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C:\Users\oscar.torres\Documents\ALPA-LP-016-2024\"/>
    </mc:Choice>
  </mc:AlternateContent>
  <xr:revisionPtr revIDLastSave="0" documentId="13_ncr:1_{802CB6B6-E6C6-4482-B7E6-C35D33239BB8}" xr6:coauthVersionLast="47" xr6:coauthVersionMax="47" xr10:uidLastSave="{00000000-0000-0000-0000-000000000000}"/>
  <bookViews>
    <workbookView xWindow="-120" yWindow="-120" windowWidth="29040" windowHeight="15840" xr2:uid="{00000000-000D-0000-FFFF-FFFF00000000}"/>
  </bookViews>
  <sheets>
    <sheet name="ALPA-LP-016-2024" sheetId="2" r:id="rId1"/>
    <sheet name="Hoja1" sheetId="7" r:id="rId2"/>
    <sheet name="EVALUACION FINA alpa lp 22  (3)" sheetId="6" state="hidden" r:id="rId3"/>
    <sheet name="EVALUACION FINA alpa lp 22  (2)" sheetId="3" state="hidden" r:id="rId4"/>
  </sheets>
  <definedNames>
    <definedName name="_xlnm._FilterDatabase" localSheetId="1" hidden="1">Hoja1!$A$1:$G$1</definedName>
    <definedName name="_xlnm.Print_Area" localSheetId="0">'ALPA-LP-016-2024'!$A$1:$AL$30</definedName>
    <definedName name="_xlnm.Print_Area" localSheetId="3">'EVALUACION FINA alpa lp 22  (2)'!$A$1:$AL$300</definedName>
    <definedName name="_xlnm.Print_Area" localSheetId="2">'EVALUACION FINA alpa lp 22  (3)'!$A$1:$AL$116</definedName>
    <definedName name="frmMainForm_tblFormContainer_trContentRow_tdLeftColumn_divViewProfilePerspective_tblProfileDetails_trIsGroupContentRow_tdTitleCell_rptIsGroupRepeater_rpteIsGroupConditionalElements_lnkIsGroupConditionalSpan_0" localSheetId="0">'ALPA-LP-016-2024'!#REF!</definedName>
    <definedName name="frmMainForm_tblFormContainer_trContentRow_tdLeftColumn_divViewProfilePerspective_tblProfileDetails_trIsGroupContentRow_tdTitleCell_rptIsGroupRepeater_rpteIsGroupConditionalElements_lnkIsGroupConditionalSpan_0" localSheetId="3">'EVALUACION FINA alpa lp 22  (2)'!$B$285</definedName>
    <definedName name="frmMainForm_tblFormContainer_trContentRow_tdLeftColumn_divViewProfilePerspective_tblProfileDetails_trIsGroupContentRow_tdTitleCell_rptIsGroupRepeater_rpteIsGroupConditionalElements_lnkIsGroupConditionalSpan_0" localSheetId="2">'EVALUACION FINA alpa lp 22  (3)'!#REF!</definedName>
    <definedName name="frmMainForm_tblFormContainer_trContentRow_tdLeftColumn_divViewProfilePerspective_tblProfileDetails_trIsGroupContentRow_tdTitleCell_rptIsGroupRepeater_rpteIsGroupConditionalElements_lnkIsGroupConditionalSpan_1" localSheetId="0">'ALPA-LP-016-2024'!#REF!</definedName>
    <definedName name="frmMainForm_tblFormContainer_trContentRow_tdLeftColumn_divViewProfilePerspective_tblProfileDetails_trIsGroupContentRow_tdTitleCell_rptIsGroupRepeater_rpteIsGroupConditionalElements_lnkIsGroupConditionalSpan_1" localSheetId="3">'EVALUACION FINA alpa lp 22  (2)'!$B$286</definedName>
    <definedName name="frmMainForm_tblFormContainer_trContentRow_tdLeftColumn_divViewProfilePerspective_tblProfileDetails_trIsGroupContentRow_tdTitleCell_rptIsGroupRepeater_rpteIsGroupConditionalElements_lnkIsGroupConditionalSpan_1" localSheetId="2">'EVALUACION FINA alpa lp 22  (3)'!#REF!</definedName>
    <definedName name="frmMainForm_tblFormContainer_trContentRow_tdLeftColumn_divViewProfilePerspective_tblProfileDetails_trIsGroupContentRow_tdTitleCell_rptIsGroupRepeater_rpteIsGroupConditionalElements_lnkIsGroupConditionalSpan_2" localSheetId="0">'ALPA-LP-016-2024'!#REF!</definedName>
    <definedName name="frmMainForm_tblFormContainer_trContentRow_tdLeftColumn_divViewProfilePerspective_tblProfileDetails_trIsGroupContentRow_tdTitleCell_rptIsGroupRepeater_rpteIsGroupConditionalElements_lnkIsGroupConditionalSpan_2" localSheetId="3">'EVALUACION FINA alpa lp 22  (2)'!$B$287</definedName>
    <definedName name="frmMainForm_tblFormContainer_trContentRow_tdLeftColumn_divViewProfilePerspective_tblProfileDetails_trIsGroupContentRow_tdTitleCell_rptIsGroupRepeater_rpteIsGroupConditionalElements_lnkIsGroupConditionalSpan_2" localSheetId="2">'EVALUACION FINA alpa lp 22  (3)'!#REF!</definedName>
    <definedName name="frmMainForm_tblFormContainer_trContentRow_tdLeftColumn_divViewProfilePerspective_tblProfileDetails_trIsGroupContentRow_tdTitleCell_rptIsGroupRepeater_rpteIsGroupConditionalElements_lnkIsGroupConditionalSpan_3" localSheetId="0">'ALPA-LP-016-2024'!#REF!</definedName>
    <definedName name="frmMainForm_tblFormContainer_trContentRow_tdLeftColumn_divViewProfilePerspective_tblProfileDetails_trIsGroupContentRow_tdTitleCell_rptIsGroupRepeater_rpteIsGroupConditionalElements_lnkIsGroupConditionalSpan_3" localSheetId="3">'EVALUACION FINA alpa lp 22  (2)'!$B$288</definedName>
    <definedName name="frmMainForm_tblFormContainer_trContentRow_tdLeftColumn_divViewProfilePerspective_tblProfileDetails_trIsGroupContentRow_tdTitleCell_rptIsGroupRepeater_rpteIsGroupConditionalElements_lnkIsGroupConditionalSpan_3" localSheetId="2">'EVALUACION FINA alpa lp 22  (3)'!#REF!</definedName>
    <definedName name="_xlnm.Print_Titles" localSheetId="0">'ALPA-LP-016-2024'!$1:$4</definedName>
    <definedName name="_xlnm.Print_Titles" localSheetId="3">'EVALUACION FINA alpa lp 22  (2)'!$1:$4</definedName>
    <definedName name="_xlnm.Print_Titles" localSheetId="2">'EVALUACION FINA alpa lp 22  (3)'!$1:$4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1" i="2" l="1"/>
  <c r="K21" i="2"/>
  <c r="F21" i="2"/>
  <c r="T7" i="2"/>
  <c r="AD22" i="2"/>
  <c r="AC22" i="2"/>
  <c r="X22" i="2" s="1"/>
  <c r="AD21" i="2"/>
  <c r="AC21" i="2"/>
  <c r="X21" i="2" s="1"/>
  <c r="Y22" i="2"/>
  <c r="Y21" i="2"/>
  <c r="T22" i="2"/>
  <c r="S22" i="2"/>
  <c r="T21" i="2"/>
  <c r="S21" i="2"/>
  <c r="P22" i="2"/>
  <c r="K22" i="2"/>
  <c r="F22" i="2"/>
  <c r="P20" i="2"/>
  <c r="AC20" i="2"/>
  <c r="X20" i="2" s="1"/>
  <c r="K20" i="2"/>
  <c r="Y20" i="2"/>
  <c r="AD20" i="2"/>
  <c r="F20" i="2"/>
  <c r="T20" i="2"/>
  <c r="S20" i="2"/>
  <c r="P19" i="2"/>
  <c r="AC19" i="2"/>
  <c r="K19" i="2"/>
  <c r="Y19" i="2"/>
  <c r="AD19" i="2"/>
  <c r="F19" i="2"/>
  <c r="T19" i="2"/>
  <c r="S19" i="2"/>
  <c r="P18" i="2"/>
  <c r="AC18" i="2"/>
  <c r="X18" i="2" s="1"/>
  <c r="K18" i="2"/>
  <c r="Y18" i="2"/>
  <c r="AD18" i="2"/>
  <c r="F18" i="2"/>
  <c r="T18" i="2"/>
  <c r="S18" i="2"/>
  <c r="P16" i="2"/>
  <c r="P17" i="2"/>
  <c r="AC17" i="2"/>
  <c r="X17" i="2" s="1"/>
  <c r="K17" i="2"/>
  <c r="Y17" i="2"/>
  <c r="AD17" i="2"/>
  <c r="F17" i="2"/>
  <c r="T17" i="2"/>
  <c r="S17" i="2"/>
  <c r="Z17" i="2" l="1"/>
  <c r="AB17" i="2" s="1"/>
  <c r="U19" i="2"/>
  <c r="W19" i="2" s="1"/>
  <c r="Z20" i="2"/>
  <c r="AB20" i="2" s="1"/>
  <c r="Z21" i="2"/>
  <c r="AB21" i="2" s="1"/>
  <c r="U17" i="2"/>
  <c r="W17" i="2" s="1"/>
  <c r="AE21" i="2"/>
  <c r="AG21" i="2" s="1"/>
  <c r="Z22" i="2"/>
  <c r="AB22" i="2" s="1"/>
  <c r="AE19" i="2"/>
  <c r="AG19" i="2" s="1"/>
  <c r="AE20" i="2"/>
  <c r="AG20" i="2" s="1"/>
  <c r="U22" i="2"/>
  <c r="W22" i="2" s="1"/>
  <c r="U18" i="2"/>
  <c r="W18" i="2" s="1"/>
  <c r="AE22" i="2"/>
  <c r="AG22" i="2" s="1"/>
  <c r="U20" i="2"/>
  <c r="W20" i="2" s="1"/>
  <c r="Z18" i="2"/>
  <c r="AB18" i="2" s="1"/>
  <c r="X19" i="2"/>
  <c r="Z19" i="2" s="1"/>
  <c r="AB19" i="2" s="1"/>
  <c r="AE18" i="2"/>
  <c r="AG18" i="2" s="1"/>
  <c r="AE17" i="2"/>
  <c r="AG17" i="2" s="1"/>
  <c r="AC16" i="2"/>
  <c r="X16" i="2" s="1"/>
  <c r="K16" i="2"/>
  <c r="M16" i="2" s="1"/>
  <c r="Y16" i="2"/>
  <c r="AD16" i="2"/>
  <c r="F16" i="2"/>
  <c r="H16" i="2" s="1"/>
  <c r="T16" i="2"/>
  <c r="S16" i="2"/>
  <c r="R15" i="2"/>
  <c r="AC15" i="2"/>
  <c r="K15" i="2"/>
  <c r="M15" i="2" s="1"/>
  <c r="Y15" i="2"/>
  <c r="AD15" i="2"/>
  <c r="F15" i="2"/>
  <c r="H15" i="2" s="1"/>
  <c r="T15" i="2"/>
  <c r="S15" i="2"/>
  <c r="P12" i="2"/>
  <c r="R12" i="2" s="1"/>
  <c r="W21" i="2"/>
  <c r="R16" i="2"/>
  <c r="R17" i="2"/>
  <c r="R18" i="2"/>
  <c r="R19" i="2"/>
  <c r="R20" i="2"/>
  <c r="R21" i="2"/>
  <c r="R22" i="2"/>
  <c r="M17" i="2"/>
  <c r="M18" i="2"/>
  <c r="M19" i="2"/>
  <c r="M20" i="2"/>
  <c r="M21" i="2"/>
  <c r="M22" i="2"/>
  <c r="H17" i="2"/>
  <c r="H18" i="2"/>
  <c r="H19" i="2"/>
  <c r="H20" i="2"/>
  <c r="H21" i="2"/>
  <c r="H22" i="2"/>
  <c r="U15" i="2" l="1"/>
  <c r="W15" i="2" s="1"/>
  <c r="AE15" i="2"/>
  <c r="AG15" i="2" s="1"/>
  <c r="Z16" i="2"/>
  <c r="AB16" i="2" s="1"/>
  <c r="U16" i="2"/>
  <c r="W16" i="2" s="1"/>
  <c r="AG16" i="2"/>
  <c r="X15" i="2"/>
  <c r="Z15" i="2" s="1"/>
  <c r="AB15" i="2" s="1"/>
  <c r="F6" i="2"/>
  <c r="H6" i="2" s="1"/>
  <c r="K6" i="2"/>
  <c r="M6" i="2" s="1"/>
  <c r="R6" i="2"/>
  <c r="S6" i="2"/>
  <c r="T6" i="2"/>
  <c r="Y6" i="2"/>
  <c r="AC6" i="2"/>
  <c r="X6" i="2" s="1"/>
  <c r="AD6" i="2"/>
  <c r="F7" i="2"/>
  <c r="H7" i="2" s="1"/>
  <c r="K7" i="2"/>
  <c r="M7" i="2" s="1"/>
  <c r="P7" i="2"/>
  <c r="R7" i="2" s="1"/>
  <c r="S7" i="2"/>
  <c r="Y7" i="2"/>
  <c r="AC7" i="2"/>
  <c r="X7" i="2" s="1"/>
  <c r="AD7" i="2"/>
  <c r="F8" i="2"/>
  <c r="H8" i="2" s="1"/>
  <c r="K8" i="2"/>
  <c r="M8" i="2" s="1"/>
  <c r="P8" i="2"/>
  <c r="R8" i="2" s="1"/>
  <c r="S8" i="2"/>
  <c r="T8" i="2"/>
  <c r="Y8" i="2"/>
  <c r="AC8" i="2"/>
  <c r="X8" i="2" s="1"/>
  <c r="AD8" i="2"/>
  <c r="F9" i="2"/>
  <c r="H9" i="2" s="1"/>
  <c r="K9" i="2"/>
  <c r="M9" i="2" s="1"/>
  <c r="R9" i="2"/>
  <c r="S9" i="2"/>
  <c r="T9" i="2"/>
  <c r="Y9" i="2"/>
  <c r="AC9" i="2"/>
  <c r="X9" i="2" s="1"/>
  <c r="AD9" i="2"/>
  <c r="F10" i="2"/>
  <c r="H10" i="2" s="1"/>
  <c r="K10" i="2"/>
  <c r="M10" i="2" s="1"/>
  <c r="R10" i="2"/>
  <c r="S10" i="2"/>
  <c r="T10" i="2"/>
  <c r="Y10" i="2"/>
  <c r="AC10" i="2"/>
  <c r="X10" i="2" s="1"/>
  <c r="AD10" i="2"/>
  <c r="F11" i="2"/>
  <c r="H11" i="2" s="1"/>
  <c r="K11" i="2"/>
  <c r="M11" i="2" s="1"/>
  <c r="P11" i="2"/>
  <c r="R11" i="2" s="1"/>
  <c r="S11" i="2"/>
  <c r="T11" i="2"/>
  <c r="Y11" i="2"/>
  <c r="AC11" i="2"/>
  <c r="X11" i="2" s="1"/>
  <c r="AD11" i="2"/>
  <c r="F12" i="2"/>
  <c r="H12" i="2" s="1"/>
  <c r="K12" i="2"/>
  <c r="M12" i="2" s="1"/>
  <c r="S12" i="2"/>
  <c r="T12" i="2"/>
  <c r="Y12" i="2"/>
  <c r="AC12" i="2"/>
  <c r="X12" i="2" s="1"/>
  <c r="AD12" i="2"/>
  <c r="F13" i="2"/>
  <c r="H13" i="2" s="1"/>
  <c r="K13" i="2"/>
  <c r="M13" i="2" s="1"/>
  <c r="P13" i="2"/>
  <c r="R13" i="2" s="1"/>
  <c r="S13" i="2"/>
  <c r="T13" i="2"/>
  <c r="Y13" i="2"/>
  <c r="AC13" i="2"/>
  <c r="X13" i="2" s="1"/>
  <c r="AD13" i="2"/>
  <c r="F14" i="2"/>
  <c r="H14" i="2" s="1"/>
  <c r="K14" i="2"/>
  <c r="M14" i="2" s="1"/>
  <c r="P14" i="2"/>
  <c r="R14" i="2" s="1"/>
  <c r="S14" i="2"/>
  <c r="T14" i="2"/>
  <c r="Y14" i="2"/>
  <c r="AC14" i="2"/>
  <c r="AD14" i="2"/>
  <c r="AC37" i="6"/>
  <c r="X37" i="6" s="1"/>
  <c r="Z37" i="6" s="1"/>
  <c r="K37" i="6"/>
  <c r="Y37" i="6"/>
  <c r="AD37" i="6"/>
  <c r="F37" i="6"/>
  <c r="T37" i="6"/>
  <c r="S37" i="6"/>
  <c r="O35" i="6"/>
  <c r="N35" i="6"/>
  <c r="J35" i="6"/>
  <c r="I35" i="6"/>
  <c r="E35" i="6"/>
  <c r="D35" i="6"/>
  <c r="P32" i="6"/>
  <c r="P33" i="6"/>
  <c r="AC33" i="6"/>
  <c r="X33" i="6" s="1"/>
  <c r="K33" i="6"/>
  <c r="Y33" i="6"/>
  <c r="AD33" i="6"/>
  <c r="F33" i="6"/>
  <c r="T33" i="6"/>
  <c r="S33" i="6"/>
  <c r="O31" i="6"/>
  <c r="N31" i="6"/>
  <c r="J31" i="6"/>
  <c r="I31" i="6"/>
  <c r="E31" i="6"/>
  <c r="D31" i="6"/>
  <c r="O27" i="6"/>
  <c r="N27" i="6"/>
  <c r="J27" i="6"/>
  <c r="I27" i="6"/>
  <c r="E27" i="6"/>
  <c r="F29" i="6"/>
  <c r="K29" i="6"/>
  <c r="P29" i="6"/>
  <c r="T29" i="6"/>
  <c r="S29" i="6"/>
  <c r="Y29" i="6"/>
  <c r="AD29" i="6"/>
  <c r="AC29" i="6"/>
  <c r="D27" i="6"/>
  <c r="AD101" i="6"/>
  <c r="AC101" i="6"/>
  <c r="Y101" i="6"/>
  <c r="T101" i="6"/>
  <c r="S101" i="6"/>
  <c r="P101" i="6"/>
  <c r="K101" i="6"/>
  <c r="F101" i="6"/>
  <c r="AD100" i="6"/>
  <c r="AC100" i="6"/>
  <c r="X100" i="6" s="1"/>
  <c r="Y100" i="6"/>
  <c r="Y99" i="6" s="1"/>
  <c r="T100" i="6"/>
  <c r="S100" i="6"/>
  <c r="P100" i="6"/>
  <c r="K100" i="6"/>
  <c r="F100" i="6"/>
  <c r="O99" i="6"/>
  <c r="N99" i="6"/>
  <c r="J99" i="6"/>
  <c r="I99" i="6"/>
  <c r="K99" i="6" s="1"/>
  <c r="M99" i="6" s="1"/>
  <c r="E99" i="6"/>
  <c r="D99" i="6"/>
  <c r="AD98" i="6"/>
  <c r="AC98" i="6"/>
  <c r="X98" i="6" s="1"/>
  <c r="Y98" i="6"/>
  <c r="T98" i="6"/>
  <c r="S98" i="6"/>
  <c r="P98" i="6"/>
  <c r="K98" i="6"/>
  <c r="F98" i="6"/>
  <c r="AD97" i="6"/>
  <c r="AC97" i="6"/>
  <c r="X97" i="6" s="1"/>
  <c r="Y97" i="6"/>
  <c r="T97" i="6"/>
  <c r="S97" i="6"/>
  <c r="P97" i="6"/>
  <c r="K97" i="6"/>
  <c r="F97" i="6"/>
  <c r="O96" i="6"/>
  <c r="N96" i="6"/>
  <c r="J96" i="6"/>
  <c r="I96" i="6"/>
  <c r="E96" i="6"/>
  <c r="D96" i="6"/>
  <c r="AD95" i="6"/>
  <c r="AC95" i="6"/>
  <c r="X95" i="6" s="1"/>
  <c r="Y95" i="6"/>
  <c r="T95" i="6"/>
  <c r="S95" i="6"/>
  <c r="P95" i="6"/>
  <c r="K95" i="6"/>
  <c r="F95" i="6"/>
  <c r="AD94" i="6"/>
  <c r="AC94" i="6"/>
  <c r="X94" i="6" s="1"/>
  <c r="Y94" i="6"/>
  <c r="T94" i="6"/>
  <c r="T93" i="6" s="1"/>
  <c r="S94" i="6"/>
  <c r="P94" i="6"/>
  <c r="K94" i="6"/>
  <c r="F94" i="6"/>
  <c r="O93" i="6"/>
  <c r="N93" i="6"/>
  <c r="J93" i="6"/>
  <c r="I93" i="6"/>
  <c r="E93" i="6"/>
  <c r="D93" i="6"/>
  <c r="AD92" i="6"/>
  <c r="AC92" i="6"/>
  <c r="X92" i="6" s="1"/>
  <c r="Y92" i="6"/>
  <c r="T92" i="6"/>
  <c r="S92" i="6"/>
  <c r="P92" i="6"/>
  <c r="K92" i="6"/>
  <c r="F92" i="6"/>
  <c r="AD91" i="6"/>
  <c r="AC91" i="6"/>
  <c r="X91" i="6" s="1"/>
  <c r="Y91" i="6"/>
  <c r="Y90" i="6" s="1"/>
  <c r="T91" i="6"/>
  <c r="S91" i="6"/>
  <c r="P91" i="6"/>
  <c r="K91" i="6"/>
  <c r="F91" i="6"/>
  <c r="O90" i="6"/>
  <c r="N90" i="6"/>
  <c r="J90" i="6"/>
  <c r="I90" i="6"/>
  <c r="E90" i="6"/>
  <c r="D90" i="6"/>
  <c r="E84" i="6"/>
  <c r="D84" i="6"/>
  <c r="E81" i="6"/>
  <c r="D81" i="6"/>
  <c r="E78" i="6"/>
  <c r="D78" i="6"/>
  <c r="E75" i="6"/>
  <c r="D75" i="6"/>
  <c r="E72" i="6"/>
  <c r="D72" i="6"/>
  <c r="E54" i="6"/>
  <c r="D54" i="6"/>
  <c r="E51" i="6"/>
  <c r="D51" i="6"/>
  <c r="E45" i="6"/>
  <c r="D45" i="6"/>
  <c r="K56" i="6"/>
  <c r="K55" i="6"/>
  <c r="J54" i="6"/>
  <c r="I54" i="6"/>
  <c r="K53" i="6"/>
  <c r="K52" i="6"/>
  <c r="J51" i="6"/>
  <c r="I51" i="6"/>
  <c r="AD89" i="6"/>
  <c r="AC89" i="6"/>
  <c r="AD88" i="6"/>
  <c r="AC88" i="6"/>
  <c r="AD86" i="6"/>
  <c r="AC86" i="6"/>
  <c r="X86" i="6" s="1"/>
  <c r="AD85" i="6"/>
  <c r="AC85" i="6"/>
  <c r="X85" i="6" s="1"/>
  <c r="AD83" i="6"/>
  <c r="AC83" i="6"/>
  <c r="X83" i="6" s="1"/>
  <c r="AD82" i="6"/>
  <c r="AC82" i="6"/>
  <c r="AD80" i="6"/>
  <c r="AC80" i="6"/>
  <c r="X80" i="6" s="1"/>
  <c r="AD79" i="6"/>
  <c r="AC79" i="6"/>
  <c r="AD77" i="6"/>
  <c r="AC77" i="6"/>
  <c r="AD76" i="6"/>
  <c r="AC76" i="6"/>
  <c r="X76" i="6" s="1"/>
  <c r="AD74" i="6"/>
  <c r="AC74" i="6"/>
  <c r="AD73" i="6"/>
  <c r="AC73" i="6"/>
  <c r="AD56" i="6"/>
  <c r="AC56" i="6"/>
  <c r="AD55" i="6"/>
  <c r="AC55" i="6"/>
  <c r="AD53" i="6"/>
  <c r="AC53" i="6"/>
  <c r="X53" i="6" s="1"/>
  <c r="AD52" i="6"/>
  <c r="AC52" i="6"/>
  <c r="X52" i="6" s="1"/>
  <c r="Y86" i="6"/>
  <c r="Y85" i="6"/>
  <c r="Y83" i="6"/>
  <c r="Y82" i="6"/>
  <c r="Y80" i="6"/>
  <c r="Y79" i="6"/>
  <c r="Y77" i="6"/>
  <c r="X77" i="6"/>
  <c r="Y76" i="6"/>
  <c r="Y74" i="6"/>
  <c r="Y73" i="6"/>
  <c r="Y65" i="6"/>
  <c r="Y64" i="6"/>
  <c r="Y62" i="6"/>
  <c r="Y61" i="6"/>
  <c r="Y59" i="6"/>
  <c r="Y58" i="6"/>
  <c r="Y56" i="6"/>
  <c r="X56" i="6"/>
  <c r="Y55" i="6"/>
  <c r="Y53" i="6"/>
  <c r="Y52" i="6"/>
  <c r="Y50" i="6"/>
  <c r="Y49" i="6"/>
  <c r="Y47" i="6"/>
  <c r="Y46" i="6"/>
  <c r="Y44" i="6"/>
  <c r="Y43" i="6"/>
  <c r="Y41" i="6"/>
  <c r="Y40" i="6"/>
  <c r="Y38" i="6"/>
  <c r="Y36" i="6"/>
  <c r="Y34" i="6"/>
  <c r="Y32" i="6"/>
  <c r="Y30" i="6"/>
  <c r="Y28" i="6"/>
  <c r="Y26" i="6"/>
  <c r="Y25" i="6"/>
  <c r="Y23" i="6"/>
  <c r="Y22" i="6"/>
  <c r="Y20" i="6"/>
  <c r="Y19" i="6"/>
  <c r="Y17" i="6"/>
  <c r="Y16" i="6"/>
  <c r="Y14" i="6"/>
  <c r="Y13" i="6"/>
  <c r="Y11" i="6"/>
  <c r="Y10" i="6"/>
  <c r="O54" i="6"/>
  <c r="N54" i="6"/>
  <c r="O51" i="6"/>
  <c r="N51" i="6"/>
  <c r="O45" i="6"/>
  <c r="N45" i="6"/>
  <c r="J45" i="6"/>
  <c r="I45" i="6"/>
  <c r="P86" i="6"/>
  <c r="P85" i="6"/>
  <c r="P83" i="6"/>
  <c r="P82" i="6"/>
  <c r="P80" i="6"/>
  <c r="P79" i="6"/>
  <c r="P77" i="6"/>
  <c r="P76" i="6"/>
  <c r="P74" i="6"/>
  <c r="P73" i="6"/>
  <c r="K86" i="6"/>
  <c r="K85" i="6"/>
  <c r="K83" i="6"/>
  <c r="K82" i="6"/>
  <c r="K80" i="6"/>
  <c r="K79" i="6"/>
  <c r="K77" i="6"/>
  <c r="K76" i="6"/>
  <c r="K74" i="6"/>
  <c r="K73" i="6"/>
  <c r="T86" i="6"/>
  <c r="S86" i="6"/>
  <c r="T85" i="6"/>
  <c r="S85" i="6"/>
  <c r="T83" i="6"/>
  <c r="S83" i="6"/>
  <c r="T82" i="6"/>
  <c r="S82" i="6"/>
  <c r="T80" i="6"/>
  <c r="S80" i="6"/>
  <c r="T79" i="6"/>
  <c r="S79" i="6"/>
  <c r="T77" i="6"/>
  <c r="S77" i="6"/>
  <c r="T76" i="6"/>
  <c r="S76" i="6"/>
  <c r="T74" i="6"/>
  <c r="S74" i="6"/>
  <c r="T73" i="6"/>
  <c r="S73" i="6"/>
  <c r="O84" i="6"/>
  <c r="N84" i="6"/>
  <c r="O81" i="6"/>
  <c r="N81" i="6"/>
  <c r="P81" i="6" s="1"/>
  <c r="R81" i="6" s="1"/>
  <c r="O78" i="6"/>
  <c r="N78" i="6"/>
  <c r="O75" i="6"/>
  <c r="N75" i="6"/>
  <c r="O72" i="6"/>
  <c r="N72" i="6"/>
  <c r="J87" i="6"/>
  <c r="I87" i="6"/>
  <c r="J84" i="6"/>
  <c r="I84" i="6"/>
  <c r="J81" i="6"/>
  <c r="I81" i="6"/>
  <c r="J78" i="6"/>
  <c r="I78" i="6"/>
  <c r="J75" i="6"/>
  <c r="I75" i="6"/>
  <c r="K75" i="6" s="1"/>
  <c r="M75" i="6" s="1"/>
  <c r="J72" i="6"/>
  <c r="I72" i="6"/>
  <c r="AD90" i="6" l="1"/>
  <c r="U37" i="6"/>
  <c r="U33" i="6"/>
  <c r="AE8" i="2"/>
  <c r="AG8" i="2" s="1"/>
  <c r="AE14" i="2"/>
  <c r="AG14" i="2" s="1"/>
  <c r="Z12" i="2"/>
  <c r="AB12" i="2" s="1"/>
  <c r="AE11" i="2"/>
  <c r="AG11" i="2" s="1"/>
  <c r="U11" i="2"/>
  <c r="W11" i="2" s="1"/>
  <c r="AE13" i="2"/>
  <c r="AG13" i="2" s="1"/>
  <c r="Z13" i="2"/>
  <c r="AB13" i="2" s="1"/>
  <c r="U13" i="2"/>
  <c r="W13" i="2" s="1"/>
  <c r="Z11" i="2"/>
  <c r="AB11" i="2" s="1"/>
  <c r="Z10" i="2"/>
  <c r="AB10" i="2" s="1"/>
  <c r="Z9" i="2"/>
  <c r="AB9" i="2" s="1"/>
  <c r="U9" i="2"/>
  <c r="W9" i="2" s="1"/>
  <c r="Z8" i="2"/>
  <c r="AB8" i="2" s="1"/>
  <c r="U8" i="2"/>
  <c r="W8" i="2" s="1"/>
  <c r="AE7" i="2"/>
  <c r="AG7" i="2" s="1"/>
  <c r="Z7" i="2"/>
  <c r="AB7" i="2" s="1"/>
  <c r="U7" i="2"/>
  <c r="W7" i="2" s="1"/>
  <c r="Z6" i="2"/>
  <c r="AB6" i="2" s="1"/>
  <c r="AE12" i="2"/>
  <c r="AG12" i="2" s="1"/>
  <c r="AE10" i="2"/>
  <c r="AG10" i="2" s="1"/>
  <c r="AE9" i="2"/>
  <c r="AG9" i="2" s="1"/>
  <c r="AE6" i="2"/>
  <c r="AG6" i="2" s="1"/>
  <c r="U12" i="2"/>
  <c r="W12" i="2" s="1"/>
  <c r="X14" i="2"/>
  <c r="Z14" i="2" s="1"/>
  <c r="AB14" i="2" s="1"/>
  <c r="U10" i="2"/>
  <c r="W10" i="2" s="1"/>
  <c r="U6" i="2"/>
  <c r="W6" i="2" s="1"/>
  <c r="U14" i="2"/>
  <c r="W14" i="2" s="1"/>
  <c r="Y35" i="6"/>
  <c r="AE37" i="6"/>
  <c r="S75" i="6"/>
  <c r="S99" i="6"/>
  <c r="AE101" i="6"/>
  <c r="AC99" i="6"/>
  <c r="P99" i="6"/>
  <c r="R99" i="6" s="1"/>
  <c r="Z33" i="6"/>
  <c r="Y31" i="6"/>
  <c r="AE33" i="6"/>
  <c r="K72" i="6"/>
  <c r="M72" i="6" s="1"/>
  <c r="K78" i="6"/>
  <c r="M78" i="6" s="1"/>
  <c r="K84" i="6"/>
  <c r="M84" i="6" s="1"/>
  <c r="P72" i="6"/>
  <c r="R72" i="6" s="1"/>
  <c r="P78" i="6"/>
  <c r="R78" i="6" s="1"/>
  <c r="P84" i="6"/>
  <c r="R84" i="6" s="1"/>
  <c r="T78" i="6"/>
  <c r="T84" i="6"/>
  <c r="AE77" i="6"/>
  <c r="Z98" i="6"/>
  <c r="F99" i="6"/>
  <c r="H99" i="6" s="1"/>
  <c r="T99" i="6"/>
  <c r="U99" i="6" s="1"/>
  <c r="W99" i="6" s="1"/>
  <c r="Y45" i="6"/>
  <c r="X101" i="6"/>
  <c r="Z101" i="6" s="1"/>
  <c r="S81" i="6"/>
  <c r="Z95" i="6"/>
  <c r="AE29" i="6"/>
  <c r="Y27" i="6"/>
  <c r="X29" i="6"/>
  <c r="Z29" i="6" s="1"/>
  <c r="U29" i="6"/>
  <c r="AD78" i="6"/>
  <c r="Y21" i="6"/>
  <c r="AE74" i="6"/>
  <c r="F78" i="6"/>
  <c r="H78" i="6" s="1"/>
  <c r="Y93" i="6"/>
  <c r="P96" i="6"/>
  <c r="R96" i="6" s="1"/>
  <c r="U100" i="6"/>
  <c r="AE100" i="6"/>
  <c r="F93" i="6"/>
  <c r="H93" i="6" s="1"/>
  <c r="P93" i="6"/>
  <c r="R93" i="6" s="1"/>
  <c r="U97" i="6"/>
  <c r="AD96" i="6"/>
  <c r="AD99" i="6"/>
  <c r="AE99" i="6" s="1"/>
  <c r="AG99" i="6" s="1"/>
  <c r="P54" i="6"/>
  <c r="Y39" i="6"/>
  <c r="AE73" i="6"/>
  <c r="P90" i="6"/>
  <c r="R90" i="6" s="1"/>
  <c r="AE95" i="6"/>
  <c r="K96" i="6"/>
  <c r="M96" i="6" s="1"/>
  <c r="Z100" i="6"/>
  <c r="Y18" i="6"/>
  <c r="Y12" i="6"/>
  <c r="X99" i="6"/>
  <c r="Z99" i="6" s="1"/>
  <c r="AB99" i="6" s="1"/>
  <c r="U101" i="6"/>
  <c r="P75" i="6"/>
  <c r="R75" i="6" s="1"/>
  <c r="F96" i="6"/>
  <c r="H96" i="6" s="1"/>
  <c r="Y9" i="6"/>
  <c r="Y72" i="6"/>
  <c r="U80" i="6"/>
  <c r="F90" i="6"/>
  <c r="H90" i="6" s="1"/>
  <c r="U95" i="6"/>
  <c r="T96" i="6"/>
  <c r="Y96" i="6"/>
  <c r="AE97" i="6"/>
  <c r="AE98" i="6"/>
  <c r="AC51" i="6"/>
  <c r="Z97" i="6"/>
  <c r="X96" i="6"/>
  <c r="U98" i="6"/>
  <c r="S96" i="6"/>
  <c r="U96" i="6" s="1"/>
  <c r="W96" i="6" s="1"/>
  <c r="AC96" i="6"/>
  <c r="U76" i="6"/>
  <c r="Y15" i="6"/>
  <c r="Y60" i="6"/>
  <c r="Z86" i="6"/>
  <c r="K90" i="6"/>
  <c r="M90" i="6" s="1"/>
  <c r="U92" i="6"/>
  <c r="U94" i="6"/>
  <c r="T75" i="6"/>
  <c r="AC78" i="6"/>
  <c r="AE78" i="6" s="1"/>
  <c r="AG78" i="6" s="1"/>
  <c r="Z92" i="6"/>
  <c r="S93" i="6"/>
  <c r="U74" i="6"/>
  <c r="AE55" i="6"/>
  <c r="AD93" i="6"/>
  <c r="Y24" i="6"/>
  <c r="Y84" i="6"/>
  <c r="AD75" i="6"/>
  <c r="AC87" i="6"/>
  <c r="K54" i="6"/>
  <c r="F81" i="6"/>
  <c r="H81" i="6" s="1"/>
  <c r="U91" i="6"/>
  <c r="K93" i="6"/>
  <c r="M93" i="6" s="1"/>
  <c r="U93" i="6"/>
  <c r="W93" i="6" s="1"/>
  <c r="Z94" i="6"/>
  <c r="X93" i="6"/>
  <c r="AE94" i="6"/>
  <c r="AC93" i="6"/>
  <c r="AD72" i="6"/>
  <c r="AC75" i="6"/>
  <c r="AE75" i="6" s="1"/>
  <c r="AG75" i="6" s="1"/>
  <c r="AD84" i="6"/>
  <c r="U86" i="6"/>
  <c r="AE86" i="6"/>
  <c r="Z91" i="6"/>
  <c r="T90" i="6"/>
  <c r="Y51" i="6"/>
  <c r="AE82" i="6"/>
  <c r="F51" i="6"/>
  <c r="AC90" i="6"/>
  <c r="AD81" i="6"/>
  <c r="K81" i="6"/>
  <c r="M81" i="6" s="1"/>
  <c r="U73" i="6"/>
  <c r="U77" i="6"/>
  <c r="Y48" i="6"/>
  <c r="F54" i="6"/>
  <c r="AE92" i="6"/>
  <c r="AE90" i="6"/>
  <c r="AG90" i="6" s="1"/>
  <c r="X90" i="6"/>
  <c r="Z90" i="6" s="1"/>
  <c r="AB90" i="6" s="1"/>
  <c r="AE91" i="6"/>
  <c r="S90" i="6"/>
  <c r="S72" i="6"/>
  <c r="X74" i="6"/>
  <c r="Z74" i="6" s="1"/>
  <c r="X75" i="6"/>
  <c r="AE80" i="6"/>
  <c r="AE83" i="6"/>
  <c r="AE88" i="6"/>
  <c r="AE56" i="6"/>
  <c r="T81" i="6"/>
  <c r="U81" i="6" s="1"/>
  <c r="W81" i="6" s="1"/>
  <c r="X51" i="6"/>
  <c r="Y57" i="6"/>
  <c r="AD51" i="6"/>
  <c r="AC72" i="6"/>
  <c r="Z80" i="6"/>
  <c r="T72" i="6"/>
  <c r="U83" i="6"/>
  <c r="Z83" i="6"/>
  <c r="AC81" i="6"/>
  <c r="AC84" i="6"/>
  <c r="AE89" i="6"/>
  <c r="F72" i="6"/>
  <c r="H72" i="6" s="1"/>
  <c r="Y42" i="6"/>
  <c r="Z53" i="6"/>
  <c r="K51" i="6"/>
  <c r="F45" i="6"/>
  <c r="F84" i="6"/>
  <c r="H84" i="6" s="1"/>
  <c r="S78" i="6"/>
  <c r="U78" i="6" s="1"/>
  <c r="W78" i="6" s="1"/>
  <c r="X84" i="6"/>
  <c r="Z84" i="6" s="1"/>
  <c r="AB84" i="6" s="1"/>
  <c r="S84" i="6"/>
  <c r="U84" i="6" s="1"/>
  <c r="W84" i="6" s="1"/>
  <c r="P51" i="6"/>
  <c r="F75" i="6"/>
  <c r="H75" i="6" s="1"/>
  <c r="Y54" i="6"/>
  <c r="AD54" i="6"/>
  <c r="AE53" i="6"/>
  <c r="AD87" i="6"/>
  <c r="AE85" i="6"/>
  <c r="X82" i="6"/>
  <c r="X81" i="6" s="1"/>
  <c r="X79" i="6"/>
  <c r="X78" i="6" s="1"/>
  <c r="AE79" i="6"/>
  <c r="Z77" i="6"/>
  <c r="AE76" i="6"/>
  <c r="Z76" i="6"/>
  <c r="X73" i="6"/>
  <c r="Z73" i="6" s="1"/>
  <c r="AC54" i="6"/>
  <c r="X55" i="6"/>
  <c r="Z56" i="6"/>
  <c r="AE52" i="6"/>
  <c r="Z85" i="6"/>
  <c r="Y81" i="6"/>
  <c r="Y78" i="6"/>
  <c r="Y75" i="6"/>
  <c r="Y63" i="6"/>
  <c r="Z52" i="6"/>
  <c r="U85" i="6"/>
  <c r="U82" i="6"/>
  <c r="U79" i="6"/>
  <c r="Z51" i="6" l="1"/>
  <c r="Z93" i="6"/>
  <c r="AB93" i="6" s="1"/>
  <c r="U75" i="6"/>
  <c r="W75" i="6" s="1"/>
  <c r="AE96" i="6"/>
  <c r="AG96" i="6" s="1"/>
  <c r="AE51" i="6"/>
  <c r="AE87" i="6"/>
  <c r="Z96" i="6"/>
  <c r="AB96" i="6" s="1"/>
  <c r="AE72" i="6"/>
  <c r="AG72" i="6" s="1"/>
  <c r="AE84" i="6"/>
  <c r="AG84" i="6" s="1"/>
  <c r="AE81" i="6"/>
  <c r="AG81" i="6" s="1"/>
  <c r="AE93" i="6"/>
  <c r="AG93" i="6" s="1"/>
  <c r="U90" i="6"/>
  <c r="W90" i="6" s="1"/>
  <c r="Z75" i="6"/>
  <c r="AB75" i="6" s="1"/>
  <c r="U72" i="6"/>
  <c r="W72" i="6" s="1"/>
  <c r="X72" i="6"/>
  <c r="Z72" i="6" s="1"/>
  <c r="AB72" i="6" s="1"/>
  <c r="Z79" i="6"/>
  <c r="AE54" i="6"/>
  <c r="Z81" i="6"/>
  <c r="AB81" i="6" s="1"/>
  <c r="Z82" i="6"/>
  <c r="Z78" i="6"/>
  <c r="AB78" i="6" s="1"/>
  <c r="Z55" i="6"/>
  <c r="X54" i="6"/>
  <c r="Z54" i="6" s="1"/>
  <c r="AD107" i="6" l="1"/>
  <c r="AC107" i="6"/>
  <c r="X107" i="6" s="1"/>
  <c r="Y107" i="6"/>
  <c r="T107" i="6"/>
  <c r="S107" i="6"/>
  <c r="P107" i="6"/>
  <c r="K107" i="6"/>
  <c r="F107" i="6"/>
  <c r="AD106" i="6"/>
  <c r="AC106" i="6"/>
  <c r="Y106" i="6"/>
  <c r="T106" i="6"/>
  <c r="S106" i="6"/>
  <c r="P106" i="6"/>
  <c r="K106" i="6"/>
  <c r="F106" i="6"/>
  <c r="O105" i="6"/>
  <c r="N105" i="6"/>
  <c r="J105" i="6"/>
  <c r="I105" i="6"/>
  <c r="E105" i="6"/>
  <c r="D105" i="6"/>
  <c r="AD104" i="6"/>
  <c r="AC104" i="6"/>
  <c r="X104" i="6" s="1"/>
  <c r="Y104" i="6"/>
  <c r="T104" i="6"/>
  <c r="S104" i="6"/>
  <c r="P104" i="6"/>
  <c r="K104" i="6"/>
  <c r="F104" i="6"/>
  <c r="AD103" i="6"/>
  <c r="AC103" i="6"/>
  <c r="Y103" i="6"/>
  <c r="T103" i="6"/>
  <c r="S103" i="6"/>
  <c r="P103" i="6"/>
  <c r="K103" i="6"/>
  <c r="F103" i="6"/>
  <c r="O102" i="6"/>
  <c r="N102" i="6"/>
  <c r="J102" i="6"/>
  <c r="I102" i="6"/>
  <c r="E102" i="6"/>
  <c r="D102" i="6"/>
  <c r="X89" i="6"/>
  <c r="Y89" i="6"/>
  <c r="T89" i="6"/>
  <c r="S89" i="6"/>
  <c r="P89" i="6"/>
  <c r="K89" i="6"/>
  <c r="F89" i="6"/>
  <c r="Y88" i="6"/>
  <c r="T88" i="6"/>
  <c r="S88" i="6"/>
  <c r="P88" i="6"/>
  <c r="K88" i="6"/>
  <c r="F88" i="6"/>
  <c r="O87" i="6"/>
  <c r="N87" i="6"/>
  <c r="E87" i="6"/>
  <c r="D87" i="6"/>
  <c r="AD71" i="6"/>
  <c r="AC71" i="6"/>
  <c r="X71" i="6" s="1"/>
  <c r="Y71" i="6"/>
  <c r="T71" i="6"/>
  <c r="S71" i="6"/>
  <c r="P71" i="6"/>
  <c r="K71" i="6"/>
  <c r="F71" i="6"/>
  <c r="AD70" i="6"/>
  <c r="AC70" i="6"/>
  <c r="X70" i="6" s="1"/>
  <c r="Y70" i="6"/>
  <c r="T70" i="6"/>
  <c r="S70" i="6"/>
  <c r="P70" i="6"/>
  <c r="K70" i="6"/>
  <c r="F70" i="6"/>
  <c r="O69" i="6"/>
  <c r="N69" i="6"/>
  <c r="J69" i="6"/>
  <c r="I69" i="6"/>
  <c r="E69" i="6"/>
  <c r="D69" i="6"/>
  <c r="AD68" i="6"/>
  <c r="AC68" i="6"/>
  <c r="X68" i="6" s="1"/>
  <c r="Y68" i="6"/>
  <c r="T68" i="6"/>
  <c r="S68" i="6"/>
  <c r="P68" i="6"/>
  <c r="K68" i="6"/>
  <c r="F68" i="6"/>
  <c r="AD67" i="6"/>
  <c r="AC67" i="6"/>
  <c r="Y67" i="6"/>
  <c r="T67" i="6"/>
  <c r="S67" i="6"/>
  <c r="P67" i="6"/>
  <c r="K67" i="6"/>
  <c r="F67" i="6"/>
  <c r="O66" i="6"/>
  <c r="N66" i="6"/>
  <c r="J66" i="6"/>
  <c r="I66" i="6"/>
  <c r="E66" i="6"/>
  <c r="D66" i="6"/>
  <c r="AD65" i="6"/>
  <c r="AC65" i="6"/>
  <c r="X65" i="6" s="1"/>
  <c r="Z65" i="6" s="1"/>
  <c r="T65" i="6"/>
  <c r="S65" i="6"/>
  <c r="P65" i="6"/>
  <c r="K65" i="6"/>
  <c r="F65" i="6"/>
  <c r="AD64" i="6"/>
  <c r="AC64" i="6"/>
  <c r="T64" i="6"/>
  <c r="S64" i="6"/>
  <c r="P64" i="6"/>
  <c r="K64" i="6"/>
  <c r="F64" i="6"/>
  <c r="O63" i="6"/>
  <c r="N63" i="6"/>
  <c r="J63" i="6"/>
  <c r="I63" i="6"/>
  <c r="E63" i="6"/>
  <c r="D63" i="6"/>
  <c r="AD62" i="6"/>
  <c r="AC62" i="6"/>
  <c r="X62" i="6" s="1"/>
  <c r="Z62" i="6" s="1"/>
  <c r="T62" i="6"/>
  <c r="S62" i="6"/>
  <c r="P62" i="6"/>
  <c r="K62" i="6"/>
  <c r="F62" i="6"/>
  <c r="AD61" i="6"/>
  <c r="AC61" i="6"/>
  <c r="X61" i="6" s="1"/>
  <c r="T61" i="6"/>
  <c r="S61" i="6"/>
  <c r="P61" i="6"/>
  <c r="K61" i="6"/>
  <c r="F61" i="6"/>
  <c r="O60" i="6"/>
  <c r="N60" i="6"/>
  <c r="J60" i="6"/>
  <c r="I60" i="6"/>
  <c r="E60" i="6"/>
  <c r="D60" i="6"/>
  <c r="AD59" i="6"/>
  <c r="AC59" i="6"/>
  <c r="X59" i="6" s="1"/>
  <c r="T59" i="6"/>
  <c r="S59" i="6"/>
  <c r="P59" i="6"/>
  <c r="K59" i="6"/>
  <c r="F59" i="6"/>
  <c r="AD58" i="6"/>
  <c r="AC58" i="6"/>
  <c r="X58" i="6" s="1"/>
  <c r="Z58" i="6" s="1"/>
  <c r="T58" i="6"/>
  <c r="S58" i="6"/>
  <c r="P58" i="6"/>
  <c r="K58" i="6"/>
  <c r="F58" i="6"/>
  <c r="O57" i="6"/>
  <c r="N57" i="6"/>
  <c r="J57" i="6"/>
  <c r="I57" i="6"/>
  <c r="E57" i="6"/>
  <c r="D57" i="6"/>
  <c r="T56" i="6"/>
  <c r="S56" i="6"/>
  <c r="P56" i="6"/>
  <c r="F56" i="6"/>
  <c r="T55" i="6"/>
  <c r="S55" i="6"/>
  <c r="F55" i="6"/>
  <c r="T53" i="6"/>
  <c r="S53" i="6"/>
  <c r="P53" i="6"/>
  <c r="F53" i="6"/>
  <c r="T52" i="6"/>
  <c r="S52" i="6"/>
  <c r="F52" i="6"/>
  <c r="AD50" i="6"/>
  <c r="AC50" i="6"/>
  <c r="X50" i="6" s="1"/>
  <c r="Z50" i="6" s="1"/>
  <c r="T50" i="6"/>
  <c r="S50" i="6"/>
  <c r="P50" i="6"/>
  <c r="K50" i="6"/>
  <c r="F50" i="6"/>
  <c r="AD49" i="6"/>
  <c r="AC49" i="6"/>
  <c r="T49" i="6"/>
  <c r="S49" i="6"/>
  <c r="P49" i="6"/>
  <c r="K49" i="6"/>
  <c r="F49" i="6"/>
  <c r="O48" i="6"/>
  <c r="N48" i="6"/>
  <c r="J48" i="6"/>
  <c r="I48" i="6"/>
  <c r="E48" i="6"/>
  <c r="D48" i="6"/>
  <c r="AD47" i="6"/>
  <c r="AC47" i="6"/>
  <c r="X47" i="6" s="1"/>
  <c r="Z47" i="6" s="1"/>
  <c r="T47" i="6"/>
  <c r="S47" i="6"/>
  <c r="P47" i="6"/>
  <c r="K47" i="6"/>
  <c r="F47" i="6"/>
  <c r="AD46" i="6"/>
  <c r="AC46" i="6"/>
  <c r="T46" i="6"/>
  <c r="S46" i="6"/>
  <c r="K46" i="6"/>
  <c r="F46" i="6"/>
  <c r="AD44" i="6"/>
  <c r="AC44" i="6"/>
  <c r="X44" i="6" s="1"/>
  <c r="Z44" i="6" s="1"/>
  <c r="T44" i="6"/>
  <c r="S44" i="6"/>
  <c r="P44" i="6"/>
  <c r="K44" i="6"/>
  <c r="F44" i="6"/>
  <c r="AD43" i="6"/>
  <c r="AC43" i="6"/>
  <c r="X43" i="6" s="1"/>
  <c r="T43" i="6"/>
  <c r="S43" i="6"/>
  <c r="P43" i="6"/>
  <c r="K43" i="6"/>
  <c r="F43" i="6"/>
  <c r="O42" i="6"/>
  <c r="N42" i="6"/>
  <c r="J42" i="6"/>
  <c r="I42" i="6"/>
  <c r="E42" i="6"/>
  <c r="D42" i="6"/>
  <c r="AD41" i="6"/>
  <c r="AC41" i="6"/>
  <c r="X41" i="6" s="1"/>
  <c r="Z41" i="6" s="1"/>
  <c r="T41" i="6"/>
  <c r="S41" i="6"/>
  <c r="P41" i="6"/>
  <c r="K41" i="6"/>
  <c r="F41" i="6"/>
  <c r="AD40" i="6"/>
  <c r="AC40" i="6"/>
  <c r="X40" i="6" s="1"/>
  <c r="T40" i="6"/>
  <c r="S40" i="6"/>
  <c r="P40" i="6"/>
  <c r="K40" i="6"/>
  <c r="F40" i="6"/>
  <c r="O39" i="6"/>
  <c r="N39" i="6"/>
  <c r="J39" i="6"/>
  <c r="I39" i="6"/>
  <c r="E39" i="6"/>
  <c r="D39" i="6"/>
  <c r="AD38" i="6"/>
  <c r="AC38" i="6"/>
  <c r="X38" i="6" s="1"/>
  <c r="Z38" i="6" s="1"/>
  <c r="T38" i="6"/>
  <c r="S38" i="6"/>
  <c r="P38" i="6"/>
  <c r="K38" i="6"/>
  <c r="F38" i="6"/>
  <c r="AD36" i="6"/>
  <c r="AD35" i="6" s="1"/>
  <c r="AC36" i="6"/>
  <c r="T36" i="6"/>
  <c r="S36" i="6"/>
  <c r="P36" i="6"/>
  <c r="K36" i="6"/>
  <c r="F36" i="6"/>
  <c r="AD34" i="6"/>
  <c r="AC34" i="6"/>
  <c r="T34" i="6"/>
  <c r="S34" i="6"/>
  <c r="P34" i="6"/>
  <c r="K34" i="6"/>
  <c r="F34" i="6"/>
  <c r="AD32" i="6"/>
  <c r="AC32" i="6"/>
  <c r="X32" i="6" s="1"/>
  <c r="T32" i="6"/>
  <c r="S32" i="6"/>
  <c r="K32" i="6"/>
  <c r="F32" i="6"/>
  <c r="AD30" i="6"/>
  <c r="AC30" i="6"/>
  <c r="X30" i="6" s="1"/>
  <c r="Z30" i="6" s="1"/>
  <c r="T30" i="6"/>
  <c r="S30" i="6"/>
  <c r="P30" i="6"/>
  <c r="K30" i="6"/>
  <c r="F30" i="6"/>
  <c r="AD28" i="6"/>
  <c r="AD27" i="6" s="1"/>
  <c r="AC28" i="6"/>
  <c r="T28" i="6"/>
  <c r="T27" i="6" s="1"/>
  <c r="S28" i="6"/>
  <c r="P28" i="6"/>
  <c r="K28" i="6"/>
  <c r="F28" i="6"/>
  <c r="AD26" i="6"/>
  <c r="AC26" i="6"/>
  <c r="X26" i="6" s="1"/>
  <c r="Z26" i="6" s="1"/>
  <c r="T26" i="6"/>
  <c r="S26" i="6"/>
  <c r="P26" i="6"/>
  <c r="K26" i="6"/>
  <c r="F26" i="6"/>
  <c r="AD25" i="6"/>
  <c r="AC25" i="6"/>
  <c r="X25" i="6" s="1"/>
  <c r="T25" i="6"/>
  <c r="S25" i="6"/>
  <c r="K25" i="6"/>
  <c r="F25" i="6"/>
  <c r="O24" i="6"/>
  <c r="N24" i="6"/>
  <c r="J24" i="6"/>
  <c r="I24" i="6"/>
  <c r="E24" i="6"/>
  <c r="D24" i="6"/>
  <c r="AD23" i="6"/>
  <c r="AC23" i="6"/>
  <c r="X23" i="6" s="1"/>
  <c r="Z23" i="6" s="1"/>
  <c r="T23" i="6"/>
  <c r="S23" i="6"/>
  <c r="P23" i="6"/>
  <c r="K23" i="6"/>
  <c r="F23" i="6"/>
  <c r="AD22" i="6"/>
  <c r="AC22" i="6"/>
  <c r="X22" i="6" s="1"/>
  <c r="T22" i="6"/>
  <c r="S22" i="6"/>
  <c r="P22" i="6"/>
  <c r="K22" i="6"/>
  <c r="F22" i="6"/>
  <c r="O21" i="6"/>
  <c r="N21" i="6"/>
  <c r="J21" i="6"/>
  <c r="I21" i="6"/>
  <c r="E21" i="6"/>
  <c r="D21" i="6"/>
  <c r="AD20" i="6"/>
  <c r="AC20" i="6"/>
  <c r="X20" i="6" s="1"/>
  <c r="Z20" i="6" s="1"/>
  <c r="T20" i="6"/>
  <c r="S20" i="6"/>
  <c r="P20" i="6"/>
  <c r="K20" i="6"/>
  <c r="F20" i="6"/>
  <c r="AD19" i="6"/>
  <c r="AC19" i="6"/>
  <c r="X19" i="6" s="1"/>
  <c r="T19" i="6"/>
  <c r="S19" i="6"/>
  <c r="P19" i="6"/>
  <c r="K19" i="6"/>
  <c r="F19" i="6"/>
  <c r="O18" i="6"/>
  <c r="N18" i="6"/>
  <c r="J18" i="6"/>
  <c r="I18" i="6"/>
  <c r="E18" i="6"/>
  <c r="D18" i="6"/>
  <c r="AD17" i="6"/>
  <c r="AC17" i="6"/>
  <c r="X17" i="6" s="1"/>
  <c r="Z17" i="6" s="1"/>
  <c r="T17" i="6"/>
  <c r="S17" i="6"/>
  <c r="P17" i="6"/>
  <c r="K17" i="6"/>
  <c r="F17" i="6"/>
  <c r="AD16" i="6"/>
  <c r="AC16" i="6"/>
  <c r="X16" i="6" s="1"/>
  <c r="T16" i="6"/>
  <c r="S16" i="6"/>
  <c r="P16" i="6"/>
  <c r="K16" i="6"/>
  <c r="F16" i="6"/>
  <c r="O15" i="6"/>
  <c r="N15" i="6"/>
  <c r="J15" i="6"/>
  <c r="I15" i="6"/>
  <c r="E15" i="6"/>
  <c r="D15" i="6"/>
  <c r="AD14" i="6"/>
  <c r="AC14" i="6"/>
  <c r="X14" i="6" s="1"/>
  <c r="Z14" i="6" s="1"/>
  <c r="T14" i="6"/>
  <c r="S14" i="6"/>
  <c r="P14" i="6"/>
  <c r="K14" i="6"/>
  <c r="F14" i="6"/>
  <c r="AD13" i="6"/>
  <c r="AC13" i="6"/>
  <c r="T13" i="6"/>
  <c r="S13" i="6"/>
  <c r="P13" i="6"/>
  <c r="K13" i="6"/>
  <c r="F13" i="6"/>
  <c r="O12" i="6"/>
  <c r="N12" i="6"/>
  <c r="J12" i="6"/>
  <c r="I12" i="6"/>
  <c r="E12" i="6"/>
  <c r="D12" i="6"/>
  <c r="AD11" i="6"/>
  <c r="AC11" i="6"/>
  <c r="X11" i="6" s="1"/>
  <c r="Z11" i="6" s="1"/>
  <c r="T11" i="6"/>
  <c r="S11" i="6"/>
  <c r="P11" i="6"/>
  <c r="K11" i="6"/>
  <c r="F11" i="6"/>
  <c r="AD10" i="6"/>
  <c r="AC10" i="6"/>
  <c r="X10" i="6" s="1"/>
  <c r="T10" i="6"/>
  <c r="S10" i="6"/>
  <c r="P10" i="6"/>
  <c r="K10" i="6"/>
  <c r="F10" i="6"/>
  <c r="O9" i="6"/>
  <c r="N9" i="6"/>
  <c r="J9" i="6"/>
  <c r="I9" i="6"/>
  <c r="E9" i="6"/>
  <c r="D9" i="6"/>
  <c r="AD8" i="6"/>
  <c r="AC8" i="6"/>
  <c r="X8" i="6" s="1"/>
  <c r="Y8" i="6"/>
  <c r="T8" i="6"/>
  <c r="S8" i="6"/>
  <c r="P8" i="6"/>
  <c r="K8" i="6"/>
  <c r="F8" i="6"/>
  <c r="AD7" i="6"/>
  <c r="AC7" i="6"/>
  <c r="X7" i="6" s="1"/>
  <c r="Y7" i="6"/>
  <c r="T7" i="6"/>
  <c r="S7" i="6"/>
  <c r="P7" i="6"/>
  <c r="K7" i="6"/>
  <c r="F7" i="6"/>
  <c r="O6" i="6"/>
  <c r="N6" i="6"/>
  <c r="J6" i="6"/>
  <c r="I6" i="6"/>
  <c r="E6" i="6"/>
  <c r="D6" i="6"/>
  <c r="S66" i="6" l="1"/>
  <c r="T35" i="6"/>
  <c r="S35" i="6"/>
  <c r="X36" i="6"/>
  <c r="X35" i="6" s="1"/>
  <c r="Z35" i="6" s="1"/>
  <c r="AC35" i="6"/>
  <c r="AC27" i="6"/>
  <c r="T39" i="6"/>
  <c r="S45" i="6"/>
  <c r="S31" i="6"/>
  <c r="U31" i="6" s="1"/>
  <c r="W31" i="6" s="1"/>
  <c r="T31" i="6"/>
  <c r="AD31" i="6"/>
  <c r="X34" i="6"/>
  <c r="AC31" i="6"/>
  <c r="S27" i="6"/>
  <c r="T45" i="6"/>
  <c r="AD63" i="6"/>
  <c r="T24" i="6"/>
  <c r="T66" i="6"/>
  <c r="S42" i="6"/>
  <c r="AD45" i="6"/>
  <c r="T60" i="6"/>
  <c r="T21" i="6"/>
  <c r="T42" i="6"/>
  <c r="Z61" i="6"/>
  <c r="X60" i="6"/>
  <c r="Z60" i="6" s="1"/>
  <c r="S87" i="6"/>
  <c r="Z16" i="6"/>
  <c r="X15" i="6"/>
  <c r="Z15" i="6" s="1"/>
  <c r="AD42" i="6"/>
  <c r="AC48" i="6"/>
  <c r="X49" i="6"/>
  <c r="S63" i="6"/>
  <c r="S54" i="6"/>
  <c r="X57" i="6"/>
  <c r="Z57" i="6" s="1"/>
  <c r="Z59" i="6"/>
  <c r="S51" i="6"/>
  <c r="T54" i="6"/>
  <c r="AC63" i="6"/>
  <c r="AE63" i="6" s="1"/>
  <c r="AG63" i="6" s="1"/>
  <c r="X64" i="6"/>
  <c r="AC45" i="6"/>
  <c r="X46" i="6"/>
  <c r="Z10" i="6"/>
  <c r="X9" i="6"/>
  <c r="Z9" i="6" s="1"/>
  <c r="Z22" i="6"/>
  <c r="X21" i="6"/>
  <c r="Z21" i="6" s="1"/>
  <c r="X28" i="6"/>
  <c r="X27" i="6" s="1"/>
  <c r="Z36" i="6"/>
  <c r="Z43" i="6"/>
  <c r="X42" i="6"/>
  <c r="Z42" i="6" s="1"/>
  <c r="T87" i="6"/>
  <c r="AC12" i="6"/>
  <c r="X13" i="6"/>
  <c r="Z19" i="6"/>
  <c r="X18" i="6"/>
  <c r="Z18" i="6" s="1"/>
  <c r="Z25" i="6"/>
  <c r="X24" i="6"/>
  <c r="Z24" i="6" s="1"/>
  <c r="AB24" i="6" s="1"/>
  <c r="Z32" i="6"/>
  <c r="X39" i="6"/>
  <c r="Z39" i="6" s="1"/>
  <c r="Z40" i="6"/>
  <c r="T51" i="6"/>
  <c r="S102" i="6"/>
  <c r="AD69" i="6"/>
  <c r="T102" i="6"/>
  <c r="AC18" i="6"/>
  <c r="F57" i="6"/>
  <c r="H57" i="6" s="1"/>
  <c r="AE17" i="6"/>
  <c r="P9" i="6"/>
  <c r="R9" i="6" s="1"/>
  <c r="K18" i="6"/>
  <c r="M18" i="6" s="1"/>
  <c r="P21" i="6"/>
  <c r="R21" i="6" s="1"/>
  <c r="P6" i="6"/>
  <c r="R6" i="6" s="1"/>
  <c r="F24" i="6"/>
  <c r="H24" i="6" s="1"/>
  <c r="AC57" i="6"/>
  <c r="AE14" i="6"/>
  <c r="U46" i="6"/>
  <c r="F60" i="6"/>
  <c r="H60" i="6" s="1"/>
  <c r="AE103" i="6"/>
  <c r="S6" i="6"/>
  <c r="U30" i="6"/>
  <c r="AC66" i="6"/>
  <c r="K24" i="6"/>
  <c r="M24" i="6" s="1"/>
  <c r="F35" i="6"/>
  <c r="H35" i="6" s="1"/>
  <c r="P42" i="6"/>
  <c r="R42" i="6" s="1"/>
  <c r="U104" i="6"/>
  <c r="AE25" i="6"/>
  <c r="AE40" i="6"/>
  <c r="S9" i="6"/>
  <c r="U41" i="6"/>
  <c r="S57" i="6"/>
  <c r="K60" i="6"/>
  <c r="M60" i="6" s="1"/>
  <c r="AE61" i="6"/>
  <c r="AC105" i="6"/>
  <c r="AE68" i="6"/>
  <c r="AE107" i="6"/>
  <c r="Y6" i="6"/>
  <c r="AE22" i="6"/>
  <c r="U34" i="6"/>
  <c r="AE47" i="6"/>
  <c r="K57" i="6"/>
  <c r="M57" i="6" s="1"/>
  <c r="U61" i="6"/>
  <c r="U62" i="6"/>
  <c r="F48" i="6"/>
  <c r="H48" i="6" s="1"/>
  <c r="R54" i="6"/>
  <c r="F9" i="6"/>
  <c r="H9" i="6" s="1"/>
  <c r="F42" i="6"/>
  <c r="H42" i="6" s="1"/>
  <c r="H45" i="6"/>
  <c r="P60" i="6"/>
  <c r="R60" i="6" s="1"/>
  <c r="F69" i="6"/>
  <c r="H69" i="6" s="1"/>
  <c r="Y102" i="6"/>
  <c r="Z104" i="6"/>
  <c r="Z107" i="6"/>
  <c r="S105" i="6"/>
  <c r="F6" i="6"/>
  <c r="H6" i="6" s="1"/>
  <c r="K9" i="6"/>
  <c r="M9" i="6" s="1"/>
  <c r="U23" i="6"/>
  <c r="K69" i="6"/>
  <c r="M69" i="6" s="1"/>
  <c r="AD105" i="6"/>
  <c r="P48" i="6"/>
  <c r="R48" i="6" s="1"/>
  <c r="Z70" i="6"/>
  <c r="U7" i="6"/>
  <c r="U8" i="6"/>
  <c r="K12" i="6"/>
  <c r="M12" i="6" s="1"/>
  <c r="P15" i="6"/>
  <c r="R15" i="6" s="1"/>
  <c r="F21" i="6"/>
  <c r="H21" i="6" s="1"/>
  <c r="AC21" i="6"/>
  <c r="AD21" i="6"/>
  <c r="AC39" i="6"/>
  <c r="AD39" i="6"/>
  <c r="T48" i="6"/>
  <c r="R51" i="6"/>
  <c r="U58" i="6"/>
  <c r="Z68" i="6"/>
  <c r="P69" i="6"/>
  <c r="R69" i="6" s="1"/>
  <c r="Z89" i="6"/>
  <c r="Z8" i="6"/>
  <c r="U10" i="6"/>
  <c r="U11" i="6"/>
  <c r="P12" i="6"/>
  <c r="R12" i="6" s="1"/>
  <c r="K27" i="6"/>
  <c r="M27" i="6" s="1"/>
  <c r="AE46" i="6"/>
  <c r="P57" i="6"/>
  <c r="R57" i="6" s="1"/>
  <c r="T57" i="6"/>
  <c r="Z71" i="6"/>
  <c r="S18" i="6"/>
  <c r="AE50" i="6"/>
  <c r="K21" i="6"/>
  <c r="M21" i="6" s="1"/>
  <c r="K39" i="6"/>
  <c r="M39" i="6" s="1"/>
  <c r="AC9" i="6"/>
  <c r="S15" i="6"/>
  <c r="U32" i="6"/>
  <c r="K35" i="6"/>
  <c r="M35" i="6" s="1"/>
  <c r="K42" i="6"/>
  <c r="M42" i="6" s="1"/>
  <c r="K45" i="6"/>
  <c r="M45" i="6" s="1"/>
  <c r="H51" i="6"/>
  <c r="M54" i="6"/>
  <c r="AD57" i="6"/>
  <c r="AE59" i="6"/>
  <c r="U66" i="6"/>
  <c r="W66" i="6" s="1"/>
  <c r="S69" i="6"/>
  <c r="K15" i="6"/>
  <c r="M15" i="6" s="1"/>
  <c r="P18" i="6"/>
  <c r="R18" i="6" s="1"/>
  <c r="U43" i="6"/>
  <c r="U44" i="6"/>
  <c r="U47" i="6"/>
  <c r="K48" i="6"/>
  <c r="M48" i="6" s="1"/>
  <c r="U49" i="6"/>
  <c r="M51" i="6"/>
  <c r="AE65" i="6"/>
  <c r="S12" i="6"/>
  <c r="X69" i="6"/>
  <c r="AB15" i="6"/>
  <c r="K6" i="6"/>
  <c r="M6" i="6" s="1"/>
  <c r="U13" i="6"/>
  <c r="F15" i="6"/>
  <c r="H15" i="6" s="1"/>
  <c r="AC15" i="6"/>
  <c r="U19" i="6"/>
  <c r="AE20" i="6"/>
  <c r="U26" i="6"/>
  <c r="F31" i="6"/>
  <c r="H31" i="6" s="1"/>
  <c r="AE36" i="6"/>
  <c r="P39" i="6"/>
  <c r="R39" i="6" s="1"/>
  <c r="U55" i="6"/>
  <c r="AE58" i="6"/>
  <c r="P63" i="6"/>
  <c r="R63" i="6" s="1"/>
  <c r="AE64" i="6"/>
  <c r="X67" i="6"/>
  <c r="U68" i="6"/>
  <c r="T69" i="6"/>
  <c r="X88" i="6"/>
  <c r="U89" i="6"/>
  <c r="X103" i="6"/>
  <c r="K105" i="6"/>
  <c r="M105" i="6" s="1"/>
  <c r="T12" i="6"/>
  <c r="T18" i="6"/>
  <c r="AC24" i="6"/>
  <c r="AE28" i="6"/>
  <c r="AE38" i="6"/>
  <c r="Y66" i="6"/>
  <c r="AE71" i="6"/>
  <c r="Y87" i="6"/>
  <c r="AD9" i="6"/>
  <c r="AE11" i="6"/>
  <c r="AD15" i="6"/>
  <c r="AE30" i="6"/>
  <c r="K31" i="6"/>
  <c r="M31" i="6" s="1"/>
  <c r="P35" i="6"/>
  <c r="R35" i="6" s="1"/>
  <c r="F39" i="6"/>
  <c r="H39" i="6" s="1"/>
  <c r="P45" i="6"/>
  <c r="R45" i="6" s="1"/>
  <c r="U56" i="6"/>
  <c r="T63" i="6"/>
  <c r="F66" i="6"/>
  <c r="H66" i="6" s="1"/>
  <c r="Y69" i="6"/>
  <c r="U71" i="6"/>
  <c r="F87" i="6"/>
  <c r="H87" i="6" s="1"/>
  <c r="F102" i="6"/>
  <c r="H102" i="6" s="1"/>
  <c r="AC102" i="6"/>
  <c r="P105" i="6"/>
  <c r="R105" i="6" s="1"/>
  <c r="AC69" i="6"/>
  <c r="AE69" i="6" s="1"/>
  <c r="AG69" i="6" s="1"/>
  <c r="F12" i="6"/>
  <c r="H12" i="6" s="1"/>
  <c r="U16" i="6"/>
  <c r="F18" i="6"/>
  <c r="H18" i="6" s="1"/>
  <c r="AD24" i="6"/>
  <c r="P27" i="6"/>
  <c r="R27" i="6" s="1"/>
  <c r="P31" i="6"/>
  <c r="R31" i="6" s="1"/>
  <c r="U38" i="6"/>
  <c r="U53" i="6"/>
  <c r="H54" i="6"/>
  <c r="AG54" i="6"/>
  <c r="S60" i="6"/>
  <c r="F63" i="6"/>
  <c r="H63" i="6" s="1"/>
  <c r="U65" i="6"/>
  <c r="K66" i="6"/>
  <c r="M66" i="6" s="1"/>
  <c r="AD66" i="6"/>
  <c r="K87" i="6"/>
  <c r="M87" i="6" s="1"/>
  <c r="AG87" i="6"/>
  <c r="K102" i="6"/>
  <c r="M102" i="6" s="1"/>
  <c r="AD102" i="6"/>
  <c r="X106" i="6"/>
  <c r="U107" i="6"/>
  <c r="T15" i="6"/>
  <c r="AE26" i="6"/>
  <c r="Y105" i="6"/>
  <c r="AD6" i="6"/>
  <c r="AE8" i="6"/>
  <c r="AD12" i="6"/>
  <c r="AD18" i="6"/>
  <c r="AE23" i="6"/>
  <c r="P24" i="6"/>
  <c r="R24" i="6" s="1"/>
  <c r="F27" i="6"/>
  <c r="H27" i="6" s="1"/>
  <c r="AE41" i="6"/>
  <c r="AD48" i="6"/>
  <c r="U59" i="6"/>
  <c r="K63" i="6"/>
  <c r="M63" i="6" s="1"/>
  <c r="P66" i="6"/>
  <c r="R66" i="6" s="1"/>
  <c r="U67" i="6"/>
  <c r="AE70" i="6"/>
  <c r="P87" i="6"/>
  <c r="R87" i="6" s="1"/>
  <c r="P102" i="6"/>
  <c r="R102" i="6" s="1"/>
  <c r="U103" i="6"/>
  <c r="AE104" i="6"/>
  <c r="F105" i="6"/>
  <c r="H105" i="6" s="1"/>
  <c r="Z7" i="6"/>
  <c r="X6" i="6"/>
  <c r="AE7" i="6"/>
  <c r="AE10" i="6"/>
  <c r="U14" i="6"/>
  <c r="U17" i="6"/>
  <c r="U20" i="6"/>
  <c r="S21" i="6"/>
  <c r="U22" i="6"/>
  <c r="AE62" i="6"/>
  <c r="U64" i="6"/>
  <c r="S39" i="6"/>
  <c r="U39" i="6" s="1"/>
  <c r="W39" i="6" s="1"/>
  <c r="U40" i="6"/>
  <c r="T6" i="6"/>
  <c r="T9" i="6"/>
  <c r="AE13" i="6"/>
  <c r="AE16" i="6"/>
  <c r="AE19" i="6"/>
  <c r="S24" i="6"/>
  <c r="U24" i="6" s="1"/>
  <c r="W24" i="6" s="1"/>
  <c r="U25" i="6"/>
  <c r="AE32" i="6"/>
  <c r="AC6" i="6"/>
  <c r="AE34" i="6"/>
  <c r="U52" i="6"/>
  <c r="U106" i="6"/>
  <c r="T105" i="6"/>
  <c r="U36" i="6"/>
  <c r="U28" i="6"/>
  <c r="AC42" i="6"/>
  <c r="AE43" i="6"/>
  <c r="AE44" i="6"/>
  <c r="U88" i="6"/>
  <c r="U70" i="6"/>
  <c r="AC60" i="6"/>
  <c r="U50" i="6"/>
  <c r="AD60" i="6"/>
  <c r="AE106" i="6"/>
  <c r="AE49" i="6"/>
  <c r="S48" i="6"/>
  <c r="AE67" i="6"/>
  <c r="AD288" i="3"/>
  <c r="AD284" i="3" s="1"/>
  <c r="AC288" i="3"/>
  <c r="Y288" i="3"/>
  <c r="T288" i="3"/>
  <c r="S288" i="3"/>
  <c r="K288" i="3"/>
  <c r="F288" i="3"/>
  <c r="AD287" i="3"/>
  <c r="AE287" i="3" s="1"/>
  <c r="AC287" i="3"/>
  <c r="X287" i="3" s="1"/>
  <c r="Z287" i="3" s="1"/>
  <c r="Y287" i="3"/>
  <c r="T287" i="3"/>
  <c r="S287" i="3"/>
  <c r="P287" i="3"/>
  <c r="K287" i="3"/>
  <c r="F287" i="3"/>
  <c r="AD286" i="3"/>
  <c r="AC286" i="3"/>
  <c r="X286" i="3" s="1"/>
  <c r="Z286" i="3" s="1"/>
  <c r="Y286" i="3"/>
  <c r="Y284" i="3" s="1"/>
  <c r="T286" i="3"/>
  <c r="S286" i="3"/>
  <c r="K286" i="3"/>
  <c r="F286" i="3"/>
  <c r="AE285" i="3"/>
  <c r="AD285" i="3"/>
  <c r="AC285" i="3"/>
  <c r="X285" i="3" s="1"/>
  <c r="Z285" i="3"/>
  <c r="Y285" i="3"/>
  <c r="T285" i="3"/>
  <c r="S285" i="3"/>
  <c r="U285" i="3" s="1"/>
  <c r="K285" i="3"/>
  <c r="O284" i="3"/>
  <c r="N284" i="3"/>
  <c r="P284" i="3" s="1"/>
  <c r="R284" i="3" s="1"/>
  <c r="J284" i="3"/>
  <c r="I284" i="3"/>
  <c r="E284" i="3"/>
  <c r="D284" i="3"/>
  <c r="AD283" i="3"/>
  <c r="AC283" i="3"/>
  <c r="X283" i="3" s="1"/>
  <c r="Z283" i="3" s="1"/>
  <c r="Y283" i="3"/>
  <c r="T283" i="3"/>
  <c r="U283" i="3" s="1"/>
  <c r="S283" i="3"/>
  <c r="K283" i="3"/>
  <c r="F283" i="3"/>
  <c r="AD282" i="3"/>
  <c r="AC282" i="3"/>
  <c r="X282" i="3" s="1"/>
  <c r="Z282" i="3" s="1"/>
  <c r="Y282" i="3"/>
  <c r="T282" i="3"/>
  <c r="S282" i="3"/>
  <c r="U282" i="3" s="1"/>
  <c r="P282" i="3"/>
  <c r="K282" i="3"/>
  <c r="F282" i="3"/>
  <c r="AD281" i="3"/>
  <c r="AC281" i="3"/>
  <c r="Y281" i="3"/>
  <c r="Y279" i="3" s="1"/>
  <c r="T281" i="3"/>
  <c r="S281" i="3"/>
  <c r="U281" i="3" s="1"/>
  <c r="K281" i="3"/>
  <c r="F281" i="3"/>
  <c r="AD280" i="3"/>
  <c r="AC280" i="3"/>
  <c r="X280" i="3" s="1"/>
  <c r="Z280" i="3" s="1"/>
  <c r="Y280" i="3"/>
  <c r="T280" i="3"/>
  <c r="S280" i="3"/>
  <c r="K280" i="3"/>
  <c r="F280" i="3"/>
  <c r="O279" i="3"/>
  <c r="N279" i="3"/>
  <c r="J279" i="3"/>
  <c r="I279" i="3"/>
  <c r="E279" i="3"/>
  <c r="D279" i="3"/>
  <c r="AD278" i="3"/>
  <c r="AC278" i="3"/>
  <c r="Y278" i="3"/>
  <c r="T278" i="3"/>
  <c r="S278" i="3"/>
  <c r="P278" i="3"/>
  <c r="K278" i="3"/>
  <c r="F278" i="3"/>
  <c r="AD277" i="3"/>
  <c r="AC277" i="3"/>
  <c r="Y277" i="3"/>
  <c r="T277" i="3"/>
  <c r="T275" i="3" s="1"/>
  <c r="S277" i="3"/>
  <c r="P277" i="3"/>
  <c r="K277" i="3"/>
  <c r="F277" i="3"/>
  <c r="AD276" i="3"/>
  <c r="AD275" i="3" s="1"/>
  <c r="AC276" i="3"/>
  <c r="Y276" i="3"/>
  <c r="T276" i="3"/>
  <c r="S276" i="3"/>
  <c r="P276" i="3"/>
  <c r="K276" i="3"/>
  <c r="F276" i="3"/>
  <c r="O275" i="3"/>
  <c r="N275" i="3"/>
  <c r="J275" i="3"/>
  <c r="I275" i="3"/>
  <c r="K275" i="3" s="1"/>
  <c r="M275" i="3" s="1"/>
  <c r="E275" i="3"/>
  <c r="D275" i="3"/>
  <c r="AD274" i="3"/>
  <c r="AC274" i="3"/>
  <c r="Y274" i="3"/>
  <c r="T274" i="3"/>
  <c r="S274" i="3"/>
  <c r="U274" i="3" s="1"/>
  <c r="P274" i="3"/>
  <c r="K274" i="3"/>
  <c r="F274" i="3"/>
  <c r="AD273" i="3"/>
  <c r="AC273" i="3"/>
  <c r="Y273" i="3"/>
  <c r="T273" i="3"/>
  <c r="T271" i="3" s="1"/>
  <c r="S273" i="3"/>
  <c r="P273" i="3"/>
  <c r="K273" i="3"/>
  <c r="F273" i="3"/>
  <c r="AD272" i="3"/>
  <c r="AC272" i="3"/>
  <c r="AC271" i="3" s="1"/>
  <c r="AE271" i="3" s="1"/>
  <c r="AG271" i="3" s="1"/>
  <c r="Y272" i="3"/>
  <c r="T272" i="3"/>
  <c r="U272" i="3" s="1"/>
  <c r="S272" i="3"/>
  <c r="K272" i="3"/>
  <c r="F272" i="3"/>
  <c r="AD271" i="3"/>
  <c r="O271" i="3"/>
  <c r="N271" i="3"/>
  <c r="P271" i="3" s="1"/>
  <c r="R271" i="3" s="1"/>
  <c r="J271" i="3"/>
  <c r="I271" i="3"/>
  <c r="E271" i="3"/>
  <c r="F271" i="3" s="1"/>
  <c r="H271" i="3" s="1"/>
  <c r="D271" i="3"/>
  <c r="AD270" i="3"/>
  <c r="AC270" i="3"/>
  <c r="AE270" i="3" s="1"/>
  <c r="Y270" i="3"/>
  <c r="T270" i="3"/>
  <c r="S270" i="3"/>
  <c r="P270" i="3"/>
  <c r="K270" i="3"/>
  <c r="F270" i="3"/>
  <c r="AD269" i="3"/>
  <c r="AC269" i="3"/>
  <c r="Y269" i="3"/>
  <c r="X269" i="3"/>
  <c r="T269" i="3"/>
  <c r="T268" i="3" s="1"/>
  <c r="U268" i="3" s="1"/>
  <c r="W268" i="3" s="1"/>
  <c r="S269" i="3"/>
  <c r="P269" i="3"/>
  <c r="K269" i="3"/>
  <c r="F269" i="3"/>
  <c r="AD268" i="3"/>
  <c r="S268" i="3"/>
  <c r="O268" i="3"/>
  <c r="N268" i="3"/>
  <c r="P268" i="3" s="1"/>
  <c r="R268" i="3" s="1"/>
  <c r="J268" i="3"/>
  <c r="K268" i="3" s="1"/>
  <c r="M268" i="3" s="1"/>
  <c r="I268" i="3"/>
  <c r="F268" i="3"/>
  <c r="H268" i="3" s="1"/>
  <c r="E268" i="3"/>
  <c r="D268" i="3"/>
  <c r="AD267" i="3"/>
  <c r="AC267" i="3"/>
  <c r="Y267" i="3"/>
  <c r="X267" i="3"/>
  <c r="Z267" i="3" s="1"/>
  <c r="T267" i="3"/>
  <c r="S267" i="3"/>
  <c r="U267" i="3" s="1"/>
  <c r="P267" i="3"/>
  <c r="K267" i="3"/>
  <c r="F267" i="3"/>
  <c r="AD266" i="3"/>
  <c r="AC266" i="3"/>
  <c r="Y266" i="3"/>
  <c r="Y265" i="3" s="1"/>
  <c r="X266" i="3"/>
  <c r="Z266" i="3" s="1"/>
  <c r="T266" i="3"/>
  <c r="T265" i="3" s="1"/>
  <c r="S266" i="3"/>
  <c r="U266" i="3" s="1"/>
  <c r="K266" i="3"/>
  <c r="F266" i="3"/>
  <c r="AD265" i="3"/>
  <c r="AC265" i="3"/>
  <c r="O265" i="3"/>
  <c r="N265" i="3"/>
  <c r="P265" i="3" s="1"/>
  <c r="R265" i="3" s="1"/>
  <c r="J265" i="3"/>
  <c r="I265" i="3"/>
  <c r="K265" i="3" s="1"/>
  <c r="M265" i="3" s="1"/>
  <c r="E265" i="3"/>
  <c r="D265" i="3"/>
  <c r="F265" i="3" s="1"/>
  <c r="H265" i="3" s="1"/>
  <c r="AD264" i="3"/>
  <c r="AD261" i="3" s="1"/>
  <c r="AE261" i="3" s="1"/>
  <c r="AG261" i="3" s="1"/>
  <c r="AC264" i="3"/>
  <c r="AE264" i="3" s="1"/>
  <c r="Y264" i="3"/>
  <c r="T264" i="3"/>
  <c r="S264" i="3"/>
  <c r="K264" i="3"/>
  <c r="F264" i="3"/>
  <c r="AD263" i="3"/>
  <c r="AC263" i="3"/>
  <c r="AC261" i="3" s="1"/>
  <c r="Y263" i="3"/>
  <c r="X263" i="3"/>
  <c r="T263" i="3"/>
  <c r="S263" i="3"/>
  <c r="P263" i="3"/>
  <c r="K263" i="3"/>
  <c r="F263" i="3"/>
  <c r="AD262" i="3"/>
  <c r="AE262" i="3" s="1"/>
  <c r="AC262" i="3"/>
  <c r="X262" i="3" s="1"/>
  <c r="Z262" i="3" s="1"/>
  <c r="Y262" i="3"/>
  <c r="T262" i="3"/>
  <c r="S262" i="3"/>
  <c r="U262" i="3" s="1"/>
  <c r="K262" i="3"/>
  <c r="O261" i="3"/>
  <c r="N261" i="3"/>
  <c r="J261" i="3"/>
  <c r="I261" i="3"/>
  <c r="F261" i="3"/>
  <c r="H261" i="3" s="1"/>
  <c r="E261" i="3"/>
  <c r="D261" i="3"/>
  <c r="AD260" i="3"/>
  <c r="AD257" i="3" s="1"/>
  <c r="AC260" i="3"/>
  <c r="Y260" i="3"/>
  <c r="T260" i="3"/>
  <c r="S260" i="3"/>
  <c r="P260" i="3"/>
  <c r="K260" i="3"/>
  <c r="F260" i="3"/>
  <c r="AD259" i="3"/>
  <c r="AC259" i="3"/>
  <c r="Y259" i="3"/>
  <c r="T259" i="3"/>
  <c r="S259" i="3"/>
  <c r="P259" i="3"/>
  <c r="K259" i="3"/>
  <c r="F259" i="3"/>
  <c r="AD258" i="3"/>
  <c r="AC258" i="3"/>
  <c r="Y258" i="3"/>
  <c r="Y257" i="3" s="1"/>
  <c r="T258" i="3"/>
  <c r="S258" i="3"/>
  <c r="P258" i="3"/>
  <c r="K258" i="3"/>
  <c r="F258" i="3"/>
  <c r="O257" i="3"/>
  <c r="N257" i="3"/>
  <c r="J257" i="3"/>
  <c r="I257" i="3"/>
  <c r="E257" i="3"/>
  <c r="D257" i="3"/>
  <c r="F257" i="3" s="1"/>
  <c r="H257" i="3" s="1"/>
  <c r="AD256" i="3"/>
  <c r="AC256" i="3"/>
  <c r="Y256" i="3"/>
  <c r="T256" i="3"/>
  <c r="S256" i="3"/>
  <c r="K256" i="3"/>
  <c r="F256" i="3"/>
  <c r="AD255" i="3"/>
  <c r="AC255" i="3"/>
  <c r="X255" i="3" s="1"/>
  <c r="Z255" i="3" s="1"/>
  <c r="Y255" i="3"/>
  <c r="T255" i="3"/>
  <c r="T254" i="3" s="1"/>
  <c r="S255" i="3"/>
  <c r="P255" i="3"/>
  <c r="K255" i="3"/>
  <c r="F255" i="3"/>
  <c r="O254" i="3"/>
  <c r="N254" i="3"/>
  <c r="P254" i="3" s="1"/>
  <c r="R254" i="3" s="1"/>
  <c r="J254" i="3"/>
  <c r="I254" i="3"/>
  <c r="E254" i="3"/>
  <c r="D254" i="3"/>
  <c r="F254" i="3" s="1"/>
  <c r="H254" i="3" s="1"/>
  <c r="AD253" i="3"/>
  <c r="AE253" i="3" s="1"/>
  <c r="AC253" i="3"/>
  <c r="X253" i="3" s="1"/>
  <c r="Y253" i="3"/>
  <c r="T253" i="3"/>
  <c r="S253" i="3"/>
  <c r="U253" i="3" s="1"/>
  <c r="P253" i="3"/>
  <c r="K253" i="3"/>
  <c r="F253" i="3"/>
  <c r="AD252" i="3"/>
  <c r="AC252" i="3"/>
  <c r="Y252" i="3"/>
  <c r="Y251" i="3" s="1"/>
  <c r="T252" i="3"/>
  <c r="S252" i="3"/>
  <c r="P252" i="3"/>
  <c r="K252" i="3"/>
  <c r="F252" i="3"/>
  <c r="AD251" i="3"/>
  <c r="T251" i="3"/>
  <c r="O251" i="3"/>
  <c r="N251" i="3"/>
  <c r="J251" i="3"/>
  <c r="I251" i="3"/>
  <c r="E251" i="3"/>
  <c r="D251" i="3"/>
  <c r="AD250" i="3"/>
  <c r="AC250" i="3"/>
  <c r="X250" i="3" s="1"/>
  <c r="Y250" i="3"/>
  <c r="Z250" i="3" s="1"/>
  <c r="T250" i="3"/>
  <c r="S250" i="3"/>
  <c r="P250" i="3"/>
  <c r="K250" i="3"/>
  <c r="F250" i="3"/>
  <c r="AD249" i="3"/>
  <c r="AD248" i="3" s="1"/>
  <c r="AC249" i="3"/>
  <c r="X249" i="3" s="1"/>
  <c r="Z249" i="3"/>
  <c r="Y249" i="3"/>
  <c r="T249" i="3"/>
  <c r="T248" i="3" s="1"/>
  <c r="S249" i="3"/>
  <c r="P249" i="3"/>
  <c r="K249" i="3"/>
  <c r="F249" i="3"/>
  <c r="O248" i="3"/>
  <c r="N248" i="3"/>
  <c r="J248" i="3"/>
  <c r="I248" i="3"/>
  <c r="K248" i="3" s="1"/>
  <c r="M248" i="3" s="1"/>
  <c r="E248" i="3"/>
  <c r="F248" i="3" s="1"/>
  <c r="H248" i="3" s="1"/>
  <c r="D248" i="3"/>
  <c r="AD247" i="3"/>
  <c r="AD245" i="3" s="1"/>
  <c r="AC247" i="3"/>
  <c r="X247" i="3" s="1"/>
  <c r="Z247" i="3" s="1"/>
  <c r="Y247" i="3"/>
  <c r="T247" i="3"/>
  <c r="S247" i="3"/>
  <c r="U247" i="3" s="1"/>
  <c r="P247" i="3"/>
  <c r="K247" i="3"/>
  <c r="F247" i="3"/>
  <c r="AD246" i="3"/>
  <c r="AC246" i="3"/>
  <c r="X246" i="3" s="1"/>
  <c r="Y246" i="3"/>
  <c r="T246" i="3"/>
  <c r="S246" i="3"/>
  <c r="P246" i="3"/>
  <c r="K246" i="3"/>
  <c r="F246" i="3"/>
  <c r="T245" i="3"/>
  <c r="O245" i="3"/>
  <c r="N245" i="3"/>
  <c r="J245" i="3"/>
  <c r="I245" i="3"/>
  <c r="K245" i="3" s="1"/>
  <c r="M245" i="3" s="1"/>
  <c r="E245" i="3"/>
  <c r="F245" i="3" s="1"/>
  <c r="H245" i="3" s="1"/>
  <c r="D245" i="3"/>
  <c r="AD244" i="3"/>
  <c r="AC244" i="3"/>
  <c r="Y244" i="3"/>
  <c r="T244" i="3"/>
  <c r="T242" i="3" s="1"/>
  <c r="S244" i="3"/>
  <c r="P244" i="3"/>
  <c r="K244" i="3"/>
  <c r="F244" i="3"/>
  <c r="AD243" i="3"/>
  <c r="AD242" i="3" s="1"/>
  <c r="AC243" i="3"/>
  <c r="X243" i="3" s="1"/>
  <c r="Y243" i="3"/>
  <c r="T243" i="3"/>
  <c r="S243" i="3"/>
  <c r="P243" i="3"/>
  <c r="K243" i="3"/>
  <c r="F243" i="3"/>
  <c r="O242" i="3"/>
  <c r="N242" i="3"/>
  <c r="P242" i="3" s="1"/>
  <c r="R242" i="3" s="1"/>
  <c r="J242" i="3"/>
  <c r="I242" i="3"/>
  <c r="E242" i="3"/>
  <c r="D242" i="3"/>
  <c r="F242" i="3" s="1"/>
  <c r="H242" i="3" s="1"/>
  <c r="AD241" i="3"/>
  <c r="AC241" i="3"/>
  <c r="Y241" i="3"/>
  <c r="T241" i="3"/>
  <c r="S241" i="3"/>
  <c r="U241" i="3" s="1"/>
  <c r="P241" i="3"/>
  <c r="K241" i="3"/>
  <c r="F241" i="3"/>
  <c r="AD240" i="3"/>
  <c r="AC240" i="3"/>
  <c r="X240" i="3" s="1"/>
  <c r="Z240" i="3" s="1"/>
  <c r="Y240" i="3"/>
  <c r="Y239" i="3" s="1"/>
  <c r="T240" i="3"/>
  <c r="T239" i="3" s="1"/>
  <c r="S240" i="3"/>
  <c r="P240" i="3"/>
  <c r="K240" i="3"/>
  <c r="F240" i="3"/>
  <c r="AD239" i="3"/>
  <c r="O239" i="3"/>
  <c r="N239" i="3"/>
  <c r="P239" i="3" s="1"/>
  <c r="R239" i="3" s="1"/>
  <c r="J239" i="3"/>
  <c r="I239" i="3"/>
  <c r="F239" i="3"/>
  <c r="H239" i="3" s="1"/>
  <c r="E239" i="3"/>
  <c r="D239" i="3"/>
  <c r="AD238" i="3"/>
  <c r="AC238" i="3"/>
  <c r="X238" i="3" s="1"/>
  <c r="Y238" i="3"/>
  <c r="T238" i="3"/>
  <c r="S238" i="3"/>
  <c r="U238" i="3" s="1"/>
  <c r="P238" i="3"/>
  <c r="K238" i="3"/>
  <c r="F238" i="3"/>
  <c r="AD237" i="3"/>
  <c r="AD236" i="3" s="1"/>
  <c r="AC237" i="3"/>
  <c r="Y237" i="3"/>
  <c r="T237" i="3"/>
  <c r="S237" i="3"/>
  <c r="P237" i="3"/>
  <c r="K237" i="3"/>
  <c r="F237" i="3"/>
  <c r="T236" i="3"/>
  <c r="O236" i="3"/>
  <c r="N236" i="3"/>
  <c r="M236" i="3"/>
  <c r="J236" i="3"/>
  <c r="I236" i="3"/>
  <c r="K236" i="3" s="1"/>
  <c r="E236" i="3"/>
  <c r="F236" i="3" s="1"/>
  <c r="H236" i="3" s="1"/>
  <c r="D236" i="3"/>
  <c r="AE235" i="3"/>
  <c r="AD235" i="3"/>
  <c r="AC235" i="3"/>
  <c r="X235" i="3" s="1"/>
  <c r="Z235" i="3"/>
  <c r="Y235" i="3"/>
  <c r="T235" i="3"/>
  <c r="T233" i="3" s="1"/>
  <c r="S235" i="3"/>
  <c r="K235" i="3"/>
  <c r="F235" i="3"/>
  <c r="AD234" i="3"/>
  <c r="AD233" i="3" s="1"/>
  <c r="AC234" i="3"/>
  <c r="AE234" i="3" s="1"/>
  <c r="Y234" i="3"/>
  <c r="T234" i="3"/>
  <c r="S234" i="3"/>
  <c r="U234" i="3" s="1"/>
  <c r="P234" i="3"/>
  <c r="K234" i="3"/>
  <c r="F234" i="3"/>
  <c r="O233" i="3"/>
  <c r="N233" i="3"/>
  <c r="P233" i="3" s="1"/>
  <c r="R233" i="3" s="1"/>
  <c r="K233" i="3"/>
  <c r="M233" i="3" s="1"/>
  <c r="J233" i="3"/>
  <c r="I233" i="3"/>
  <c r="E233" i="3"/>
  <c r="D233" i="3"/>
  <c r="F233" i="3" s="1"/>
  <c r="H233" i="3" s="1"/>
  <c r="AD232" i="3"/>
  <c r="AC232" i="3"/>
  <c r="X232" i="3" s="1"/>
  <c r="Y232" i="3"/>
  <c r="T232" i="3"/>
  <c r="S232" i="3"/>
  <c r="U232" i="3" s="1"/>
  <c r="P232" i="3"/>
  <c r="K232" i="3"/>
  <c r="F232" i="3"/>
  <c r="AD231" i="3"/>
  <c r="AC231" i="3"/>
  <c r="AE231" i="3" s="1"/>
  <c r="Z231" i="3"/>
  <c r="Y231" i="3"/>
  <c r="X231" i="3"/>
  <c r="T231" i="3"/>
  <c r="T230" i="3" s="1"/>
  <c r="S231" i="3"/>
  <c r="P231" i="3"/>
  <c r="K231" i="3"/>
  <c r="F231" i="3"/>
  <c r="AC230" i="3"/>
  <c r="O230" i="3"/>
  <c r="N230" i="3"/>
  <c r="P230" i="3" s="1"/>
  <c r="R230" i="3" s="1"/>
  <c r="J230" i="3"/>
  <c r="I230" i="3"/>
  <c r="K230" i="3" s="1"/>
  <c r="M230" i="3" s="1"/>
  <c r="E230" i="3"/>
  <c r="D230" i="3"/>
  <c r="F230" i="3" s="1"/>
  <c r="H230" i="3" s="1"/>
  <c r="AD229" i="3"/>
  <c r="AC229" i="3"/>
  <c r="X229" i="3" s="1"/>
  <c r="Y229" i="3"/>
  <c r="T229" i="3"/>
  <c r="T227" i="3" s="1"/>
  <c r="S229" i="3"/>
  <c r="P229" i="3"/>
  <c r="K229" i="3"/>
  <c r="F229" i="3"/>
  <c r="AD228" i="3"/>
  <c r="AC228" i="3"/>
  <c r="AE228" i="3" s="1"/>
  <c r="Y228" i="3"/>
  <c r="T228" i="3"/>
  <c r="S228" i="3"/>
  <c r="U228" i="3" s="1"/>
  <c r="P228" i="3"/>
  <c r="K228" i="3"/>
  <c r="F228" i="3"/>
  <c r="AC227" i="3"/>
  <c r="O227" i="3"/>
  <c r="N227" i="3"/>
  <c r="P227" i="3" s="1"/>
  <c r="R227" i="3" s="1"/>
  <c r="K227" i="3"/>
  <c r="M227" i="3" s="1"/>
  <c r="J227" i="3"/>
  <c r="I227" i="3"/>
  <c r="E227" i="3"/>
  <c r="D227" i="3"/>
  <c r="AD226" i="3"/>
  <c r="AC226" i="3"/>
  <c r="AE226" i="3" s="1"/>
  <c r="Y226" i="3"/>
  <c r="T226" i="3"/>
  <c r="T224" i="3" s="1"/>
  <c r="S226" i="3"/>
  <c r="P226" i="3"/>
  <c r="K226" i="3"/>
  <c r="F226" i="3"/>
  <c r="AD225" i="3"/>
  <c r="AC225" i="3"/>
  <c r="AC224" i="3" s="1"/>
  <c r="Y225" i="3"/>
  <c r="Y224" i="3" s="1"/>
  <c r="X225" i="3"/>
  <c r="T225" i="3"/>
  <c r="S225" i="3"/>
  <c r="U225" i="3" s="1"/>
  <c r="P225" i="3"/>
  <c r="K225" i="3"/>
  <c r="F225" i="3"/>
  <c r="O224" i="3"/>
  <c r="N224" i="3"/>
  <c r="P224" i="3" s="1"/>
  <c r="R224" i="3" s="1"/>
  <c r="J224" i="3"/>
  <c r="I224" i="3"/>
  <c r="K224" i="3" s="1"/>
  <c r="M224" i="3" s="1"/>
  <c r="E224" i="3"/>
  <c r="D224" i="3"/>
  <c r="AD223" i="3"/>
  <c r="AC223" i="3"/>
  <c r="AE223" i="3" s="1"/>
  <c r="Y223" i="3"/>
  <c r="T223" i="3"/>
  <c r="S223" i="3"/>
  <c r="P223" i="3"/>
  <c r="K223" i="3"/>
  <c r="F223" i="3"/>
  <c r="AD222" i="3"/>
  <c r="AD221" i="3" s="1"/>
  <c r="AC222" i="3"/>
  <c r="Y222" i="3"/>
  <c r="X222" i="3"/>
  <c r="T222" i="3"/>
  <c r="S222" i="3"/>
  <c r="P222" i="3"/>
  <c r="K222" i="3"/>
  <c r="F222" i="3"/>
  <c r="T221" i="3"/>
  <c r="O221" i="3"/>
  <c r="N221" i="3"/>
  <c r="J221" i="3"/>
  <c r="I221" i="3"/>
  <c r="K221" i="3" s="1"/>
  <c r="M221" i="3" s="1"/>
  <c r="E221" i="3"/>
  <c r="D221" i="3"/>
  <c r="AD220" i="3"/>
  <c r="AC220" i="3"/>
  <c r="Y220" i="3"/>
  <c r="X220" i="3"/>
  <c r="Z220" i="3" s="1"/>
  <c r="T220" i="3"/>
  <c r="S220" i="3"/>
  <c r="P220" i="3"/>
  <c r="K220" i="3"/>
  <c r="F220" i="3"/>
  <c r="AD219" i="3"/>
  <c r="AD218" i="3" s="1"/>
  <c r="AC219" i="3"/>
  <c r="AC218" i="3" s="1"/>
  <c r="AE218" i="3" s="1"/>
  <c r="AG218" i="3" s="1"/>
  <c r="Y219" i="3"/>
  <c r="T219" i="3"/>
  <c r="T218" i="3" s="1"/>
  <c r="S219" i="3"/>
  <c r="P219" i="3"/>
  <c r="K219" i="3"/>
  <c r="F219" i="3"/>
  <c r="O218" i="3"/>
  <c r="N218" i="3"/>
  <c r="K218" i="3"/>
  <c r="M218" i="3" s="1"/>
  <c r="J218" i="3"/>
  <c r="I218" i="3"/>
  <c r="E218" i="3"/>
  <c r="D218" i="3"/>
  <c r="AD217" i="3"/>
  <c r="AC217" i="3"/>
  <c r="Y217" i="3"/>
  <c r="T217" i="3"/>
  <c r="S217" i="3"/>
  <c r="P217" i="3"/>
  <c r="K217" i="3"/>
  <c r="F217" i="3"/>
  <c r="AD216" i="3"/>
  <c r="AC216" i="3"/>
  <c r="Y216" i="3"/>
  <c r="X216" i="3"/>
  <c r="Z216" i="3" s="1"/>
  <c r="T216" i="3"/>
  <c r="S216" i="3"/>
  <c r="P216" i="3"/>
  <c r="K216" i="3"/>
  <c r="F216" i="3"/>
  <c r="AC215" i="3"/>
  <c r="T215" i="3"/>
  <c r="O215" i="3"/>
  <c r="N215" i="3"/>
  <c r="J215" i="3"/>
  <c r="I215" i="3"/>
  <c r="K215" i="3" s="1"/>
  <c r="M215" i="3" s="1"/>
  <c r="E215" i="3"/>
  <c r="D215" i="3"/>
  <c r="AD214" i="3"/>
  <c r="AC214" i="3"/>
  <c r="Y214" i="3"/>
  <c r="T214" i="3"/>
  <c r="S214" i="3"/>
  <c r="U214" i="3" s="1"/>
  <c r="P214" i="3"/>
  <c r="K214" i="3"/>
  <c r="F214" i="3"/>
  <c r="AD213" i="3"/>
  <c r="AC213" i="3"/>
  <c r="Y213" i="3"/>
  <c r="T213" i="3"/>
  <c r="S213" i="3"/>
  <c r="U213" i="3" s="1"/>
  <c r="K213" i="3"/>
  <c r="F213" i="3"/>
  <c r="AD212" i="3"/>
  <c r="T212" i="3"/>
  <c r="O212" i="3"/>
  <c r="N212" i="3"/>
  <c r="J212" i="3"/>
  <c r="I212" i="3"/>
  <c r="K212" i="3" s="1"/>
  <c r="M212" i="3" s="1"/>
  <c r="E212" i="3"/>
  <c r="F212" i="3" s="1"/>
  <c r="H212" i="3" s="1"/>
  <c r="D212" i="3"/>
  <c r="AD211" i="3"/>
  <c r="AC211" i="3"/>
  <c r="AE211" i="3" s="1"/>
  <c r="Y211" i="3"/>
  <c r="T211" i="3"/>
  <c r="S211" i="3"/>
  <c r="S209" i="3" s="1"/>
  <c r="P211" i="3"/>
  <c r="K211" i="3"/>
  <c r="F211" i="3"/>
  <c r="AD210" i="3"/>
  <c r="AC210" i="3"/>
  <c r="AE210" i="3" s="1"/>
  <c r="Y210" i="3"/>
  <c r="U210" i="3"/>
  <c r="T210" i="3"/>
  <c r="T209" i="3" s="1"/>
  <c r="S210" i="3"/>
  <c r="P210" i="3"/>
  <c r="K210" i="3"/>
  <c r="F210" i="3"/>
  <c r="AD209" i="3"/>
  <c r="O209" i="3"/>
  <c r="N209" i="3"/>
  <c r="J209" i="3"/>
  <c r="I209" i="3"/>
  <c r="K209" i="3" s="1"/>
  <c r="M209" i="3" s="1"/>
  <c r="E209" i="3"/>
  <c r="D209" i="3"/>
  <c r="F209" i="3" s="1"/>
  <c r="H209" i="3" s="1"/>
  <c r="AD208" i="3"/>
  <c r="AC208" i="3"/>
  <c r="AC206" i="3" s="1"/>
  <c r="AE206" i="3" s="1"/>
  <c r="AG206" i="3" s="1"/>
  <c r="Y208" i="3"/>
  <c r="Y206" i="3" s="1"/>
  <c r="U208" i="3"/>
  <c r="T208" i="3"/>
  <c r="S208" i="3"/>
  <c r="P208" i="3"/>
  <c r="K208" i="3"/>
  <c r="F208" i="3"/>
  <c r="AD207" i="3"/>
  <c r="AD206" i="3" s="1"/>
  <c r="AC207" i="3"/>
  <c r="Y207" i="3"/>
  <c r="X207" i="3"/>
  <c r="U207" i="3"/>
  <c r="T207" i="3"/>
  <c r="T206" i="3" s="1"/>
  <c r="S207" i="3"/>
  <c r="P207" i="3"/>
  <c r="K207" i="3"/>
  <c r="F207" i="3"/>
  <c r="S206" i="3"/>
  <c r="O206" i="3"/>
  <c r="N206" i="3"/>
  <c r="J206" i="3"/>
  <c r="K206" i="3" s="1"/>
  <c r="M206" i="3" s="1"/>
  <c r="I206" i="3"/>
  <c r="E206" i="3"/>
  <c r="D206" i="3"/>
  <c r="AD205" i="3"/>
  <c r="AC205" i="3"/>
  <c r="AE205" i="3" s="1"/>
  <c r="Y205" i="3"/>
  <c r="T205" i="3"/>
  <c r="T203" i="3" s="1"/>
  <c r="U203" i="3" s="1"/>
  <c r="W203" i="3" s="1"/>
  <c r="S205" i="3"/>
  <c r="P205" i="3"/>
  <c r="K205" i="3"/>
  <c r="F205" i="3"/>
  <c r="AD204" i="3"/>
  <c r="AD203" i="3" s="1"/>
  <c r="AC204" i="3"/>
  <c r="Y204" i="3"/>
  <c r="X204" i="3"/>
  <c r="T204" i="3"/>
  <c r="S204" i="3"/>
  <c r="U204" i="3" s="1"/>
  <c r="P204" i="3"/>
  <c r="K204" i="3"/>
  <c r="F204" i="3"/>
  <c r="S203" i="3"/>
  <c r="O203" i="3"/>
  <c r="N203" i="3"/>
  <c r="J203" i="3"/>
  <c r="K203" i="3" s="1"/>
  <c r="M203" i="3" s="1"/>
  <c r="I203" i="3"/>
  <c r="E203" i="3"/>
  <c r="D203" i="3"/>
  <c r="AE202" i="3"/>
  <c r="AD202" i="3"/>
  <c r="AC202" i="3"/>
  <c r="X202" i="3" s="1"/>
  <c r="Z202" i="3" s="1"/>
  <c r="Y202" i="3"/>
  <c r="U202" i="3"/>
  <c r="T202" i="3"/>
  <c r="S202" i="3"/>
  <c r="P202" i="3"/>
  <c r="K202" i="3"/>
  <c r="F202" i="3"/>
  <c r="AD201" i="3"/>
  <c r="AD200" i="3" s="1"/>
  <c r="AC201" i="3"/>
  <c r="X201" i="3" s="1"/>
  <c r="X200" i="3" s="1"/>
  <c r="Y201" i="3"/>
  <c r="T201" i="3"/>
  <c r="S201" i="3"/>
  <c r="S200" i="3" s="1"/>
  <c r="P201" i="3"/>
  <c r="K201" i="3"/>
  <c r="F201" i="3"/>
  <c r="AC200" i="3"/>
  <c r="T200" i="3"/>
  <c r="O200" i="3"/>
  <c r="N200" i="3"/>
  <c r="J200" i="3"/>
  <c r="K200" i="3" s="1"/>
  <c r="M200" i="3" s="1"/>
  <c r="I200" i="3"/>
  <c r="E200" i="3"/>
  <c r="F200" i="3" s="1"/>
  <c r="H200" i="3" s="1"/>
  <c r="D200" i="3"/>
  <c r="AD199" i="3"/>
  <c r="AC199" i="3"/>
  <c r="Y199" i="3"/>
  <c r="U199" i="3"/>
  <c r="T199" i="3"/>
  <c r="S199" i="3"/>
  <c r="P199" i="3"/>
  <c r="K199" i="3"/>
  <c r="F199" i="3"/>
  <c r="AD198" i="3"/>
  <c r="AD197" i="3" s="1"/>
  <c r="AC198" i="3"/>
  <c r="AC197" i="3" s="1"/>
  <c r="Y198" i="3"/>
  <c r="T198" i="3"/>
  <c r="T197" i="3" s="1"/>
  <c r="S198" i="3"/>
  <c r="S197" i="3" s="1"/>
  <c r="P198" i="3"/>
  <c r="K198" i="3"/>
  <c r="F198" i="3"/>
  <c r="Y197" i="3"/>
  <c r="O197" i="3"/>
  <c r="N197" i="3"/>
  <c r="J197" i="3"/>
  <c r="K197" i="3" s="1"/>
  <c r="M197" i="3" s="1"/>
  <c r="I197" i="3"/>
  <c r="F197" i="3"/>
  <c r="H197" i="3" s="1"/>
  <c r="E197" i="3"/>
  <c r="D197" i="3"/>
  <c r="AD196" i="3"/>
  <c r="AD194" i="3" s="1"/>
  <c r="AC196" i="3"/>
  <c r="Y196" i="3"/>
  <c r="X196" i="3"/>
  <c r="Z196" i="3" s="1"/>
  <c r="T196" i="3"/>
  <c r="S196" i="3"/>
  <c r="U196" i="3" s="1"/>
  <c r="P196" i="3"/>
  <c r="K196" i="3"/>
  <c r="F196" i="3"/>
  <c r="AD195" i="3"/>
  <c r="AC195" i="3"/>
  <c r="U195" i="3"/>
  <c r="T195" i="3"/>
  <c r="S195" i="3"/>
  <c r="P195" i="3"/>
  <c r="K195" i="3"/>
  <c r="F195" i="3"/>
  <c r="Y194" i="3"/>
  <c r="T194" i="3"/>
  <c r="O194" i="3"/>
  <c r="N194" i="3"/>
  <c r="P194" i="3" s="1"/>
  <c r="R194" i="3" s="1"/>
  <c r="J194" i="3"/>
  <c r="K194" i="3" s="1"/>
  <c r="M194" i="3" s="1"/>
  <c r="I194" i="3"/>
  <c r="E194" i="3"/>
  <c r="D194" i="3"/>
  <c r="AD193" i="3"/>
  <c r="AE193" i="3" s="1"/>
  <c r="AC193" i="3"/>
  <c r="X193" i="3" s="1"/>
  <c r="Z193" i="3" s="1"/>
  <c r="Y193" i="3"/>
  <c r="U193" i="3"/>
  <c r="T193" i="3"/>
  <c r="S193" i="3"/>
  <c r="P193" i="3"/>
  <c r="K193" i="3"/>
  <c r="F193" i="3"/>
  <c r="AD192" i="3"/>
  <c r="AC192" i="3"/>
  <c r="AC191" i="3" s="1"/>
  <c r="Y192" i="3"/>
  <c r="T192" i="3"/>
  <c r="T191" i="3" s="1"/>
  <c r="S192" i="3"/>
  <c r="U192" i="3" s="1"/>
  <c r="P192" i="3"/>
  <c r="K192" i="3"/>
  <c r="F192" i="3"/>
  <c r="Y191" i="3"/>
  <c r="P191" i="3"/>
  <c r="R191" i="3" s="1"/>
  <c r="O191" i="3"/>
  <c r="N191" i="3"/>
  <c r="J191" i="3"/>
  <c r="K191" i="3" s="1"/>
  <c r="M191" i="3" s="1"/>
  <c r="I191" i="3"/>
  <c r="E191" i="3"/>
  <c r="D191" i="3"/>
  <c r="F191" i="3" s="1"/>
  <c r="H191" i="3" s="1"/>
  <c r="AE190" i="3"/>
  <c r="AD190" i="3"/>
  <c r="AC190" i="3"/>
  <c r="Y190" i="3"/>
  <c r="X190" i="3"/>
  <c r="Z190" i="3" s="1"/>
  <c r="T190" i="3"/>
  <c r="S190" i="3"/>
  <c r="U190" i="3" s="1"/>
  <c r="P190" i="3"/>
  <c r="K190" i="3"/>
  <c r="F190" i="3"/>
  <c r="AE189" i="3"/>
  <c r="AD189" i="3"/>
  <c r="AC189" i="3"/>
  <c r="Y189" i="3"/>
  <c r="X189" i="3"/>
  <c r="Z189" i="3" s="1"/>
  <c r="T189" i="3"/>
  <c r="S189" i="3"/>
  <c r="U189" i="3" s="1"/>
  <c r="P189" i="3"/>
  <c r="K189" i="3"/>
  <c r="F189" i="3"/>
  <c r="AE188" i="3"/>
  <c r="AD188" i="3"/>
  <c r="AD187" i="3" s="1"/>
  <c r="AC188" i="3"/>
  <c r="Y188" i="3"/>
  <c r="X188" i="3"/>
  <c r="X187" i="3" s="1"/>
  <c r="T188" i="3"/>
  <c r="T187" i="3" s="1"/>
  <c r="S188" i="3"/>
  <c r="U188" i="3" s="1"/>
  <c r="P188" i="3"/>
  <c r="K188" i="3"/>
  <c r="F188" i="3"/>
  <c r="AC187" i="3"/>
  <c r="AE187" i="3" s="1"/>
  <c r="AG187" i="3" s="1"/>
  <c r="Y187" i="3"/>
  <c r="O187" i="3"/>
  <c r="N187" i="3"/>
  <c r="P187" i="3" s="1"/>
  <c r="R187" i="3" s="1"/>
  <c r="J187" i="3"/>
  <c r="I187" i="3"/>
  <c r="E187" i="3"/>
  <c r="D187" i="3"/>
  <c r="AD186" i="3"/>
  <c r="AC186" i="3"/>
  <c r="AE186" i="3" s="1"/>
  <c r="Y186" i="3"/>
  <c r="T186" i="3"/>
  <c r="U186" i="3" s="1"/>
  <c r="S186" i="3"/>
  <c r="P186" i="3"/>
  <c r="K186" i="3"/>
  <c r="F186" i="3"/>
  <c r="AD185" i="3"/>
  <c r="AE185" i="3" s="1"/>
  <c r="AC185" i="3"/>
  <c r="Y185" i="3"/>
  <c r="X185" i="3"/>
  <c r="Z185" i="3" s="1"/>
  <c r="T185" i="3"/>
  <c r="U185" i="3" s="1"/>
  <c r="S185" i="3"/>
  <c r="S183" i="3" s="1"/>
  <c r="P185" i="3"/>
  <c r="K185" i="3"/>
  <c r="F185" i="3"/>
  <c r="AD184" i="3"/>
  <c r="AE184" i="3" s="1"/>
  <c r="AC184" i="3"/>
  <c r="Y184" i="3"/>
  <c r="X184" i="3"/>
  <c r="T184" i="3"/>
  <c r="S184" i="3"/>
  <c r="K184" i="3"/>
  <c r="O183" i="3"/>
  <c r="N183" i="3"/>
  <c r="K183" i="3"/>
  <c r="M183" i="3" s="1"/>
  <c r="J183" i="3"/>
  <c r="I183" i="3"/>
  <c r="F183" i="3"/>
  <c r="H183" i="3" s="1"/>
  <c r="E183" i="3"/>
  <c r="D183" i="3"/>
  <c r="AD182" i="3"/>
  <c r="AC182" i="3"/>
  <c r="AE182" i="3" s="1"/>
  <c r="Y182" i="3"/>
  <c r="T182" i="3"/>
  <c r="S182" i="3"/>
  <c r="U182" i="3" s="1"/>
  <c r="K182" i="3"/>
  <c r="F182" i="3"/>
  <c r="AD181" i="3"/>
  <c r="AC181" i="3"/>
  <c r="Y181" i="3"/>
  <c r="T181" i="3"/>
  <c r="U181" i="3" s="1"/>
  <c r="S181" i="3"/>
  <c r="P181" i="3"/>
  <c r="K181" i="3"/>
  <c r="F181" i="3"/>
  <c r="AE180" i="3"/>
  <c r="AD180" i="3"/>
  <c r="AC180" i="3"/>
  <c r="X180" i="3" s="1"/>
  <c r="Z180" i="3"/>
  <c r="Y180" i="3"/>
  <c r="T180" i="3"/>
  <c r="S180" i="3"/>
  <c r="P180" i="3"/>
  <c r="K180" i="3"/>
  <c r="F180" i="3"/>
  <c r="O179" i="3"/>
  <c r="N179" i="3"/>
  <c r="J179" i="3"/>
  <c r="I179" i="3"/>
  <c r="E179" i="3"/>
  <c r="D179" i="3"/>
  <c r="AD178" i="3"/>
  <c r="AC178" i="3"/>
  <c r="X178" i="3" s="1"/>
  <c r="Z178" i="3"/>
  <c r="Y178" i="3"/>
  <c r="T178" i="3"/>
  <c r="S178" i="3"/>
  <c r="P178" i="3"/>
  <c r="K178" i="3"/>
  <c r="F178" i="3"/>
  <c r="AD177" i="3"/>
  <c r="AE177" i="3" s="1"/>
  <c r="AC177" i="3"/>
  <c r="X177" i="3" s="1"/>
  <c r="Y177" i="3"/>
  <c r="Z177" i="3" s="1"/>
  <c r="T177" i="3"/>
  <c r="U177" i="3" s="1"/>
  <c r="S177" i="3"/>
  <c r="P177" i="3"/>
  <c r="K177" i="3"/>
  <c r="F177" i="3"/>
  <c r="AD176" i="3"/>
  <c r="AC176" i="3"/>
  <c r="Y176" i="3"/>
  <c r="T176" i="3"/>
  <c r="S176" i="3"/>
  <c r="F176" i="3"/>
  <c r="S175" i="3"/>
  <c r="O175" i="3"/>
  <c r="N175" i="3"/>
  <c r="J175" i="3"/>
  <c r="K175" i="3" s="1"/>
  <c r="M175" i="3" s="1"/>
  <c r="I175" i="3"/>
  <c r="E175" i="3"/>
  <c r="D175" i="3"/>
  <c r="AD174" i="3"/>
  <c r="AC174" i="3"/>
  <c r="Y174" i="3"/>
  <c r="T174" i="3"/>
  <c r="S174" i="3"/>
  <c r="U174" i="3" s="1"/>
  <c r="P174" i="3"/>
  <c r="K174" i="3"/>
  <c r="F174" i="3"/>
  <c r="AD173" i="3"/>
  <c r="AC173" i="3"/>
  <c r="Y173" i="3"/>
  <c r="X173" i="3"/>
  <c r="T173" i="3"/>
  <c r="S173" i="3"/>
  <c r="P173" i="3"/>
  <c r="K173" i="3"/>
  <c r="F173" i="3"/>
  <c r="AD172" i="3"/>
  <c r="AD171" i="3" s="1"/>
  <c r="AC172" i="3"/>
  <c r="Y172" i="3"/>
  <c r="T172" i="3"/>
  <c r="S172" i="3"/>
  <c r="K172" i="3"/>
  <c r="F172" i="3"/>
  <c r="S171" i="3"/>
  <c r="O171" i="3"/>
  <c r="N171" i="3"/>
  <c r="P171" i="3" s="1"/>
  <c r="R171" i="3" s="1"/>
  <c r="J171" i="3"/>
  <c r="I171" i="3"/>
  <c r="K171" i="3" s="1"/>
  <c r="M171" i="3" s="1"/>
  <c r="E171" i="3"/>
  <c r="D171" i="3"/>
  <c r="AD170" i="3"/>
  <c r="AC170" i="3"/>
  <c r="AE170" i="3" s="1"/>
  <c r="Y170" i="3"/>
  <c r="T170" i="3"/>
  <c r="S170" i="3"/>
  <c r="U170" i="3" s="1"/>
  <c r="K170" i="3"/>
  <c r="F170" i="3"/>
  <c r="AD169" i="3"/>
  <c r="AE169" i="3" s="1"/>
  <c r="AC169" i="3"/>
  <c r="Y169" i="3"/>
  <c r="X169" i="3"/>
  <c r="Z169" i="3" s="1"/>
  <c r="T169" i="3"/>
  <c r="S169" i="3"/>
  <c r="P169" i="3"/>
  <c r="K169" i="3"/>
  <c r="F169" i="3"/>
  <c r="AD168" i="3"/>
  <c r="AE168" i="3" s="1"/>
  <c r="AC168" i="3"/>
  <c r="AC167" i="3" s="1"/>
  <c r="Y168" i="3"/>
  <c r="T168" i="3"/>
  <c r="S168" i="3"/>
  <c r="U168" i="3" s="1"/>
  <c r="P168" i="3"/>
  <c r="K168" i="3"/>
  <c r="F168" i="3"/>
  <c r="P167" i="3"/>
  <c r="R167" i="3" s="1"/>
  <c r="O167" i="3"/>
  <c r="N167" i="3"/>
  <c r="J167" i="3"/>
  <c r="I167" i="3"/>
  <c r="E167" i="3"/>
  <c r="D167" i="3"/>
  <c r="F167" i="3" s="1"/>
  <c r="H167" i="3" s="1"/>
  <c r="AD166" i="3"/>
  <c r="AC166" i="3"/>
  <c r="Y166" i="3"/>
  <c r="X166" i="3"/>
  <c r="Z166" i="3" s="1"/>
  <c r="U166" i="3"/>
  <c r="T166" i="3"/>
  <c r="S166" i="3"/>
  <c r="P166" i="3"/>
  <c r="K166" i="3"/>
  <c r="F166" i="3"/>
  <c r="AD165" i="3"/>
  <c r="AE165" i="3" s="1"/>
  <c r="AC165" i="3"/>
  <c r="Y165" i="3"/>
  <c r="X165" i="3"/>
  <c r="T165" i="3"/>
  <c r="U165" i="3" s="1"/>
  <c r="S165" i="3"/>
  <c r="P165" i="3"/>
  <c r="K165" i="3"/>
  <c r="F165" i="3"/>
  <c r="AD164" i="3"/>
  <c r="AC164" i="3"/>
  <c r="Y164" i="3"/>
  <c r="X164" i="3"/>
  <c r="X163" i="3" s="1"/>
  <c r="T164" i="3"/>
  <c r="S164" i="3"/>
  <c r="K164" i="3"/>
  <c r="F164" i="3"/>
  <c r="AC163" i="3"/>
  <c r="O163" i="3"/>
  <c r="N163" i="3"/>
  <c r="P163" i="3" s="1"/>
  <c r="R163" i="3" s="1"/>
  <c r="J163" i="3"/>
  <c r="I163" i="3"/>
  <c r="K163" i="3" s="1"/>
  <c r="M163" i="3" s="1"/>
  <c r="E163" i="3"/>
  <c r="D163" i="3"/>
  <c r="F163" i="3" s="1"/>
  <c r="H163" i="3" s="1"/>
  <c r="AE104" i="3"/>
  <c r="AG104" i="3" s="1"/>
  <c r="AD104" i="3"/>
  <c r="AC104" i="3"/>
  <c r="Y104" i="3"/>
  <c r="X104" i="3"/>
  <c r="Z104" i="3" s="1"/>
  <c r="AB104" i="3" s="1"/>
  <c r="T104" i="3"/>
  <c r="U104" i="3" s="1"/>
  <c r="W104" i="3" s="1"/>
  <c r="S104" i="3"/>
  <c r="P104" i="3"/>
  <c r="R104" i="3" s="1"/>
  <c r="K104" i="3"/>
  <c r="M104" i="3" s="1"/>
  <c r="F104" i="3"/>
  <c r="H104" i="3" s="1"/>
  <c r="AD103" i="3"/>
  <c r="AC103" i="3"/>
  <c r="AC101" i="3" s="1"/>
  <c r="Y103" i="3"/>
  <c r="T103" i="3"/>
  <c r="S103" i="3"/>
  <c r="P103" i="3"/>
  <c r="K103" i="3"/>
  <c r="F103" i="3"/>
  <c r="AD102" i="3"/>
  <c r="AC102" i="3"/>
  <c r="Y102" i="3"/>
  <c r="T102" i="3"/>
  <c r="T101" i="3" s="1"/>
  <c r="S102" i="3"/>
  <c r="P102" i="3"/>
  <c r="K102" i="3"/>
  <c r="F102" i="3"/>
  <c r="P101" i="3"/>
  <c r="R101" i="3" s="1"/>
  <c r="O101" i="3"/>
  <c r="N101" i="3"/>
  <c r="J101" i="3"/>
  <c r="I101" i="3"/>
  <c r="E101" i="3"/>
  <c r="D101" i="3"/>
  <c r="F101" i="3" s="1"/>
  <c r="H101" i="3" s="1"/>
  <c r="AG100" i="3"/>
  <c r="AE100" i="3"/>
  <c r="AD100" i="3"/>
  <c r="AC100" i="3"/>
  <c r="Y100" i="3"/>
  <c r="X100" i="3"/>
  <c r="Z100" i="3" s="1"/>
  <c r="AB100" i="3" s="1"/>
  <c r="T100" i="3"/>
  <c r="S100" i="3"/>
  <c r="P100" i="3"/>
  <c r="R100" i="3" s="1"/>
  <c r="K100" i="3"/>
  <c r="M100" i="3" s="1"/>
  <c r="F100" i="3"/>
  <c r="H100" i="3" s="1"/>
  <c r="AD99" i="3"/>
  <c r="AE99" i="3" s="1"/>
  <c r="AG99" i="3" s="1"/>
  <c r="AC99" i="3"/>
  <c r="X99" i="3" s="1"/>
  <c r="Y99" i="3"/>
  <c r="U99" i="3"/>
  <c r="W99" i="3" s="1"/>
  <c r="T99" i="3"/>
  <c r="S99" i="3"/>
  <c r="R99" i="3"/>
  <c r="P99" i="3"/>
  <c r="K99" i="3"/>
  <c r="M99" i="3" s="1"/>
  <c r="F99" i="3"/>
  <c r="H99" i="3" s="1"/>
  <c r="AD98" i="3"/>
  <c r="AE98" i="3" s="1"/>
  <c r="AC98" i="3"/>
  <c r="X98" i="3" s="1"/>
  <c r="Y98" i="3"/>
  <c r="T98" i="3"/>
  <c r="S98" i="3"/>
  <c r="S96" i="3" s="1"/>
  <c r="U96" i="3" s="1"/>
  <c r="W96" i="3" s="1"/>
  <c r="P98" i="3"/>
  <c r="K98" i="3"/>
  <c r="F98" i="3"/>
  <c r="AD97" i="3"/>
  <c r="AC97" i="3"/>
  <c r="Y97" i="3"/>
  <c r="Y96" i="3" s="1"/>
  <c r="U97" i="3"/>
  <c r="T97" i="3"/>
  <c r="T96" i="3" s="1"/>
  <c r="S97" i="3"/>
  <c r="P97" i="3"/>
  <c r="K97" i="3"/>
  <c r="F97" i="3"/>
  <c r="AC96" i="3"/>
  <c r="O96" i="3"/>
  <c r="N96" i="3"/>
  <c r="J96" i="3"/>
  <c r="I96" i="3"/>
  <c r="K96" i="3" s="1"/>
  <c r="M96" i="3" s="1"/>
  <c r="E96" i="3"/>
  <c r="D96" i="3"/>
  <c r="AE95" i="3"/>
  <c r="AD95" i="3"/>
  <c r="AC95" i="3"/>
  <c r="Y95" i="3"/>
  <c r="Y93" i="3" s="1"/>
  <c r="T95" i="3"/>
  <c r="S95" i="3"/>
  <c r="P95" i="3"/>
  <c r="K95" i="3"/>
  <c r="F95" i="3"/>
  <c r="AD94" i="3"/>
  <c r="AE94" i="3" s="1"/>
  <c r="AC94" i="3"/>
  <c r="X94" i="3" s="1"/>
  <c r="Z94" i="3" s="1"/>
  <c r="Y94" i="3"/>
  <c r="T94" i="3"/>
  <c r="S94" i="3"/>
  <c r="U94" i="3" s="1"/>
  <c r="P94" i="3"/>
  <c r="K94" i="3"/>
  <c r="F94" i="3"/>
  <c r="O93" i="3"/>
  <c r="N93" i="3"/>
  <c r="P93" i="3" s="1"/>
  <c r="R93" i="3" s="1"/>
  <c r="J93" i="3"/>
  <c r="I93" i="3"/>
  <c r="E93" i="3"/>
  <c r="D93" i="3"/>
  <c r="AD92" i="3"/>
  <c r="AC92" i="3"/>
  <c r="X92" i="3" s="1"/>
  <c r="Z92" i="3" s="1"/>
  <c r="AB92" i="3" s="1"/>
  <c r="Y92" i="3"/>
  <c r="T92" i="3"/>
  <c r="S92" i="3"/>
  <c r="P92" i="3"/>
  <c r="R92" i="3" s="1"/>
  <c r="K92" i="3"/>
  <c r="M92" i="3" s="1"/>
  <c r="H92" i="3"/>
  <c r="F92" i="3"/>
  <c r="AD91" i="3"/>
  <c r="AC91" i="3"/>
  <c r="X91" i="3" s="1"/>
  <c r="Y91" i="3"/>
  <c r="U91" i="3"/>
  <c r="W91" i="3" s="1"/>
  <c r="T91" i="3"/>
  <c r="S91" i="3"/>
  <c r="P91" i="3"/>
  <c r="R91" i="3" s="1"/>
  <c r="M91" i="3"/>
  <c r="K91" i="3"/>
  <c r="F91" i="3"/>
  <c r="H91" i="3" s="1"/>
  <c r="AD90" i="3"/>
  <c r="AC90" i="3"/>
  <c r="X90" i="3" s="1"/>
  <c r="Y90" i="3"/>
  <c r="T90" i="3"/>
  <c r="S90" i="3"/>
  <c r="U90" i="3" s="1"/>
  <c r="P90" i="3"/>
  <c r="K90" i="3"/>
  <c r="F90" i="3"/>
  <c r="AD89" i="3"/>
  <c r="AC89" i="3"/>
  <c r="X89" i="3" s="1"/>
  <c r="Z89" i="3" s="1"/>
  <c r="Y89" i="3"/>
  <c r="T89" i="3"/>
  <c r="S89" i="3"/>
  <c r="S88" i="3" s="1"/>
  <c r="P89" i="3"/>
  <c r="K89" i="3"/>
  <c r="F89" i="3"/>
  <c r="O88" i="3"/>
  <c r="N88" i="3"/>
  <c r="P88" i="3" s="1"/>
  <c r="R88" i="3" s="1"/>
  <c r="J88" i="3"/>
  <c r="I88" i="3"/>
  <c r="E88" i="3"/>
  <c r="D88" i="3"/>
  <c r="AD87" i="3"/>
  <c r="AD85" i="3" s="1"/>
  <c r="AC87" i="3"/>
  <c r="Y87" i="3"/>
  <c r="Y85" i="3" s="1"/>
  <c r="U87" i="3"/>
  <c r="T87" i="3"/>
  <c r="S87" i="3"/>
  <c r="P87" i="3"/>
  <c r="K87" i="3"/>
  <c r="F87" i="3"/>
  <c r="AD86" i="3"/>
  <c r="AC86" i="3"/>
  <c r="X86" i="3" s="1"/>
  <c r="Z86" i="3" s="1"/>
  <c r="Y86" i="3"/>
  <c r="T86" i="3"/>
  <c r="T85" i="3" s="1"/>
  <c r="S86" i="3"/>
  <c r="S85" i="3" s="1"/>
  <c r="P86" i="3"/>
  <c r="K86" i="3"/>
  <c r="F86" i="3"/>
  <c r="O85" i="3"/>
  <c r="P85" i="3" s="1"/>
  <c r="R85" i="3" s="1"/>
  <c r="N85" i="3"/>
  <c r="J85" i="3"/>
  <c r="I85" i="3"/>
  <c r="E85" i="3"/>
  <c r="D85" i="3"/>
  <c r="AD84" i="3"/>
  <c r="AC84" i="3"/>
  <c r="Y84" i="3"/>
  <c r="T84" i="3"/>
  <c r="S84" i="3"/>
  <c r="U84" i="3" s="1"/>
  <c r="W84" i="3" s="1"/>
  <c r="P84" i="3"/>
  <c r="R84" i="3" s="1"/>
  <c r="K84" i="3"/>
  <c r="M84" i="3" s="1"/>
  <c r="H84" i="3"/>
  <c r="F84" i="3"/>
  <c r="AD83" i="3"/>
  <c r="AE83" i="3" s="1"/>
  <c r="AG83" i="3" s="1"/>
  <c r="AC83" i="3"/>
  <c r="Y83" i="3"/>
  <c r="X83" i="3"/>
  <c r="T83" i="3"/>
  <c r="S83" i="3"/>
  <c r="U83" i="3" s="1"/>
  <c r="W83" i="3" s="1"/>
  <c r="R83" i="3"/>
  <c r="P83" i="3"/>
  <c r="M83" i="3"/>
  <c r="K83" i="3"/>
  <c r="F83" i="3"/>
  <c r="H83" i="3" s="1"/>
  <c r="AD82" i="3"/>
  <c r="AE82" i="3" s="1"/>
  <c r="AC82" i="3"/>
  <c r="X82" i="3" s="1"/>
  <c r="Y82" i="3"/>
  <c r="T82" i="3"/>
  <c r="S82" i="3"/>
  <c r="P82" i="3"/>
  <c r="K82" i="3"/>
  <c r="F82" i="3"/>
  <c r="AD81" i="3"/>
  <c r="AD80" i="3" s="1"/>
  <c r="AC81" i="3"/>
  <c r="Y81" i="3"/>
  <c r="T81" i="3"/>
  <c r="T80" i="3" s="1"/>
  <c r="S81" i="3"/>
  <c r="U81" i="3" s="1"/>
  <c r="P81" i="3"/>
  <c r="K81" i="3"/>
  <c r="F81" i="3"/>
  <c r="O80" i="3"/>
  <c r="N80" i="3"/>
  <c r="J80" i="3"/>
  <c r="I80" i="3"/>
  <c r="E80" i="3"/>
  <c r="D80" i="3"/>
  <c r="AD79" i="3"/>
  <c r="AE79" i="3" s="1"/>
  <c r="AG79" i="3" s="1"/>
  <c r="AC79" i="3"/>
  <c r="Y79" i="3"/>
  <c r="X79" i="3"/>
  <c r="T79" i="3"/>
  <c r="S79" i="3"/>
  <c r="P79" i="3"/>
  <c r="R79" i="3" s="1"/>
  <c r="K79" i="3"/>
  <c r="M79" i="3" s="1"/>
  <c r="H79" i="3"/>
  <c r="F79" i="3"/>
  <c r="AE78" i="3"/>
  <c r="AG78" i="3" s="1"/>
  <c r="AD78" i="3"/>
  <c r="AC78" i="3"/>
  <c r="Y78" i="3"/>
  <c r="Z78" i="3" s="1"/>
  <c r="AB78" i="3" s="1"/>
  <c r="X78" i="3"/>
  <c r="U78" i="3"/>
  <c r="W78" i="3" s="1"/>
  <c r="T78" i="3"/>
  <c r="S78" i="3"/>
  <c r="P78" i="3"/>
  <c r="R78" i="3" s="1"/>
  <c r="M78" i="3"/>
  <c r="K78" i="3"/>
  <c r="F78" i="3"/>
  <c r="H78" i="3" s="1"/>
  <c r="AD77" i="3"/>
  <c r="AC77" i="3"/>
  <c r="AE77" i="3" s="1"/>
  <c r="Y77" i="3"/>
  <c r="T77" i="3"/>
  <c r="U77" i="3" s="1"/>
  <c r="S77" i="3"/>
  <c r="P77" i="3"/>
  <c r="K77" i="3"/>
  <c r="F77" i="3"/>
  <c r="AD76" i="3"/>
  <c r="AD75" i="3" s="1"/>
  <c r="AC76" i="3"/>
  <c r="X76" i="3" s="1"/>
  <c r="Z76" i="3" s="1"/>
  <c r="Y76" i="3"/>
  <c r="T76" i="3"/>
  <c r="S76" i="3"/>
  <c r="S75" i="3" s="1"/>
  <c r="P76" i="3"/>
  <c r="K76" i="3"/>
  <c r="F76" i="3"/>
  <c r="Y75" i="3"/>
  <c r="O75" i="3"/>
  <c r="N75" i="3"/>
  <c r="J75" i="3"/>
  <c r="I75" i="3"/>
  <c r="E75" i="3"/>
  <c r="D75" i="3"/>
  <c r="F75" i="3" s="1"/>
  <c r="H75" i="3" s="1"/>
  <c r="AE74" i="3"/>
  <c r="AG74" i="3" s="1"/>
  <c r="AD74" i="3"/>
  <c r="AC74" i="3"/>
  <c r="Y74" i="3"/>
  <c r="X74" i="3"/>
  <c r="T74" i="3"/>
  <c r="S74" i="3"/>
  <c r="P74" i="3"/>
  <c r="R74" i="3" s="1"/>
  <c r="K74" i="3"/>
  <c r="M74" i="3" s="1"/>
  <c r="F74" i="3"/>
  <c r="H74" i="3" s="1"/>
  <c r="AE73" i="3"/>
  <c r="AD73" i="3"/>
  <c r="AC73" i="3"/>
  <c r="X73" i="3" s="1"/>
  <c r="Y73" i="3"/>
  <c r="T73" i="3"/>
  <c r="S73" i="3"/>
  <c r="P73" i="3"/>
  <c r="K73" i="3"/>
  <c r="F73" i="3"/>
  <c r="AD72" i="3"/>
  <c r="AD71" i="3" s="1"/>
  <c r="AC72" i="3"/>
  <c r="X72" i="3" s="1"/>
  <c r="X71" i="3" s="1"/>
  <c r="Z71" i="3" s="1"/>
  <c r="AB71" i="3" s="1"/>
  <c r="Y72" i="3"/>
  <c r="Y71" i="3" s="1"/>
  <c r="T72" i="3"/>
  <c r="S72" i="3"/>
  <c r="P72" i="3"/>
  <c r="K72" i="3"/>
  <c r="F72" i="3"/>
  <c r="O71" i="3"/>
  <c r="N71" i="3"/>
  <c r="J71" i="3"/>
  <c r="I71" i="3"/>
  <c r="E71" i="3"/>
  <c r="D71" i="3"/>
  <c r="AD70" i="3"/>
  <c r="AC70" i="3"/>
  <c r="X70" i="3" s="1"/>
  <c r="Y70" i="3"/>
  <c r="T70" i="3"/>
  <c r="S70" i="3"/>
  <c r="U70" i="3" s="1"/>
  <c r="P70" i="3"/>
  <c r="K70" i="3"/>
  <c r="F70" i="3"/>
  <c r="AD69" i="3"/>
  <c r="AC69" i="3"/>
  <c r="X69" i="3" s="1"/>
  <c r="Z69" i="3" s="1"/>
  <c r="Y69" i="3"/>
  <c r="Y68" i="3" s="1"/>
  <c r="T69" i="3"/>
  <c r="U69" i="3" s="1"/>
  <c r="S69" i="3"/>
  <c r="P69" i="3"/>
  <c r="K69" i="3"/>
  <c r="F69" i="3"/>
  <c r="AC68" i="3"/>
  <c r="X68" i="3"/>
  <c r="O68" i="3"/>
  <c r="N68" i="3"/>
  <c r="J68" i="3"/>
  <c r="I68" i="3"/>
  <c r="K68" i="3" s="1"/>
  <c r="M68" i="3" s="1"/>
  <c r="E68" i="3"/>
  <c r="F68" i="3" s="1"/>
  <c r="H68" i="3" s="1"/>
  <c r="D68" i="3"/>
  <c r="AE67" i="3"/>
  <c r="AG67" i="3" s="1"/>
  <c r="AD67" i="3"/>
  <c r="AC67" i="3"/>
  <c r="Y67" i="3"/>
  <c r="X67" i="3"/>
  <c r="Z67" i="3" s="1"/>
  <c r="AB67" i="3" s="1"/>
  <c r="W67" i="3"/>
  <c r="T67" i="3"/>
  <c r="U67" i="3" s="1"/>
  <c r="S67" i="3"/>
  <c r="P67" i="3"/>
  <c r="R67" i="3" s="1"/>
  <c r="K67" i="3"/>
  <c r="M67" i="3" s="1"/>
  <c r="H67" i="3"/>
  <c r="F67" i="3"/>
  <c r="AD66" i="3"/>
  <c r="AE66" i="3" s="1"/>
  <c r="AG66" i="3" s="1"/>
  <c r="AC66" i="3"/>
  <c r="Y66" i="3"/>
  <c r="X66" i="3"/>
  <c r="Z66" i="3" s="1"/>
  <c r="AB66" i="3" s="1"/>
  <c r="U66" i="3"/>
  <c r="W66" i="3" s="1"/>
  <c r="T66" i="3"/>
  <c r="S66" i="3"/>
  <c r="P66" i="3"/>
  <c r="R66" i="3" s="1"/>
  <c r="M66" i="3"/>
  <c r="K66" i="3"/>
  <c r="F66" i="3"/>
  <c r="H66" i="3" s="1"/>
  <c r="AD65" i="3"/>
  <c r="AC65" i="3"/>
  <c r="AE65" i="3" s="1"/>
  <c r="AG65" i="3" s="1"/>
  <c r="Y65" i="3"/>
  <c r="T65" i="3"/>
  <c r="S65" i="3"/>
  <c r="P65" i="3"/>
  <c r="R65" i="3" s="1"/>
  <c r="K65" i="3"/>
  <c r="M65" i="3" s="1"/>
  <c r="F65" i="3"/>
  <c r="H65" i="3" s="1"/>
  <c r="AD64" i="3"/>
  <c r="AC64" i="3"/>
  <c r="X64" i="3" s="1"/>
  <c r="Y64" i="3"/>
  <c r="T64" i="3"/>
  <c r="S64" i="3"/>
  <c r="P64" i="3"/>
  <c r="K64" i="3"/>
  <c r="F64" i="3"/>
  <c r="AD63" i="3"/>
  <c r="AC63" i="3"/>
  <c r="X63" i="3" s="1"/>
  <c r="Y63" i="3"/>
  <c r="T63" i="3"/>
  <c r="S63" i="3"/>
  <c r="P63" i="3"/>
  <c r="K63" i="3"/>
  <c r="F63" i="3"/>
  <c r="AE62" i="3"/>
  <c r="AD62" i="3"/>
  <c r="AC62" i="3"/>
  <c r="X62" i="3" s="1"/>
  <c r="Y62" i="3"/>
  <c r="T62" i="3"/>
  <c r="S62" i="3"/>
  <c r="S61" i="3" s="1"/>
  <c r="K62" i="3"/>
  <c r="F62" i="3"/>
  <c r="O61" i="3"/>
  <c r="N61" i="3"/>
  <c r="P61" i="3" s="1"/>
  <c r="R61" i="3" s="1"/>
  <c r="K61" i="3"/>
  <c r="M61" i="3" s="1"/>
  <c r="J61" i="3"/>
  <c r="I61" i="3"/>
  <c r="E61" i="3"/>
  <c r="D61" i="3"/>
  <c r="AD60" i="3"/>
  <c r="AC60" i="3"/>
  <c r="X60" i="3" s="1"/>
  <c r="Z60" i="3" s="1"/>
  <c r="Y60" i="3"/>
  <c r="T60" i="3"/>
  <c r="S60" i="3"/>
  <c r="P60" i="3"/>
  <c r="K60" i="3"/>
  <c r="F60" i="3"/>
  <c r="AD59" i="3"/>
  <c r="AC59" i="3"/>
  <c r="X59" i="3" s="1"/>
  <c r="Z59" i="3" s="1"/>
  <c r="Y59" i="3"/>
  <c r="T59" i="3"/>
  <c r="S59" i="3"/>
  <c r="U59" i="3" s="1"/>
  <c r="P59" i="3"/>
  <c r="K59" i="3"/>
  <c r="F59" i="3"/>
  <c r="AD58" i="3"/>
  <c r="AC58" i="3"/>
  <c r="Y58" i="3"/>
  <c r="X58" i="3"/>
  <c r="T58" i="3"/>
  <c r="T57" i="3" s="1"/>
  <c r="S58" i="3"/>
  <c r="K58" i="3"/>
  <c r="F58" i="3"/>
  <c r="Y57" i="3"/>
  <c r="S57" i="3"/>
  <c r="O57" i="3"/>
  <c r="N57" i="3"/>
  <c r="P57" i="3" s="1"/>
  <c r="R57" i="3" s="1"/>
  <c r="J57" i="3"/>
  <c r="K57" i="3" s="1"/>
  <c r="M57" i="3" s="1"/>
  <c r="I57" i="3"/>
  <c r="E57" i="3"/>
  <c r="D57" i="3"/>
  <c r="AD56" i="3"/>
  <c r="AC56" i="3"/>
  <c r="X56" i="3" s="1"/>
  <c r="Z56" i="3" s="1"/>
  <c r="Y56" i="3"/>
  <c r="T56" i="3"/>
  <c r="U56" i="3" s="1"/>
  <c r="S56" i="3"/>
  <c r="P56" i="3"/>
  <c r="K56" i="3"/>
  <c r="F56" i="3"/>
  <c r="AD55" i="3"/>
  <c r="AD54" i="3" s="1"/>
  <c r="AC55" i="3"/>
  <c r="X55" i="3" s="1"/>
  <c r="Z55" i="3" s="1"/>
  <c r="Y55" i="3"/>
  <c r="U55" i="3"/>
  <c r="T55" i="3"/>
  <c r="T54" i="3" s="1"/>
  <c r="S55" i="3"/>
  <c r="S54" i="3" s="1"/>
  <c r="U54" i="3" s="1"/>
  <c r="W54" i="3" s="1"/>
  <c r="P55" i="3"/>
  <c r="K55" i="3"/>
  <c r="F55" i="3"/>
  <c r="Y54" i="3"/>
  <c r="O54" i="3"/>
  <c r="N54" i="3"/>
  <c r="P54" i="3" s="1"/>
  <c r="R54" i="3" s="1"/>
  <c r="J54" i="3"/>
  <c r="K54" i="3" s="1"/>
  <c r="M54" i="3" s="1"/>
  <c r="I54" i="3"/>
  <c r="E54" i="3"/>
  <c r="D54" i="3"/>
  <c r="AD53" i="3"/>
  <c r="AC53" i="3"/>
  <c r="X53" i="3" s="1"/>
  <c r="Z53" i="3" s="1"/>
  <c r="Y53" i="3"/>
  <c r="U53" i="3"/>
  <c r="T53" i="3"/>
  <c r="S53" i="3"/>
  <c r="P53" i="3"/>
  <c r="K53" i="3"/>
  <c r="F53" i="3"/>
  <c r="AE52" i="3"/>
  <c r="AD52" i="3"/>
  <c r="AC52" i="3"/>
  <c r="X52" i="3" s="1"/>
  <c r="Y52" i="3"/>
  <c r="Z52" i="3" s="1"/>
  <c r="U52" i="3"/>
  <c r="T52" i="3"/>
  <c r="S52" i="3"/>
  <c r="P52" i="3"/>
  <c r="K52" i="3"/>
  <c r="F52" i="3"/>
  <c r="AD51" i="3"/>
  <c r="AD50" i="3" s="1"/>
  <c r="AC51" i="3"/>
  <c r="AE51" i="3" s="1"/>
  <c r="Y51" i="3"/>
  <c r="T51" i="3"/>
  <c r="S51" i="3"/>
  <c r="S50" i="3" s="1"/>
  <c r="K51" i="3"/>
  <c r="F51" i="3"/>
  <c r="T50" i="3"/>
  <c r="O50" i="3"/>
  <c r="N50" i="3"/>
  <c r="P50" i="3" s="1"/>
  <c r="R50" i="3" s="1"/>
  <c r="J50" i="3"/>
  <c r="I50" i="3"/>
  <c r="K50" i="3" s="1"/>
  <c r="M50" i="3" s="1"/>
  <c r="E50" i="3"/>
  <c r="D50" i="3"/>
  <c r="AD49" i="3"/>
  <c r="AC49" i="3"/>
  <c r="X49" i="3" s="1"/>
  <c r="Z49" i="3" s="1"/>
  <c r="Y49" i="3"/>
  <c r="U49" i="3"/>
  <c r="T49" i="3"/>
  <c r="S49" i="3"/>
  <c r="P49" i="3"/>
  <c r="K49" i="3"/>
  <c r="F49" i="3"/>
  <c r="AE48" i="3"/>
  <c r="AD48" i="3"/>
  <c r="AD47" i="3" s="1"/>
  <c r="AC48" i="3"/>
  <c r="Y48" i="3"/>
  <c r="Y47" i="3" s="1"/>
  <c r="X48" i="3"/>
  <c r="X47" i="3" s="1"/>
  <c r="Z47" i="3" s="1"/>
  <c r="AB47" i="3" s="1"/>
  <c r="T48" i="3"/>
  <c r="U48" i="3" s="1"/>
  <c r="S48" i="3"/>
  <c r="P48" i="3"/>
  <c r="K48" i="3"/>
  <c r="F48" i="3"/>
  <c r="S47" i="3"/>
  <c r="O47" i="3"/>
  <c r="N47" i="3"/>
  <c r="J47" i="3"/>
  <c r="K47" i="3" s="1"/>
  <c r="M47" i="3" s="1"/>
  <c r="I47" i="3"/>
  <c r="E47" i="3"/>
  <c r="D47" i="3"/>
  <c r="F47" i="3" s="1"/>
  <c r="H47" i="3" s="1"/>
  <c r="AG46" i="3"/>
  <c r="AE46" i="3"/>
  <c r="AD46" i="3"/>
  <c r="AC46" i="3"/>
  <c r="Y46" i="3"/>
  <c r="X46" i="3"/>
  <c r="Z46" i="3" s="1"/>
  <c r="AB46" i="3" s="1"/>
  <c r="T46" i="3"/>
  <c r="S46" i="3"/>
  <c r="P46" i="3"/>
  <c r="R46" i="3" s="1"/>
  <c r="K46" i="3"/>
  <c r="M46" i="3" s="1"/>
  <c r="F46" i="3"/>
  <c r="H46" i="3" s="1"/>
  <c r="AD45" i="3"/>
  <c r="AC45" i="3"/>
  <c r="AC43" i="3" s="1"/>
  <c r="Y45" i="3"/>
  <c r="T45" i="3"/>
  <c r="U45" i="3" s="1"/>
  <c r="S45" i="3"/>
  <c r="P45" i="3"/>
  <c r="K45" i="3"/>
  <c r="F45" i="3"/>
  <c r="AE44" i="3"/>
  <c r="AD44" i="3"/>
  <c r="AC44" i="3"/>
  <c r="Y44" i="3"/>
  <c r="X44" i="3"/>
  <c r="U44" i="3"/>
  <c r="T44" i="3"/>
  <c r="T43" i="3" s="1"/>
  <c r="S44" i="3"/>
  <c r="P44" i="3"/>
  <c r="K44" i="3"/>
  <c r="F44" i="3"/>
  <c r="S43" i="3"/>
  <c r="P43" i="3"/>
  <c r="R43" i="3" s="1"/>
  <c r="O43" i="3"/>
  <c r="N43" i="3"/>
  <c r="J43" i="3"/>
  <c r="K43" i="3" s="1"/>
  <c r="M43" i="3" s="1"/>
  <c r="I43" i="3"/>
  <c r="F43" i="3"/>
  <c r="H43" i="3" s="1"/>
  <c r="E43" i="3"/>
  <c r="D43" i="3"/>
  <c r="AD42" i="3"/>
  <c r="AE42" i="3" s="1"/>
  <c r="AC42" i="3"/>
  <c r="Y42" i="3"/>
  <c r="X42" i="3"/>
  <c r="Z42" i="3" s="1"/>
  <c r="T42" i="3"/>
  <c r="U42" i="3" s="1"/>
  <c r="S42" i="3"/>
  <c r="P42" i="3"/>
  <c r="K42" i="3"/>
  <c r="F42" i="3"/>
  <c r="AE41" i="3"/>
  <c r="AD41" i="3"/>
  <c r="AC41" i="3"/>
  <c r="AC40" i="3" s="1"/>
  <c r="Y41" i="3"/>
  <c r="Y40" i="3" s="1"/>
  <c r="T41" i="3"/>
  <c r="T40" i="3" s="1"/>
  <c r="S41" i="3"/>
  <c r="S40" i="3" s="1"/>
  <c r="P41" i="3"/>
  <c r="K41" i="3"/>
  <c r="F41" i="3"/>
  <c r="P40" i="3"/>
  <c r="R40" i="3" s="1"/>
  <c r="O40" i="3"/>
  <c r="N40" i="3"/>
  <c r="J40" i="3"/>
  <c r="I40" i="3"/>
  <c r="K40" i="3" s="1"/>
  <c r="M40" i="3" s="1"/>
  <c r="E40" i="3"/>
  <c r="D40" i="3"/>
  <c r="AD39" i="3"/>
  <c r="AC39" i="3"/>
  <c r="AE39" i="3" s="1"/>
  <c r="AG39" i="3" s="1"/>
  <c r="Y39" i="3"/>
  <c r="T39" i="3"/>
  <c r="U39" i="3" s="1"/>
  <c r="W39" i="3" s="1"/>
  <c r="S39" i="3"/>
  <c r="P39" i="3"/>
  <c r="R39" i="3" s="1"/>
  <c r="K39" i="3"/>
  <c r="M39" i="3" s="1"/>
  <c r="H39" i="3"/>
  <c r="F39" i="3"/>
  <c r="AE38" i="3"/>
  <c r="AD38" i="3"/>
  <c r="AC38" i="3"/>
  <c r="Z38" i="3"/>
  <c r="Y38" i="3"/>
  <c r="X38" i="3"/>
  <c r="T38" i="3"/>
  <c r="U38" i="3" s="1"/>
  <c r="S38" i="3"/>
  <c r="P38" i="3"/>
  <c r="K38" i="3"/>
  <c r="F38" i="3"/>
  <c r="AE37" i="3"/>
  <c r="AD37" i="3"/>
  <c r="AD36" i="3" s="1"/>
  <c r="AC37" i="3"/>
  <c r="Y37" i="3"/>
  <c r="X37" i="3"/>
  <c r="X36" i="3" s="1"/>
  <c r="T37" i="3"/>
  <c r="S37" i="3"/>
  <c r="S36" i="3" s="1"/>
  <c r="P37" i="3"/>
  <c r="K37" i="3"/>
  <c r="F37" i="3"/>
  <c r="AC36" i="3"/>
  <c r="AE36" i="3" s="1"/>
  <c r="AG36" i="3" s="1"/>
  <c r="Y36" i="3"/>
  <c r="O36" i="3"/>
  <c r="N36" i="3"/>
  <c r="P36" i="3" s="1"/>
  <c r="R36" i="3" s="1"/>
  <c r="J36" i="3"/>
  <c r="K36" i="3" s="1"/>
  <c r="M36" i="3" s="1"/>
  <c r="I36" i="3"/>
  <c r="E36" i="3"/>
  <c r="D36" i="3"/>
  <c r="F36" i="3" s="1"/>
  <c r="H36" i="3" s="1"/>
  <c r="AE35" i="3"/>
  <c r="AG35" i="3" s="1"/>
  <c r="AD35" i="3"/>
  <c r="AC35" i="3"/>
  <c r="X35" i="3" s="1"/>
  <c r="Z35" i="3" s="1"/>
  <c r="AB35" i="3" s="1"/>
  <c r="Y35" i="3"/>
  <c r="T35" i="3"/>
  <c r="S35" i="3"/>
  <c r="U35" i="3" s="1"/>
  <c r="W35" i="3" s="1"/>
  <c r="R35" i="3"/>
  <c r="P35" i="3"/>
  <c r="K35" i="3"/>
  <c r="M35" i="3" s="1"/>
  <c r="F35" i="3"/>
  <c r="H35" i="3" s="1"/>
  <c r="AD34" i="3"/>
  <c r="AC34" i="3"/>
  <c r="AE34" i="3" s="1"/>
  <c r="AG34" i="3" s="1"/>
  <c r="Y34" i="3"/>
  <c r="T34" i="3"/>
  <c r="S34" i="3"/>
  <c r="U34" i="3" s="1"/>
  <c r="W34" i="3" s="1"/>
  <c r="P34" i="3"/>
  <c r="R34" i="3" s="1"/>
  <c r="K34" i="3"/>
  <c r="M34" i="3" s="1"/>
  <c r="F34" i="3"/>
  <c r="H34" i="3" s="1"/>
  <c r="AD33" i="3"/>
  <c r="AC33" i="3"/>
  <c r="X33" i="3" s="1"/>
  <c r="Y33" i="3"/>
  <c r="T33" i="3"/>
  <c r="S33" i="3"/>
  <c r="P33" i="3"/>
  <c r="R33" i="3" s="1"/>
  <c r="K33" i="3"/>
  <c r="M33" i="3" s="1"/>
  <c r="F33" i="3"/>
  <c r="H33" i="3" s="1"/>
  <c r="AD32" i="3"/>
  <c r="AE32" i="3" s="1"/>
  <c r="AC32" i="3"/>
  <c r="Y32" i="3"/>
  <c r="X32" i="3"/>
  <c r="Z32" i="3" s="1"/>
  <c r="T32" i="3"/>
  <c r="S32" i="3"/>
  <c r="S30" i="3" s="1"/>
  <c r="P32" i="3"/>
  <c r="K32" i="3"/>
  <c r="F32" i="3"/>
  <c r="AD31" i="3"/>
  <c r="AC31" i="3"/>
  <c r="Y31" i="3"/>
  <c r="Y30" i="3" s="1"/>
  <c r="X31" i="3"/>
  <c r="T31" i="3"/>
  <c r="U31" i="3" s="1"/>
  <c r="S31" i="3"/>
  <c r="P31" i="3"/>
  <c r="K31" i="3"/>
  <c r="F31" i="3"/>
  <c r="AC30" i="3"/>
  <c r="O30" i="3"/>
  <c r="N30" i="3"/>
  <c r="J30" i="3"/>
  <c r="I30" i="3"/>
  <c r="K30" i="3" s="1"/>
  <c r="M30" i="3" s="1"/>
  <c r="E30" i="3"/>
  <c r="D30" i="3"/>
  <c r="F30" i="3" s="1"/>
  <c r="H30" i="3" s="1"/>
  <c r="AD29" i="3"/>
  <c r="AE29" i="3" s="1"/>
  <c r="AC29" i="3"/>
  <c r="AC27" i="3" s="1"/>
  <c r="Y29" i="3"/>
  <c r="T29" i="3"/>
  <c r="S29" i="3"/>
  <c r="S27" i="3" s="1"/>
  <c r="P29" i="3"/>
  <c r="K29" i="3"/>
  <c r="F29" i="3"/>
  <c r="AD28" i="3"/>
  <c r="AC28" i="3"/>
  <c r="Y28" i="3"/>
  <c r="Y27" i="3" s="1"/>
  <c r="X28" i="3"/>
  <c r="Z28" i="3" s="1"/>
  <c r="T28" i="3"/>
  <c r="U28" i="3" s="1"/>
  <c r="S28" i="3"/>
  <c r="P28" i="3"/>
  <c r="K28" i="3"/>
  <c r="F28" i="3"/>
  <c r="O27" i="3"/>
  <c r="N27" i="3"/>
  <c r="K27" i="3"/>
  <c r="M27" i="3" s="1"/>
  <c r="J27" i="3"/>
  <c r="I27" i="3"/>
  <c r="F27" i="3"/>
  <c r="H27" i="3" s="1"/>
  <c r="E27" i="3"/>
  <c r="D27" i="3"/>
  <c r="AD26" i="3"/>
  <c r="AC26" i="3"/>
  <c r="Y26" i="3"/>
  <c r="X26" i="3"/>
  <c r="Z26" i="3" s="1"/>
  <c r="T26" i="3"/>
  <c r="T24" i="3" s="1"/>
  <c r="S26" i="3"/>
  <c r="P26" i="3"/>
  <c r="K26" i="3"/>
  <c r="F26" i="3"/>
  <c r="AD25" i="3"/>
  <c r="AD24" i="3" s="1"/>
  <c r="AC25" i="3"/>
  <c r="AC24" i="3" s="1"/>
  <c r="AE24" i="3" s="1"/>
  <c r="AG24" i="3" s="1"/>
  <c r="Y25" i="3"/>
  <c r="Y24" i="3" s="1"/>
  <c r="X25" i="3"/>
  <c r="X24" i="3" s="1"/>
  <c r="T25" i="3"/>
  <c r="S25" i="3"/>
  <c r="U25" i="3" s="1"/>
  <c r="P25" i="3"/>
  <c r="K25" i="3"/>
  <c r="F25" i="3"/>
  <c r="O24" i="3"/>
  <c r="N24" i="3"/>
  <c r="K24" i="3"/>
  <c r="M24" i="3" s="1"/>
  <c r="J24" i="3"/>
  <c r="I24" i="3"/>
  <c r="E24" i="3"/>
  <c r="D24" i="3"/>
  <c r="F24" i="3" s="1"/>
  <c r="H24" i="3" s="1"/>
  <c r="AD23" i="3"/>
  <c r="AC23" i="3"/>
  <c r="X23" i="3" s="1"/>
  <c r="Z23" i="3" s="1"/>
  <c r="AB23" i="3" s="1"/>
  <c r="Y23" i="3"/>
  <c r="U23" i="3"/>
  <c r="W23" i="3" s="1"/>
  <c r="T23" i="3"/>
  <c r="S23" i="3"/>
  <c r="R23" i="3"/>
  <c r="P23" i="3"/>
  <c r="K23" i="3"/>
  <c r="M23" i="3" s="1"/>
  <c r="F23" i="3"/>
  <c r="H23" i="3" s="1"/>
  <c r="AD22" i="3"/>
  <c r="AC22" i="3"/>
  <c r="Y22" i="3"/>
  <c r="T22" i="3"/>
  <c r="S22" i="3"/>
  <c r="P22" i="3"/>
  <c r="R22" i="3" s="1"/>
  <c r="K22" i="3"/>
  <c r="M22" i="3" s="1"/>
  <c r="F22" i="3"/>
  <c r="H22" i="3" s="1"/>
  <c r="AD21" i="3"/>
  <c r="AC21" i="3"/>
  <c r="AE21" i="3" s="1"/>
  <c r="Y21" i="3"/>
  <c r="X21" i="3"/>
  <c r="Z21" i="3" s="1"/>
  <c r="T21" i="3"/>
  <c r="T19" i="3" s="1"/>
  <c r="S21" i="3"/>
  <c r="P21" i="3"/>
  <c r="K21" i="3"/>
  <c r="F21" i="3"/>
  <c r="AD20" i="3"/>
  <c r="AD19" i="3" s="1"/>
  <c r="AC20" i="3"/>
  <c r="X20" i="3" s="1"/>
  <c r="X19" i="3" s="1"/>
  <c r="Z19" i="3" s="1"/>
  <c r="AB19" i="3" s="1"/>
  <c r="Y20" i="3"/>
  <c r="Y19" i="3" s="1"/>
  <c r="T20" i="3"/>
  <c r="S20" i="3"/>
  <c r="U20" i="3" s="1"/>
  <c r="P20" i="3"/>
  <c r="K20" i="3"/>
  <c r="F20" i="3"/>
  <c r="O19" i="3"/>
  <c r="N19" i="3"/>
  <c r="P19" i="3" s="1"/>
  <c r="R19" i="3" s="1"/>
  <c r="J19" i="3"/>
  <c r="I19" i="3"/>
  <c r="K19" i="3" s="1"/>
  <c r="M19" i="3" s="1"/>
  <c r="F19" i="3"/>
  <c r="H19" i="3" s="1"/>
  <c r="E19" i="3"/>
  <c r="D19" i="3"/>
  <c r="AD18" i="3"/>
  <c r="AC18" i="3"/>
  <c r="Y18" i="3"/>
  <c r="Y16" i="3" s="1"/>
  <c r="X18" i="3"/>
  <c r="T18" i="3"/>
  <c r="S18" i="3"/>
  <c r="U18" i="3" s="1"/>
  <c r="P18" i="3"/>
  <c r="K18" i="3"/>
  <c r="F18" i="3"/>
  <c r="AD17" i="3"/>
  <c r="AD16" i="3" s="1"/>
  <c r="AC17" i="3"/>
  <c r="X17" i="3" s="1"/>
  <c r="X16" i="3" s="1"/>
  <c r="Z16" i="3" s="1"/>
  <c r="AB16" i="3" s="1"/>
  <c r="Y17" i="3"/>
  <c r="T17" i="3"/>
  <c r="S17" i="3"/>
  <c r="U17" i="3" s="1"/>
  <c r="P17" i="3"/>
  <c r="K17" i="3"/>
  <c r="F17" i="3"/>
  <c r="T16" i="3"/>
  <c r="O16" i="3"/>
  <c r="N16" i="3"/>
  <c r="J16" i="3"/>
  <c r="I16" i="3"/>
  <c r="K16" i="3" s="1"/>
  <c r="M16" i="3" s="1"/>
  <c r="E16" i="3"/>
  <c r="D16" i="3"/>
  <c r="F16" i="3" s="1"/>
  <c r="H16" i="3" s="1"/>
  <c r="AD15" i="3"/>
  <c r="AC15" i="3"/>
  <c r="AE15" i="3" s="1"/>
  <c r="Y15" i="3"/>
  <c r="X15" i="3"/>
  <c r="Z15" i="3" s="1"/>
  <c r="T15" i="3"/>
  <c r="T13" i="3" s="1"/>
  <c r="S15" i="3"/>
  <c r="P15" i="3"/>
  <c r="K15" i="3"/>
  <c r="F15" i="3"/>
  <c r="AD14" i="3"/>
  <c r="AD13" i="3" s="1"/>
  <c r="AC14" i="3"/>
  <c r="X14" i="3" s="1"/>
  <c r="X13" i="3" s="1"/>
  <c r="Z13" i="3" s="1"/>
  <c r="AB13" i="3" s="1"/>
  <c r="Y14" i="3"/>
  <c r="Y13" i="3" s="1"/>
  <c r="T14" i="3"/>
  <c r="S14" i="3"/>
  <c r="U14" i="3" s="1"/>
  <c r="P14" i="3"/>
  <c r="K14" i="3"/>
  <c r="F14" i="3"/>
  <c r="O13" i="3"/>
  <c r="N13" i="3"/>
  <c r="P13" i="3" s="1"/>
  <c r="R13" i="3" s="1"/>
  <c r="J13" i="3"/>
  <c r="I13" i="3"/>
  <c r="K13" i="3" s="1"/>
  <c r="M13" i="3" s="1"/>
  <c r="F13" i="3"/>
  <c r="H13" i="3" s="1"/>
  <c r="E13" i="3"/>
  <c r="D13" i="3"/>
  <c r="AD12" i="3"/>
  <c r="AC12" i="3"/>
  <c r="X12" i="3" s="1"/>
  <c r="Y12" i="3"/>
  <c r="T12" i="3"/>
  <c r="S12" i="3"/>
  <c r="U12" i="3" s="1"/>
  <c r="W12" i="3" s="1"/>
  <c r="P12" i="3"/>
  <c r="R12" i="3" s="1"/>
  <c r="K12" i="3"/>
  <c r="M12" i="3" s="1"/>
  <c r="F12" i="3"/>
  <c r="H12" i="3" s="1"/>
  <c r="AD11" i="3"/>
  <c r="AD9" i="3" s="1"/>
  <c r="AC11" i="3"/>
  <c r="Y11" i="3"/>
  <c r="T11" i="3"/>
  <c r="S11" i="3"/>
  <c r="U11" i="3" s="1"/>
  <c r="P11" i="3"/>
  <c r="K11" i="3"/>
  <c r="F11" i="3"/>
  <c r="AD10" i="3"/>
  <c r="AC10" i="3"/>
  <c r="AE10" i="3" s="1"/>
  <c r="Y10" i="3"/>
  <c r="Y9" i="3" s="1"/>
  <c r="T10" i="3"/>
  <c r="T9" i="3" s="1"/>
  <c r="S10" i="3"/>
  <c r="P10" i="3"/>
  <c r="K10" i="3"/>
  <c r="F10" i="3"/>
  <c r="AC9" i="3"/>
  <c r="S9" i="3"/>
  <c r="O9" i="3"/>
  <c r="N9" i="3"/>
  <c r="P9" i="3" s="1"/>
  <c r="R9" i="3" s="1"/>
  <c r="J9" i="3"/>
  <c r="I9" i="3"/>
  <c r="E9" i="3"/>
  <c r="D9" i="3"/>
  <c r="AD8" i="3"/>
  <c r="AC8" i="3"/>
  <c r="AE8" i="3" s="1"/>
  <c r="Y8" i="3"/>
  <c r="T8" i="3"/>
  <c r="S8" i="3"/>
  <c r="S6" i="3" s="1"/>
  <c r="P8" i="3"/>
  <c r="K8" i="3"/>
  <c r="F8" i="3"/>
  <c r="AD7" i="3"/>
  <c r="AD6" i="3" s="1"/>
  <c r="AC7" i="3"/>
  <c r="AE7" i="3" s="1"/>
  <c r="Y7" i="3"/>
  <c r="Y6" i="3" s="1"/>
  <c r="T7" i="3"/>
  <c r="T6" i="3" s="1"/>
  <c r="S7" i="3"/>
  <c r="P7" i="3"/>
  <c r="K7" i="3"/>
  <c r="F7" i="3"/>
  <c r="O6" i="3"/>
  <c r="N6" i="3"/>
  <c r="P6" i="3" s="1"/>
  <c r="R6" i="3" s="1"/>
  <c r="J6" i="3"/>
  <c r="K6" i="3" s="1"/>
  <c r="M6" i="3" s="1"/>
  <c r="I6" i="3"/>
  <c r="E6" i="3"/>
  <c r="D6" i="3"/>
  <c r="F6" i="3" s="1"/>
  <c r="H6" i="3" s="1"/>
  <c r="U6" i="3" l="1"/>
  <c r="W6" i="3" s="1"/>
  <c r="U40" i="3"/>
  <c r="W40" i="3" s="1"/>
  <c r="U197" i="3"/>
  <c r="W197" i="3" s="1"/>
  <c r="U187" i="3"/>
  <c r="W187" i="3" s="1"/>
  <c r="U206" i="3"/>
  <c r="W206" i="3" s="1"/>
  <c r="U7" i="3"/>
  <c r="X29" i="3"/>
  <c r="T30" i="3"/>
  <c r="U30" i="3" s="1"/>
  <c r="W30" i="3" s="1"/>
  <c r="AD30" i="3"/>
  <c r="AE30" i="3" s="1"/>
  <c r="AG30" i="3" s="1"/>
  <c r="F40" i="3"/>
  <c r="H40" i="3" s="1"/>
  <c r="T47" i="3"/>
  <c r="AE49" i="3"/>
  <c r="F57" i="3"/>
  <c r="H57" i="3" s="1"/>
  <c r="U65" i="3"/>
  <c r="W65" i="3" s="1"/>
  <c r="P68" i="3"/>
  <c r="R68" i="3" s="1"/>
  <c r="K71" i="3"/>
  <c r="M71" i="3" s="1"/>
  <c r="U72" i="3"/>
  <c r="Y80" i="3"/>
  <c r="U89" i="3"/>
  <c r="AE91" i="3"/>
  <c r="AG91" i="3" s="1"/>
  <c r="F93" i="3"/>
  <c r="H93" i="3" s="1"/>
  <c r="Z98" i="3"/>
  <c r="Z99" i="3"/>
  <c r="AB99" i="3" s="1"/>
  <c r="X168" i="3"/>
  <c r="Z168" i="3" s="1"/>
  <c r="F171" i="3"/>
  <c r="H171" i="3" s="1"/>
  <c r="U178" i="3"/>
  <c r="S187" i="3"/>
  <c r="Z188" i="3"/>
  <c r="X192" i="3"/>
  <c r="U201" i="3"/>
  <c r="U211" i="3"/>
  <c r="P212" i="3"/>
  <c r="R212" i="3" s="1"/>
  <c r="AE220" i="3"/>
  <c r="Z229" i="3"/>
  <c r="S230" i="3"/>
  <c r="U230" i="3" s="1"/>
  <c r="W230" i="3" s="1"/>
  <c r="AE240" i="3"/>
  <c r="P251" i="3"/>
  <c r="R251" i="3" s="1"/>
  <c r="K254" i="3"/>
  <c r="M254" i="3" s="1"/>
  <c r="Y254" i="3"/>
  <c r="K257" i="3"/>
  <c r="M257" i="3" s="1"/>
  <c r="X264" i="3"/>
  <c r="Z264" i="3" s="1"/>
  <c r="S265" i="3"/>
  <c r="AE266" i="3"/>
  <c r="AD279" i="3"/>
  <c r="U9" i="3"/>
  <c r="W9" i="3" s="1"/>
  <c r="F9" i="3"/>
  <c r="H9" i="3" s="1"/>
  <c r="AE11" i="3"/>
  <c r="U15" i="3"/>
  <c r="P16" i="3"/>
  <c r="R16" i="3" s="1"/>
  <c r="U21" i="3"/>
  <c r="X34" i="3"/>
  <c r="Z34" i="3" s="1"/>
  <c r="AB34" i="3" s="1"/>
  <c r="T36" i="3"/>
  <c r="U36" i="3" s="1"/>
  <c r="W36" i="3" s="1"/>
  <c r="X45" i="3"/>
  <c r="Z45" i="3" s="1"/>
  <c r="F50" i="3"/>
  <c r="H50" i="3" s="1"/>
  <c r="U58" i="3"/>
  <c r="AD61" i="3"/>
  <c r="X65" i="3"/>
  <c r="Z65" i="3" s="1"/>
  <c r="AB65" i="3" s="1"/>
  <c r="U79" i="3"/>
  <c r="W79" i="3" s="1"/>
  <c r="P80" i="3"/>
  <c r="R80" i="3" s="1"/>
  <c r="K88" i="3"/>
  <c r="M88" i="3" s="1"/>
  <c r="Y171" i="3"/>
  <c r="X182" i="3"/>
  <c r="Z182" i="3" s="1"/>
  <c r="X186" i="3"/>
  <c r="S194" i="3"/>
  <c r="U194" i="3" s="1"/>
  <c r="W194" i="3" s="1"/>
  <c r="P206" i="3"/>
  <c r="R206" i="3" s="1"/>
  <c r="P209" i="3"/>
  <c r="R209" i="3" s="1"/>
  <c r="X211" i="3"/>
  <c r="X219" i="3"/>
  <c r="X223" i="3"/>
  <c r="X228" i="3"/>
  <c r="X234" i="3"/>
  <c r="Z238" i="3"/>
  <c r="AC239" i="3"/>
  <c r="K242" i="3"/>
  <c r="M242" i="3" s="1"/>
  <c r="U250" i="3"/>
  <c r="Y261" i="3"/>
  <c r="X270" i="3"/>
  <c r="Z270" i="3" s="1"/>
  <c r="U286" i="3"/>
  <c r="U10" i="3"/>
  <c r="AE17" i="3"/>
  <c r="AE22" i="3"/>
  <c r="AG22" i="3" s="1"/>
  <c r="U26" i="3"/>
  <c r="P27" i="3"/>
  <c r="R27" i="3" s="1"/>
  <c r="U33" i="3"/>
  <c r="W33" i="3" s="1"/>
  <c r="AC47" i="3"/>
  <c r="AE47" i="3" s="1"/>
  <c r="AG47" i="3" s="1"/>
  <c r="Z68" i="3"/>
  <c r="AB68" i="3" s="1"/>
  <c r="P71" i="3"/>
  <c r="R71" i="3" s="1"/>
  <c r="Z72" i="3"/>
  <c r="F96" i="3"/>
  <c r="H96" i="3" s="1"/>
  <c r="AE172" i="3"/>
  <c r="AC183" i="3"/>
  <c r="X208" i="3"/>
  <c r="Z208" i="3" s="1"/>
  <c r="X210" i="3"/>
  <c r="S212" i="3"/>
  <c r="U212" i="3" s="1"/>
  <c r="W212" i="3" s="1"/>
  <c r="U222" i="3"/>
  <c r="Z223" i="3"/>
  <c r="U226" i="3"/>
  <c r="P257" i="3"/>
  <c r="R257" i="3" s="1"/>
  <c r="AE265" i="3"/>
  <c r="AG265" i="3" s="1"/>
  <c r="U269" i="3"/>
  <c r="AC284" i="3"/>
  <c r="AE284" i="3" s="1"/>
  <c r="T61" i="3"/>
  <c r="AD183" i="3"/>
  <c r="U273" i="3"/>
  <c r="Y275" i="3"/>
  <c r="F279" i="3"/>
  <c r="H279" i="3" s="1"/>
  <c r="AE280" i="3"/>
  <c r="K9" i="3"/>
  <c r="M9" i="3" s="1"/>
  <c r="AD179" i="3"/>
  <c r="AD191" i="3"/>
  <c r="AE191" i="3" s="1"/>
  <c r="AG191" i="3" s="1"/>
  <c r="AE200" i="3"/>
  <c r="AG200" i="3" s="1"/>
  <c r="AE201" i="3"/>
  <c r="U205" i="3"/>
  <c r="X226" i="3"/>
  <c r="Z226" i="3" s="1"/>
  <c r="AE238" i="3"/>
  <c r="AE243" i="3"/>
  <c r="AE247" i="3"/>
  <c r="U45" i="6"/>
  <c r="AE45" i="3"/>
  <c r="AC16" i="3"/>
  <c r="AE16" i="3" s="1"/>
  <c r="AG16" i="3" s="1"/>
  <c r="T27" i="3"/>
  <c r="U27" i="3" s="1"/>
  <c r="W27" i="3" s="1"/>
  <c r="Z33" i="3"/>
  <c r="AB33" i="3" s="1"/>
  <c r="U41" i="3"/>
  <c r="U43" i="3"/>
  <c r="W43" i="3" s="1"/>
  <c r="U51" i="3"/>
  <c r="AE53" i="3"/>
  <c r="AC57" i="3"/>
  <c r="AE57" i="3" s="1"/>
  <c r="AG57" i="3" s="1"/>
  <c r="Z64" i="3"/>
  <c r="Y101" i="3"/>
  <c r="U180" i="3"/>
  <c r="U179" i="3" s="1"/>
  <c r="W179" i="3" s="1"/>
  <c r="Y179" i="3"/>
  <c r="P197" i="3"/>
  <c r="R197" i="3" s="1"/>
  <c r="U198" i="3"/>
  <c r="X205" i="3"/>
  <c r="S227" i="3"/>
  <c r="U227" i="3" s="1"/>
  <c r="W227" i="3" s="1"/>
  <c r="Y268" i="3"/>
  <c r="F275" i="3"/>
  <c r="H275" i="3" s="1"/>
  <c r="U276" i="3"/>
  <c r="AE283" i="3"/>
  <c r="Y43" i="3"/>
  <c r="AE26" i="3"/>
  <c r="AE28" i="3"/>
  <c r="U32" i="3"/>
  <c r="X41" i="3"/>
  <c r="X40" i="3" s="1"/>
  <c r="Y50" i="3"/>
  <c r="F54" i="3"/>
  <c r="H54" i="3" s="1"/>
  <c r="AD57" i="3"/>
  <c r="U60" i="3"/>
  <c r="U63" i="3"/>
  <c r="AC71" i="3"/>
  <c r="AE71" i="3" s="1"/>
  <c r="AG71" i="3" s="1"/>
  <c r="U74" i="3"/>
  <c r="W74" i="3" s="1"/>
  <c r="S80" i="3"/>
  <c r="U80" i="3" s="1"/>
  <c r="W80" i="3" s="1"/>
  <c r="AE84" i="3"/>
  <c r="AG84" i="3" s="1"/>
  <c r="U92" i="3"/>
  <c r="W92" i="3" s="1"/>
  <c r="P96" i="3"/>
  <c r="R96" i="3" s="1"/>
  <c r="K101" i="3"/>
  <c r="M101" i="3" s="1"/>
  <c r="T163" i="3"/>
  <c r="AE166" i="3"/>
  <c r="X170" i="3"/>
  <c r="AE178" i="3"/>
  <c r="T183" i="3"/>
  <c r="F187" i="3"/>
  <c r="H187" i="3" s="1"/>
  <c r="Y203" i="3"/>
  <c r="AE207" i="3"/>
  <c r="AE208" i="3"/>
  <c r="AC209" i="3"/>
  <c r="AE214" i="3"/>
  <c r="U231" i="3"/>
  <c r="AC233" i="3"/>
  <c r="AE233" i="3" s="1"/>
  <c r="AG233" i="3" s="1"/>
  <c r="AE246" i="3"/>
  <c r="AE250" i="3"/>
  <c r="Z253" i="3"/>
  <c r="AE263" i="3"/>
  <c r="AE269" i="3"/>
  <c r="P279" i="3"/>
  <c r="R279" i="3" s="1"/>
  <c r="F284" i="3"/>
  <c r="H284" i="3" s="1"/>
  <c r="S93" i="3"/>
  <c r="AE197" i="3"/>
  <c r="AG197" i="3" s="1"/>
  <c r="Z24" i="3"/>
  <c r="AB24" i="3" s="1"/>
  <c r="Z40" i="3"/>
  <c r="AB40" i="3" s="1"/>
  <c r="U8" i="3"/>
  <c r="AE14" i="3"/>
  <c r="AE20" i="3"/>
  <c r="P24" i="3"/>
  <c r="R24" i="3" s="1"/>
  <c r="U37" i="3"/>
  <c r="X39" i="3"/>
  <c r="Z39" i="3" s="1"/>
  <c r="AB39" i="3" s="1"/>
  <c r="U46" i="3"/>
  <c r="W46" i="3" s="1"/>
  <c r="Z70" i="3"/>
  <c r="U73" i="3"/>
  <c r="Z82" i="3"/>
  <c r="Z83" i="3"/>
  <c r="AB83" i="3" s="1"/>
  <c r="F85" i="3"/>
  <c r="H85" i="3" s="1"/>
  <c r="U100" i="3"/>
  <c r="W100" i="3" s="1"/>
  <c r="Y163" i="3"/>
  <c r="Z163" i="3" s="1"/>
  <c r="AB163" i="3" s="1"/>
  <c r="U169" i="3"/>
  <c r="U173" i="3"/>
  <c r="AE174" i="3"/>
  <c r="F179" i="3"/>
  <c r="H179" i="3" s="1"/>
  <c r="K187" i="3"/>
  <c r="M187" i="3" s="1"/>
  <c r="U216" i="3"/>
  <c r="U220" i="3"/>
  <c r="K239" i="3"/>
  <c r="M239" i="3" s="1"/>
  <c r="U244" i="3"/>
  <c r="AC245" i="3"/>
  <c r="AE245" i="3" s="1"/>
  <c r="AG245" i="3" s="1"/>
  <c r="X248" i="3"/>
  <c r="F251" i="3"/>
  <c r="H251" i="3" s="1"/>
  <c r="U258" i="3"/>
  <c r="K261" i="3"/>
  <c r="M261" i="3" s="1"/>
  <c r="K284" i="3"/>
  <c r="M284" i="3" s="1"/>
  <c r="AE9" i="3"/>
  <c r="AG9" i="3" s="1"/>
  <c r="Z18" i="3"/>
  <c r="AE25" i="3"/>
  <c r="AD27" i="3"/>
  <c r="AE27" i="3" s="1"/>
  <c r="AG27" i="3" s="1"/>
  <c r="P30" i="3"/>
  <c r="R30" i="3" s="1"/>
  <c r="Z31" i="3"/>
  <c r="Z36" i="3"/>
  <c r="AB36" i="3" s="1"/>
  <c r="P47" i="3"/>
  <c r="R47" i="3" s="1"/>
  <c r="Z48" i="3"/>
  <c r="U62" i="3"/>
  <c r="Z74" i="3"/>
  <c r="AB74" i="3" s="1"/>
  <c r="AE76" i="3"/>
  <c r="F80" i="3"/>
  <c r="H80" i="3" s="1"/>
  <c r="U86" i="3"/>
  <c r="Z91" i="3"/>
  <c r="AB91" i="3" s="1"/>
  <c r="U95" i="3"/>
  <c r="AD96" i="3"/>
  <c r="AE96" i="3" s="1"/>
  <c r="AG96" i="3" s="1"/>
  <c r="Z173" i="3"/>
  <c r="AE176" i="3"/>
  <c r="K179" i="3"/>
  <c r="M179" i="3" s="1"/>
  <c r="AE196" i="3"/>
  <c r="AE204" i="3"/>
  <c r="AE225" i="3"/>
  <c r="F227" i="3"/>
  <c r="H227" i="3" s="1"/>
  <c r="U229" i="3"/>
  <c r="K251" i="3"/>
  <c r="M251" i="3" s="1"/>
  <c r="AD254" i="3"/>
  <c r="S261" i="3"/>
  <c r="AE267" i="3"/>
  <c r="AC268" i="3"/>
  <c r="AE268" i="3" s="1"/>
  <c r="AG268" i="3" s="1"/>
  <c r="K271" i="3"/>
  <c r="M271" i="3" s="1"/>
  <c r="U278" i="3"/>
  <c r="AE282" i="3"/>
  <c r="U287" i="3"/>
  <c r="AC6" i="3"/>
  <c r="AE6" i="3" s="1"/>
  <c r="AG6" i="3" s="1"/>
  <c r="Z12" i="3"/>
  <c r="AB12" i="3" s="1"/>
  <c r="AC13" i="3"/>
  <c r="AE13" i="3" s="1"/>
  <c r="AG13" i="3" s="1"/>
  <c r="AE18" i="3"/>
  <c r="AC19" i="3"/>
  <c r="AE19" i="3" s="1"/>
  <c r="AG19" i="3" s="1"/>
  <c r="U22" i="3"/>
  <c r="W22" i="3" s="1"/>
  <c r="U29" i="3"/>
  <c r="Z37" i="3"/>
  <c r="AC50" i="3"/>
  <c r="AE50" i="3" s="1"/>
  <c r="AG50" i="3" s="1"/>
  <c r="F71" i="3"/>
  <c r="H71" i="3" s="1"/>
  <c r="Z73" i="3"/>
  <c r="K80" i="3"/>
  <c r="M80" i="3" s="1"/>
  <c r="K85" i="3"/>
  <c r="M85" i="3" s="1"/>
  <c r="F88" i="3"/>
  <c r="H88" i="3" s="1"/>
  <c r="T93" i="3"/>
  <c r="Y167" i="3"/>
  <c r="AE173" i="3"/>
  <c r="S191" i="3"/>
  <c r="P200" i="3"/>
  <c r="R200" i="3" s="1"/>
  <c r="Y215" i="3"/>
  <c r="U264" i="3"/>
  <c r="U60" i="6"/>
  <c r="W60" i="6" s="1"/>
  <c r="U54" i="6"/>
  <c r="U87" i="6"/>
  <c r="W87" i="6" s="1"/>
  <c r="Z34" i="6"/>
  <c r="X31" i="6"/>
  <c r="Z31" i="6" s="1"/>
  <c r="AE18" i="6"/>
  <c r="AG18" i="6" s="1"/>
  <c r="U102" i="6"/>
  <c r="W102" i="6" s="1"/>
  <c r="AE12" i="6"/>
  <c r="AG12" i="6" s="1"/>
  <c r="U51" i="6"/>
  <c r="U42" i="6"/>
  <c r="W42" i="6" s="1"/>
  <c r="U63" i="6"/>
  <c r="W63" i="6" s="1"/>
  <c r="U27" i="6"/>
  <c r="W27" i="6" s="1"/>
  <c r="X45" i="6"/>
  <c r="Z45" i="6" s="1"/>
  <c r="AB45" i="6" s="1"/>
  <c r="Z46" i="6"/>
  <c r="AE48" i="6"/>
  <c r="AG48" i="6" s="1"/>
  <c r="U35" i="6"/>
  <c r="W35" i="6" s="1"/>
  <c r="Z27" i="6"/>
  <c r="AB27" i="6" s="1"/>
  <c r="Z28" i="6"/>
  <c r="X63" i="6"/>
  <c r="Z63" i="6" s="1"/>
  <c r="AB63" i="6" s="1"/>
  <c r="Z64" i="6"/>
  <c r="X48" i="6"/>
  <c r="Z48" i="6" s="1"/>
  <c r="AB48" i="6" s="1"/>
  <c r="Z49" i="6"/>
  <c r="X12" i="6"/>
  <c r="Z12" i="6" s="1"/>
  <c r="AB12" i="6" s="1"/>
  <c r="Z13" i="6"/>
  <c r="AE27" i="6"/>
  <c r="AG27" i="6" s="1"/>
  <c r="U48" i="6"/>
  <c r="W48" i="6" s="1"/>
  <c r="AE42" i="6"/>
  <c r="AG42" i="6" s="1"/>
  <c r="U21" i="6"/>
  <c r="W21" i="6" s="1"/>
  <c r="W45" i="6"/>
  <c r="U57" i="6"/>
  <c r="W57" i="6" s="1"/>
  <c r="AB35" i="6"/>
  <c r="AE57" i="6"/>
  <c r="AG57" i="6" s="1"/>
  <c r="U9" i="6"/>
  <c r="W9" i="6" s="1"/>
  <c r="AE6" i="6"/>
  <c r="AG6" i="6" s="1"/>
  <c r="U6" i="6"/>
  <c r="W6" i="6" s="1"/>
  <c r="U15" i="6"/>
  <c r="W15" i="6" s="1"/>
  <c r="Z69" i="6"/>
  <c r="AB69" i="6" s="1"/>
  <c r="U105" i="6"/>
  <c r="W105" i="6" s="1"/>
  <c r="AE66" i="6"/>
  <c r="AG66" i="6" s="1"/>
  <c r="U69" i="6"/>
  <c r="W69" i="6" s="1"/>
  <c r="AB57" i="6"/>
  <c r="AB21" i="6"/>
  <c r="AE39" i="6"/>
  <c r="AG39" i="6" s="1"/>
  <c r="AE15" i="6"/>
  <c r="AG15" i="6" s="1"/>
  <c r="AE105" i="6"/>
  <c r="AG105" i="6" s="1"/>
  <c r="U12" i="6"/>
  <c r="W12" i="6" s="1"/>
  <c r="W54" i="6"/>
  <c r="Z6" i="6"/>
  <c r="AB6" i="6" s="1"/>
  <c r="AE31" i="6"/>
  <c r="AG31" i="6" s="1"/>
  <c r="AB9" i="6"/>
  <c r="U18" i="6"/>
  <c r="W18" i="6" s="1"/>
  <c r="AE9" i="6"/>
  <c r="AG9" i="6" s="1"/>
  <c r="AE21" i="6"/>
  <c r="AG21" i="6" s="1"/>
  <c r="AB39" i="6"/>
  <c r="AB60" i="6"/>
  <c r="AE45" i="6"/>
  <c r="AG45" i="6" s="1"/>
  <c r="AG51" i="6"/>
  <c r="AE24" i="6"/>
  <c r="AG24" i="6" s="1"/>
  <c r="AB18" i="6"/>
  <c r="Z106" i="6"/>
  <c r="X105" i="6"/>
  <c r="Z105" i="6" s="1"/>
  <c r="AB105" i="6" s="1"/>
  <c r="AE102" i="6"/>
  <c r="AG102" i="6" s="1"/>
  <c r="Z103" i="6"/>
  <c r="X102" i="6"/>
  <c r="Z102" i="6" s="1"/>
  <c r="AB102" i="6" s="1"/>
  <c r="Z67" i="6"/>
  <c r="X66" i="6"/>
  <c r="Z66" i="6" s="1"/>
  <c r="AB66" i="6" s="1"/>
  <c r="Z88" i="6"/>
  <c r="X87" i="6"/>
  <c r="Z87" i="6" s="1"/>
  <c r="AB87" i="6" s="1"/>
  <c r="AE35" i="6"/>
  <c r="AG35" i="6" s="1"/>
  <c r="W51" i="6"/>
  <c r="AB54" i="6"/>
  <c r="AB42" i="6"/>
  <c r="AB31" i="6"/>
  <c r="AE60" i="6"/>
  <c r="AG60" i="6" s="1"/>
  <c r="AB51" i="6"/>
  <c r="AD163" i="3"/>
  <c r="AE163" i="3" s="1"/>
  <c r="AG163" i="3" s="1"/>
  <c r="AE164" i="3"/>
  <c r="U219" i="3"/>
  <c r="S218" i="3"/>
  <c r="U218" i="3" s="1"/>
  <c r="W218" i="3" s="1"/>
  <c r="X281" i="3"/>
  <c r="AE281" i="3"/>
  <c r="AC279" i="3"/>
  <c r="AE279" i="3" s="1"/>
  <c r="AE31" i="3"/>
  <c r="Z44" i="3"/>
  <c r="U93" i="3"/>
  <c r="W93" i="3" s="1"/>
  <c r="X181" i="3"/>
  <c r="AE181" i="3"/>
  <c r="AC179" i="3"/>
  <c r="AE179" i="3" s="1"/>
  <c r="AG179" i="3" s="1"/>
  <c r="X203" i="3"/>
  <c r="Z203" i="3" s="1"/>
  <c r="AB203" i="3" s="1"/>
  <c r="Z204" i="3"/>
  <c r="U235" i="3"/>
  <c r="S233" i="3"/>
  <c r="U233" i="3" s="1"/>
  <c r="W233" i="3" s="1"/>
  <c r="Z17" i="3"/>
  <c r="Z25" i="3"/>
  <c r="AE64" i="3"/>
  <c r="AC85" i="3"/>
  <c r="AE85" i="3" s="1"/>
  <c r="AG85" i="3" s="1"/>
  <c r="AE86" i="3"/>
  <c r="U102" i="3"/>
  <c r="AE103" i="3"/>
  <c r="X103" i="3"/>
  <c r="Z103" i="3" s="1"/>
  <c r="X218" i="3"/>
  <c r="Z218" i="3" s="1"/>
  <c r="AB218" i="3" s="1"/>
  <c r="Z219" i="3"/>
  <c r="Z184" i="3"/>
  <c r="X183" i="3"/>
  <c r="U50" i="3"/>
  <c r="W50" i="3" s="1"/>
  <c r="AE12" i="3"/>
  <c r="AG12" i="3" s="1"/>
  <c r="X22" i="3"/>
  <c r="Z22" i="3" s="1"/>
  <c r="AB22" i="3" s="1"/>
  <c r="AE23" i="3"/>
  <c r="AG23" i="3" s="1"/>
  <c r="AE33" i="3"/>
  <c r="AG33" i="3" s="1"/>
  <c r="AD43" i="3"/>
  <c r="AE43" i="3" s="1"/>
  <c r="AG43" i="3" s="1"/>
  <c r="X51" i="3"/>
  <c r="S68" i="3"/>
  <c r="U68" i="3" s="1"/>
  <c r="W68" i="3" s="1"/>
  <c r="S71" i="3"/>
  <c r="P75" i="3"/>
  <c r="R75" i="3" s="1"/>
  <c r="U82" i="3"/>
  <c r="Z90" i="3"/>
  <c r="Y88" i="3"/>
  <c r="X97" i="3"/>
  <c r="AE97" i="3"/>
  <c r="S167" i="3"/>
  <c r="AE192" i="3"/>
  <c r="P218" i="3"/>
  <c r="R218" i="3" s="1"/>
  <c r="Z263" i="3"/>
  <c r="X261" i="3"/>
  <c r="Z261" i="3" s="1"/>
  <c r="AB261" i="3" s="1"/>
  <c r="Z63" i="3"/>
  <c r="Y61" i="3"/>
  <c r="AE63" i="3"/>
  <c r="U76" i="3"/>
  <c r="X95" i="3"/>
  <c r="Z95" i="3" s="1"/>
  <c r="AC93" i="3"/>
  <c r="S101" i="3"/>
  <c r="U101" i="3" s="1"/>
  <c r="W101" i="3" s="1"/>
  <c r="AE102" i="3"/>
  <c r="X102" i="3"/>
  <c r="AC171" i="3"/>
  <c r="AE171" i="3" s="1"/>
  <c r="AG171" i="3" s="1"/>
  <c r="X174" i="3"/>
  <c r="Z174" i="3" s="1"/>
  <c r="Z14" i="3"/>
  <c r="Z20" i="3"/>
  <c r="X7" i="3"/>
  <c r="X8" i="3"/>
  <c r="Z8" i="3" s="1"/>
  <c r="X10" i="3"/>
  <c r="X11" i="3"/>
  <c r="Z11" i="3" s="1"/>
  <c r="S13" i="3"/>
  <c r="U13" i="3" s="1"/>
  <c r="W13" i="3" s="1"/>
  <c r="S16" i="3"/>
  <c r="U16" i="3" s="1"/>
  <c r="W16" i="3" s="1"/>
  <c r="S19" i="3"/>
  <c r="U19" i="3" s="1"/>
  <c r="W19" i="3" s="1"/>
  <c r="S24" i="3"/>
  <c r="U24" i="3" s="1"/>
  <c r="W24" i="3" s="1"/>
  <c r="Z41" i="3"/>
  <c r="U47" i="3"/>
  <c r="W47" i="3" s="1"/>
  <c r="Z62" i="3"/>
  <c r="X61" i="3"/>
  <c r="T68" i="3"/>
  <c r="T71" i="3"/>
  <c r="X77" i="3"/>
  <c r="AC75" i="3"/>
  <c r="AE75" i="3" s="1"/>
  <c r="AG75" i="3" s="1"/>
  <c r="AE90" i="3"/>
  <c r="AD88" i="3"/>
  <c r="AE92" i="3"/>
  <c r="AG92" i="3" s="1"/>
  <c r="AD101" i="3"/>
  <c r="AE101" i="3" s="1"/>
  <c r="AG101" i="3" s="1"/>
  <c r="U167" i="3"/>
  <c r="W167" i="3" s="1"/>
  <c r="Y175" i="3"/>
  <c r="Y200" i="3"/>
  <c r="F215" i="3"/>
  <c r="H215" i="3" s="1"/>
  <c r="U217" i="3"/>
  <c r="S215" i="3"/>
  <c r="U215" i="3" s="1"/>
  <c r="W215" i="3" s="1"/>
  <c r="X30" i="3"/>
  <c r="Z30" i="3" s="1"/>
  <c r="AB30" i="3" s="1"/>
  <c r="AE60" i="3"/>
  <c r="X84" i="3"/>
  <c r="Z84" i="3" s="1"/>
  <c r="AB84" i="3" s="1"/>
  <c r="X93" i="3"/>
  <c r="Z93" i="3" s="1"/>
  <c r="AB93" i="3" s="1"/>
  <c r="S163" i="3"/>
  <c r="U164" i="3"/>
  <c r="U163" i="3" s="1"/>
  <c r="W163" i="3" s="1"/>
  <c r="U200" i="3"/>
  <c r="W200" i="3" s="1"/>
  <c r="Z200" i="3"/>
  <c r="AB200" i="3" s="1"/>
  <c r="AE213" i="3"/>
  <c r="X213" i="3"/>
  <c r="AC212" i="3"/>
  <c r="AE212" i="3" s="1"/>
  <c r="AG212" i="3" s="1"/>
  <c r="F224" i="3"/>
  <c r="H224" i="3" s="1"/>
  <c r="X57" i="3"/>
  <c r="Z57" i="3" s="1"/>
  <c r="AB57" i="3" s="1"/>
  <c r="Y233" i="3"/>
  <c r="Z234" i="3"/>
  <c r="X244" i="3"/>
  <c r="Z244" i="3" s="1"/>
  <c r="AE244" i="3"/>
  <c r="AC242" i="3"/>
  <c r="AE242" i="3" s="1"/>
  <c r="AG242" i="3" s="1"/>
  <c r="AD40" i="3"/>
  <c r="AE40" i="3" s="1"/>
  <c r="AG40" i="3" s="1"/>
  <c r="X54" i="3"/>
  <c r="Z54" i="3" s="1"/>
  <c r="AB54" i="3" s="1"/>
  <c r="AE59" i="3"/>
  <c r="F61" i="3"/>
  <c r="H61" i="3" s="1"/>
  <c r="U64" i="3"/>
  <c r="X81" i="3"/>
  <c r="AE81" i="3"/>
  <c r="X88" i="3"/>
  <c r="AD93" i="3"/>
  <c r="U176" i="3"/>
  <c r="U175" i="3" s="1"/>
  <c r="W175" i="3" s="1"/>
  <c r="T175" i="3"/>
  <c r="AE199" i="3"/>
  <c r="X199" i="3"/>
  <c r="Z199" i="3" s="1"/>
  <c r="F203" i="3"/>
  <c r="H203" i="3" s="1"/>
  <c r="AE239" i="3"/>
  <c r="AG239" i="3" s="1"/>
  <c r="AD68" i="3"/>
  <c r="AE68" i="3" s="1"/>
  <c r="AG68" i="3" s="1"/>
  <c r="U85" i="3"/>
  <c r="W85" i="3" s="1"/>
  <c r="AC88" i="3"/>
  <c r="AE88" i="3" s="1"/>
  <c r="AG88" i="3" s="1"/>
  <c r="T171" i="3"/>
  <c r="U172" i="3"/>
  <c r="U171" i="3" s="1"/>
  <c r="W171" i="3" s="1"/>
  <c r="X224" i="3"/>
  <c r="Z224" i="3" s="1"/>
  <c r="AB224" i="3" s="1"/>
  <c r="Z225" i="3"/>
  <c r="U237" i="3"/>
  <c r="S236" i="3"/>
  <c r="U236" i="3" s="1"/>
  <c r="W236" i="3" s="1"/>
  <c r="AC54" i="3"/>
  <c r="AE54" i="3" s="1"/>
  <c r="AG54" i="3" s="1"/>
  <c r="AE56" i="3"/>
  <c r="Z58" i="3"/>
  <c r="AC61" i="3"/>
  <c r="AE61" i="3" s="1"/>
  <c r="AG61" i="3" s="1"/>
  <c r="X87" i="3"/>
  <c r="AE87" i="3"/>
  <c r="AE89" i="3"/>
  <c r="AE55" i="3"/>
  <c r="AE58" i="3"/>
  <c r="AC80" i="3"/>
  <c r="AE80" i="3" s="1"/>
  <c r="AG80" i="3" s="1"/>
  <c r="U98" i="3"/>
  <c r="X176" i="3"/>
  <c r="AC175" i="3"/>
  <c r="AE198" i="3"/>
  <c r="X198" i="3"/>
  <c r="Z205" i="3"/>
  <c r="X206" i="3"/>
  <c r="Z206" i="3" s="1"/>
  <c r="AB206" i="3" s="1"/>
  <c r="Z207" i="3"/>
  <c r="U209" i="3"/>
  <c r="W209" i="3" s="1"/>
  <c r="F218" i="3"/>
  <c r="H218" i="3" s="1"/>
  <c r="Z79" i="3"/>
  <c r="AB79" i="3" s="1"/>
  <c r="T88" i="3"/>
  <c r="U88" i="3" s="1"/>
  <c r="W88" i="3" s="1"/>
  <c r="T167" i="3"/>
  <c r="AD175" i="3"/>
  <c r="P183" i="3"/>
  <c r="R183" i="3" s="1"/>
  <c r="AC203" i="3"/>
  <c r="AE203" i="3" s="1"/>
  <c r="AG203" i="3" s="1"/>
  <c r="Y209" i="3"/>
  <c r="AE222" i="3"/>
  <c r="Y242" i="3"/>
  <c r="Z243" i="3"/>
  <c r="AE255" i="3"/>
  <c r="AE69" i="3"/>
  <c r="AE70" i="3"/>
  <c r="AE72" i="3"/>
  <c r="Y183" i="3"/>
  <c r="AC221" i="3"/>
  <c r="AE221" i="3" s="1"/>
  <c r="AG221" i="3" s="1"/>
  <c r="X241" i="3"/>
  <c r="Z241" i="3" s="1"/>
  <c r="AE241" i="3"/>
  <c r="AC254" i="3"/>
  <c r="AE254" i="3" s="1"/>
  <c r="AG254" i="3" s="1"/>
  <c r="U103" i="3"/>
  <c r="X172" i="3"/>
  <c r="F175" i="3"/>
  <c r="H175" i="3" s="1"/>
  <c r="P179" i="3"/>
  <c r="R179" i="3" s="1"/>
  <c r="S179" i="3"/>
  <c r="AE219" i="3"/>
  <c r="F221" i="3"/>
  <c r="H221" i="3" s="1"/>
  <c r="Z232" i="3"/>
  <c r="P248" i="3"/>
  <c r="R248" i="3" s="1"/>
  <c r="U249" i="3"/>
  <c r="S248" i="3"/>
  <c r="U248" i="3" s="1"/>
  <c r="W248" i="3" s="1"/>
  <c r="X252" i="3"/>
  <c r="AE252" i="3"/>
  <c r="AC251" i="3"/>
  <c r="AE251" i="3" s="1"/>
  <c r="AG251" i="3" s="1"/>
  <c r="U256" i="3"/>
  <c r="AE258" i="3"/>
  <c r="X258" i="3"/>
  <c r="Z258" i="3" s="1"/>
  <c r="P261" i="3"/>
  <c r="R261" i="3" s="1"/>
  <c r="S271" i="3"/>
  <c r="U271" i="3" s="1"/>
  <c r="W271" i="3" s="1"/>
  <c r="T75" i="3"/>
  <c r="U75" i="3" s="1"/>
  <c r="W75" i="3" s="1"/>
  <c r="K93" i="3"/>
  <c r="M93" i="3" s="1"/>
  <c r="K167" i="3"/>
  <c r="M167" i="3" s="1"/>
  <c r="AD167" i="3"/>
  <c r="AE167" i="3" s="1"/>
  <c r="AG167" i="3" s="1"/>
  <c r="T179" i="3"/>
  <c r="AE195" i="3"/>
  <c r="X195" i="3"/>
  <c r="P203" i="3"/>
  <c r="R203" i="3" s="1"/>
  <c r="P215" i="3"/>
  <c r="R215" i="3" s="1"/>
  <c r="AE217" i="3"/>
  <c r="X217" i="3"/>
  <c r="Z217" i="3" s="1"/>
  <c r="U223" i="3"/>
  <c r="S221" i="3"/>
  <c r="U221" i="3" s="1"/>
  <c r="W221" i="3" s="1"/>
  <c r="T279" i="3"/>
  <c r="U246" i="3"/>
  <c r="S245" i="3"/>
  <c r="U245" i="3" s="1"/>
  <c r="W245" i="3" s="1"/>
  <c r="AE256" i="3"/>
  <c r="X256" i="3"/>
  <c r="Z256" i="3" s="1"/>
  <c r="Z269" i="3"/>
  <c r="X268" i="3"/>
  <c r="Z268" i="3" s="1"/>
  <c r="AB268" i="3" s="1"/>
  <c r="AE260" i="3"/>
  <c r="X260" i="3"/>
  <c r="Z260" i="3" s="1"/>
  <c r="AC257" i="3"/>
  <c r="AE257" i="3" s="1"/>
  <c r="AG257" i="3" s="1"/>
  <c r="K75" i="3"/>
  <c r="M75" i="3" s="1"/>
  <c r="Z165" i="3"/>
  <c r="P175" i="3"/>
  <c r="R175" i="3" s="1"/>
  <c r="Z186" i="3"/>
  <c r="AC194" i="3"/>
  <c r="AE194" i="3" s="1"/>
  <c r="AG194" i="3" s="1"/>
  <c r="Z201" i="3"/>
  <c r="AD215" i="3"/>
  <c r="AE215" i="3" s="1"/>
  <c r="AG215" i="3" s="1"/>
  <c r="P221" i="3"/>
  <c r="R221" i="3" s="1"/>
  <c r="X245" i="3"/>
  <c r="Z246" i="3"/>
  <c r="AC248" i="3"/>
  <c r="AE248" i="3" s="1"/>
  <c r="AG248" i="3" s="1"/>
  <c r="AE249" i="3"/>
  <c r="T257" i="3"/>
  <c r="Z164" i="3"/>
  <c r="Z187" i="3"/>
  <c r="AB187" i="3" s="1"/>
  <c r="F206" i="3"/>
  <c r="H206" i="3" s="1"/>
  <c r="Z211" i="3"/>
  <c r="Y212" i="3"/>
  <c r="X221" i="3"/>
  <c r="Z221" i="3" s="1"/>
  <c r="AB221" i="3" s="1"/>
  <c r="Z222" i="3"/>
  <c r="X237" i="3"/>
  <c r="AE237" i="3"/>
  <c r="AC236" i="3"/>
  <c r="AE236" i="3" s="1"/>
  <c r="AG236" i="3" s="1"/>
  <c r="X254" i="3"/>
  <c r="Z254" i="3" s="1"/>
  <c r="AB254" i="3" s="1"/>
  <c r="T261" i="3"/>
  <c r="U263" i="3"/>
  <c r="S275" i="3"/>
  <c r="U275" i="3" s="1"/>
  <c r="W275" i="3" s="1"/>
  <c r="U277" i="3"/>
  <c r="AE278" i="3"/>
  <c r="X278" i="3"/>
  <c r="Z278" i="3" s="1"/>
  <c r="Z210" i="3"/>
  <c r="Y218" i="3"/>
  <c r="X230" i="3"/>
  <c r="Z230" i="3" s="1"/>
  <c r="AB230" i="3" s="1"/>
  <c r="U240" i="3"/>
  <c r="S239" i="3"/>
  <c r="U239" i="3" s="1"/>
  <c r="W239" i="3" s="1"/>
  <c r="U265" i="3"/>
  <c r="W265" i="3" s="1"/>
  <c r="T284" i="3"/>
  <c r="U184" i="3"/>
  <c r="U183" i="3" s="1"/>
  <c r="W183" i="3" s="1"/>
  <c r="U191" i="3"/>
  <c r="W191" i="3" s="1"/>
  <c r="AE209" i="3"/>
  <c r="AG209" i="3" s="1"/>
  <c r="X214" i="3"/>
  <c r="Z214" i="3" s="1"/>
  <c r="AD227" i="3"/>
  <c r="AE227" i="3" s="1"/>
  <c r="AG227" i="3" s="1"/>
  <c r="Y230" i="3"/>
  <c r="AE232" i="3"/>
  <c r="X233" i="3"/>
  <c r="Z233" i="3" s="1"/>
  <c r="AB233" i="3" s="1"/>
  <c r="Y236" i="3"/>
  <c r="U243" i="3"/>
  <c r="S242" i="3"/>
  <c r="U242" i="3" s="1"/>
  <c r="W242" i="3" s="1"/>
  <c r="P245" i="3"/>
  <c r="R245" i="3" s="1"/>
  <c r="U259" i="3"/>
  <c r="X265" i="3"/>
  <c r="Z265" i="3" s="1"/>
  <c r="AB265" i="3" s="1"/>
  <c r="Y271" i="3"/>
  <c r="AE274" i="3"/>
  <c r="X274" i="3"/>
  <c r="Z274" i="3" s="1"/>
  <c r="AE277" i="3"/>
  <c r="X277" i="3"/>
  <c r="X284" i="3"/>
  <c r="Z284" i="3" s="1"/>
  <c r="AE273" i="3"/>
  <c r="X273" i="3"/>
  <c r="AE276" i="3"/>
  <c r="X276" i="3"/>
  <c r="Z276" i="3" s="1"/>
  <c r="Y221" i="3"/>
  <c r="AD230" i="3"/>
  <c r="AE230" i="3" s="1"/>
  <c r="AG230" i="3" s="1"/>
  <c r="X239" i="3"/>
  <c r="Z239" i="3" s="1"/>
  <c r="AB239" i="3" s="1"/>
  <c r="Y245" i="3"/>
  <c r="U252" i="3"/>
  <c r="S251" i="3"/>
  <c r="U251" i="3" s="1"/>
  <c r="W251" i="3" s="1"/>
  <c r="S279" i="3"/>
  <c r="AE286" i="3"/>
  <c r="S224" i="3"/>
  <c r="U224" i="3" s="1"/>
  <c r="W224" i="3" s="1"/>
  <c r="X242" i="3"/>
  <c r="Z242" i="3" s="1"/>
  <c r="AB242" i="3" s="1"/>
  <c r="Y248" i="3"/>
  <c r="Z248" i="3" s="1"/>
  <c r="AB248" i="3" s="1"/>
  <c r="U255" i="3"/>
  <c r="S254" i="3"/>
  <c r="U254" i="3" s="1"/>
  <c r="W254" i="3" s="1"/>
  <c r="S257" i="3"/>
  <c r="AE259" i="3"/>
  <c r="X259" i="3"/>
  <c r="AE272" i="3"/>
  <c r="X272" i="3"/>
  <c r="Z272" i="3" s="1"/>
  <c r="AC275" i="3"/>
  <c r="AE275" i="3" s="1"/>
  <c r="AG275" i="3" s="1"/>
  <c r="K279" i="3"/>
  <c r="M279" i="3" s="1"/>
  <c r="S284" i="3"/>
  <c r="U288" i="3"/>
  <c r="U280" i="3"/>
  <c r="AE288" i="3"/>
  <c r="X288" i="3"/>
  <c r="Z288" i="3" s="1"/>
  <c r="F194" i="3"/>
  <c r="H194" i="3" s="1"/>
  <c r="AE216" i="3"/>
  <c r="AD224" i="3"/>
  <c r="AE224" i="3" s="1"/>
  <c r="AG224" i="3" s="1"/>
  <c r="Y227" i="3"/>
  <c r="AE229" i="3"/>
  <c r="P236" i="3"/>
  <c r="R236" i="3" s="1"/>
  <c r="U260" i="3"/>
  <c r="U270" i="3"/>
  <c r="P275" i="3"/>
  <c r="R275" i="3" s="1"/>
  <c r="U284" i="3"/>
  <c r="U279" i="3" l="1"/>
  <c r="W279" i="3" s="1"/>
  <c r="U61" i="3"/>
  <c r="W61" i="3" s="1"/>
  <c r="X209" i="3"/>
  <c r="Z209" i="3" s="1"/>
  <c r="AB209" i="3" s="1"/>
  <c r="AE183" i="3"/>
  <c r="AG183" i="3" s="1"/>
  <c r="U57" i="3"/>
  <c r="W57" i="3" s="1"/>
  <c r="Z29" i="3"/>
  <c r="X27" i="3"/>
  <c r="Z27" i="3" s="1"/>
  <c r="AB27" i="3" s="1"/>
  <c r="Z192" i="3"/>
  <c r="X191" i="3"/>
  <c r="Z191" i="3" s="1"/>
  <c r="AB191" i="3" s="1"/>
  <c r="U261" i="3"/>
  <c r="W261" i="3" s="1"/>
  <c r="X167" i="3"/>
  <c r="Z167" i="3" s="1"/>
  <c r="AB167" i="3" s="1"/>
  <c r="Z170" i="3"/>
  <c r="X43" i="3"/>
  <c r="Z43" i="3" s="1"/>
  <c r="AB43" i="3" s="1"/>
  <c r="X227" i="3"/>
  <c r="Z227" i="3" s="1"/>
  <c r="AB227" i="3" s="1"/>
  <c r="Z228" i="3"/>
  <c r="AE93" i="3"/>
  <c r="AG93" i="3" s="1"/>
  <c r="Z81" i="3"/>
  <c r="X80" i="3"/>
  <c r="Z80" i="3" s="1"/>
  <c r="AB80" i="3" s="1"/>
  <c r="Z259" i="3"/>
  <c r="X257" i="3"/>
  <c r="Z257" i="3" s="1"/>
  <c r="AB257" i="3" s="1"/>
  <c r="X194" i="3"/>
  <c r="Z194" i="3" s="1"/>
  <c r="AB194" i="3" s="1"/>
  <c r="Z195" i="3"/>
  <c r="Z172" i="3"/>
  <c r="X171" i="3"/>
  <c r="Z171" i="3" s="1"/>
  <c r="AB171" i="3" s="1"/>
  <c r="Z87" i="3"/>
  <c r="X85" i="3"/>
  <c r="Z85" i="3" s="1"/>
  <c r="AB85" i="3" s="1"/>
  <c r="X75" i="3"/>
  <c r="Z75" i="3" s="1"/>
  <c r="AB75" i="3" s="1"/>
  <c r="Z77" i="3"/>
  <c r="Z10" i="3"/>
  <c r="X9" i="3"/>
  <c r="Z9" i="3" s="1"/>
  <c r="AB9" i="3" s="1"/>
  <c r="Z97" i="3"/>
  <c r="X96" i="3"/>
  <c r="Z96" i="3" s="1"/>
  <c r="AB96" i="3" s="1"/>
  <c r="X251" i="3"/>
  <c r="Z251" i="3" s="1"/>
  <c r="AB251" i="3" s="1"/>
  <c r="Z252" i="3"/>
  <c r="X197" i="3"/>
  <c r="Z197" i="3" s="1"/>
  <c r="AB197" i="3" s="1"/>
  <c r="Z198" i="3"/>
  <c r="X212" i="3"/>
  <c r="Z212" i="3" s="1"/>
  <c r="AB212" i="3" s="1"/>
  <c r="Z213" i="3"/>
  <c r="Z7" i="3"/>
  <c r="X6" i="3"/>
  <c r="Z6" i="3" s="1"/>
  <c r="AB6" i="3" s="1"/>
  <c r="Z183" i="3"/>
  <c r="AB183" i="3" s="1"/>
  <c r="AG279" i="3"/>
  <c r="AG285" i="3"/>
  <c r="U257" i="3"/>
  <c r="W257" i="3" s="1"/>
  <c r="Z61" i="3"/>
  <c r="AB61" i="3" s="1"/>
  <c r="AE175" i="3"/>
  <c r="AG175" i="3" s="1"/>
  <c r="X279" i="3"/>
  <c r="Z279" i="3" s="1"/>
  <c r="Z281" i="3"/>
  <c r="X175" i="3"/>
  <c r="Z175" i="3" s="1"/>
  <c r="AB175" i="3" s="1"/>
  <c r="Z176" i="3"/>
  <c r="U71" i="3"/>
  <c r="W71" i="3" s="1"/>
  <c r="X271" i="3"/>
  <c r="Z271" i="3" s="1"/>
  <c r="AB271" i="3" s="1"/>
  <c r="Z273" i="3"/>
  <c r="Z102" i="3"/>
  <c r="X101" i="3"/>
  <c r="Z101" i="3" s="1"/>
  <c r="AB101" i="3" s="1"/>
  <c r="Z51" i="3"/>
  <c r="X50" i="3"/>
  <c r="Z50" i="3" s="1"/>
  <c r="AB50" i="3" s="1"/>
  <c r="X236" i="3"/>
  <c r="Z236" i="3" s="1"/>
  <c r="AB236" i="3" s="1"/>
  <c r="Z237" i="3"/>
  <c r="Z245" i="3"/>
  <c r="AB245" i="3" s="1"/>
  <c r="W285" i="3"/>
  <c r="X275" i="3"/>
  <c r="Z275" i="3" s="1"/>
  <c r="AB275" i="3" s="1"/>
  <c r="Z277" i="3"/>
  <c r="X215" i="3"/>
  <c r="Z215" i="3" s="1"/>
  <c r="AB215" i="3" s="1"/>
  <c r="Z88" i="3"/>
  <c r="AB88" i="3" s="1"/>
  <c r="Z181" i="3"/>
  <c r="X179" i="3"/>
  <c r="Z179" i="3" s="1"/>
  <c r="AB179" i="3" s="1"/>
  <c r="AB285" i="3" l="1"/>
  <c r="AB279" i="3"/>
</calcChain>
</file>

<file path=xl/sharedStrings.xml><?xml version="1.0" encoding="utf-8"?>
<sst xmlns="http://schemas.openxmlformats.org/spreadsheetml/2006/main" count="1266" uniqueCount="237">
  <si>
    <t xml:space="preserve"> </t>
  </si>
  <si>
    <t>Elaboró:</t>
  </si>
  <si>
    <t>&gt;=0,0</t>
  </si>
  <si>
    <t>&lt; ó = 70%</t>
  </si>
  <si>
    <t>HABILITA-NO HABILITA</t>
  </si>
  <si>
    <t>CONDICION</t>
  </si>
  <si>
    <t>Rentabilidad del patrimonio</t>
  </si>
  <si>
    <t>Patrimonio</t>
  </si>
  <si>
    <t>Utilidad Operacional</t>
  </si>
  <si>
    <t xml:space="preserve">Rentabilidad del Activo </t>
  </si>
  <si>
    <t>Activo Total</t>
  </si>
  <si>
    <t>Capital de Trabajo</t>
  </si>
  <si>
    <t>Pasivo Corriente</t>
  </si>
  <si>
    <t>Activo Corriente</t>
  </si>
  <si>
    <t>Razón de Cobertura de Intereses</t>
  </si>
  <si>
    <t>Gastos de Intereses</t>
  </si>
  <si>
    <t>Nivel de Endeudamiento</t>
  </si>
  <si>
    <t>Pasivo Total</t>
  </si>
  <si>
    <t>Liquidez</t>
  </si>
  <si>
    <t>PROPONENTE</t>
  </si>
  <si>
    <t>No:</t>
  </si>
  <si>
    <t>RENTABILIDAD DEL PATRIMONIO= Utilidad operacional / Patrimonio</t>
  </si>
  <si>
    <t>RENTABILIDAD DEL ACTIVO= Utilidad operacional / Activo</t>
  </si>
  <si>
    <t>CAPITAL DE TRABAJO=Activo Corriente-Pasivo Corriente</t>
  </si>
  <si>
    <t>RAZON DE COBERTURA DE INTERESES=Utilidad Operacional/Gastos de Intereses</t>
  </si>
  <si>
    <t>NIVEL DE ENDEUDAMIENTO= Pasivo Total/Activo Total</t>
  </si>
  <si>
    <t>LIQUIDEZ= Activo Corriente/Pasivo Corriente</t>
  </si>
  <si>
    <t>En Pesos</t>
  </si>
  <si>
    <t xml:space="preserve">PRESUPUESTO OFICIAL: </t>
  </si>
  <si>
    <t>INFRAESTRUCTURA INTEGRAL SAS</t>
  </si>
  <si>
    <t xml:space="preserve">OSCAR TORRES - Comité Evaluador </t>
  </si>
  <si>
    <t>FONDO DE DESARROLLO LOCAL DE PUENTE ARANDA - ALPA LP 014 2020</t>
  </si>
  <si>
    <t>&gt;=1</t>
  </si>
  <si>
    <t>&gt; ó = 1</t>
  </si>
  <si>
    <t xml:space="preserve">&gt; ó =AL 10% DEL VR. P.O. </t>
  </si>
  <si>
    <t>&gt;=0,</t>
  </si>
  <si>
    <t>&gt;=0</t>
  </si>
  <si>
    <t>CONSORCIO OBRAS PORVENIR ORFI</t>
  </si>
  <si>
    <t>ORFI INGENIERIA SAS</t>
  </si>
  <si>
    <t>CONTRUYENDO PORVENIR SAS</t>
  </si>
  <si>
    <t>CONSORCIO VIAL PUENTE ARANDA VM</t>
  </si>
  <si>
    <t>CONSTRUCCIONES MAC LTDA</t>
  </si>
  <si>
    <t>VICPAR SA</t>
  </si>
  <si>
    <t>CONSORCIO SIKER</t>
  </si>
  <si>
    <t>CONSTRUCCION INNOVACION Y DESARROLLO TECNOLOGICO</t>
  </si>
  <si>
    <t>INDUSTRIAS DEL PACIFICO SAS</t>
  </si>
  <si>
    <t>CONSORCIO TEQUENDAMA</t>
  </si>
  <si>
    <t>HN INGENIERIA</t>
  </si>
  <si>
    <t>VICTOR RAUL NEIRA DEL VASTO</t>
  </si>
  <si>
    <t>UNION TEMPORAL LOS ALPES</t>
  </si>
  <si>
    <t>IFO SA</t>
  </si>
  <si>
    <t>XIE SA</t>
  </si>
  <si>
    <t>CONSORCIO GBG 2020</t>
  </si>
  <si>
    <t>GBG SOCIEDAD POR ACCIONES</t>
  </si>
  <si>
    <t>GUILLERMO BUGOS GRILLO</t>
  </si>
  <si>
    <t>CONSORCIO VIAS PUENTE ARANDA 2021</t>
  </si>
  <si>
    <t>UNIOBRAS LTDA</t>
  </si>
  <si>
    <t>LIBARDO JOSE CUELLAR</t>
  </si>
  <si>
    <t>CONSORCIO BZC 10- 20</t>
  </si>
  <si>
    <t>BELZCON</t>
  </si>
  <si>
    <t>INGENIEROS ELECTRICISTAS Y CIVILES S.A.S</t>
  </si>
  <si>
    <t>INDTER</t>
  </si>
  <si>
    <t>CONSORCIO VIAL PA 2020</t>
  </si>
  <si>
    <t>OLIVERIO BONILLA HOYOS</t>
  </si>
  <si>
    <t>LUIS EGIMIO BARON</t>
  </si>
  <si>
    <t>CONSORCIO VIAL OBRAR 21</t>
  </si>
  <si>
    <t>JOSE DOMINGO GAITAN NAVARRETE</t>
  </si>
  <si>
    <t>CONSTRUCTORA DEL ORIENTE SAS</t>
  </si>
  <si>
    <t>CONSORCIO OMICRON PUENTE ARANDA</t>
  </si>
  <si>
    <t>OBRAS Y EQUIPOS M &amp; M</t>
  </si>
  <si>
    <t>OMICRON DEL LLANO SAS</t>
  </si>
  <si>
    <t>CONSORCIO JH PUENTE ARANDA</t>
  </si>
  <si>
    <t>HMR INGENIERIA</t>
  </si>
  <si>
    <t>JESUS ELKIN HERNNADEZ ROJAS</t>
  </si>
  <si>
    <t>CONSORCIO VIAS 2020</t>
  </si>
  <si>
    <t>WRUSSY INGENIEROS SAS</t>
  </si>
  <si>
    <t>INFRAESTRUCTURA CAR Y CIA</t>
  </si>
  <si>
    <t>CONSORCIO PROTEXAM</t>
  </si>
  <si>
    <t>PROYECTOS INGENIERIA CIVIL Y AMBIENTAL</t>
  </si>
  <si>
    <t>RM INGENIEROS</t>
  </si>
  <si>
    <t>CONSORCIO GMO PT</t>
  </si>
  <si>
    <t>GMA DISEÑOS Y CONSTRUCCION</t>
  </si>
  <si>
    <t>OPEN INGENIERIA SAS</t>
  </si>
  <si>
    <t>CONSORCIO ARQUIDEUR</t>
  </si>
  <si>
    <t>INGENIERIA Y DESARROLLO MURBANISTICO</t>
  </si>
  <si>
    <t>ARQUICIVILES SAS</t>
  </si>
  <si>
    <t>CONSORCIO ECOD 2021</t>
  </si>
  <si>
    <t>ICOD CONSTRUCCIONES Y PROYECTOS SAS</t>
  </si>
  <si>
    <t>EXCARVAR SAS</t>
  </si>
  <si>
    <t>CONCORCIO COSTRUVALOR PTE ARANDA</t>
  </si>
  <si>
    <t>JUAN CARLOS RICO INFANTE</t>
  </si>
  <si>
    <t>VINCON SAS</t>
  </si>
  <si>
    <t>CONSORCIO CONSERVACION PA</t>
  </si>
  <si>
    <t>INGENIERIS VOLQUETAS Y CONTRUCCION</t>
  </si>
  <si>
    <t>INVERSIONES HINDEL SAS</t>
  </si>
  <si>
    <t>CONSORCIO VIAL RAHS -INDEFUT</t>
  </si>
  <si>
    <t>RAHAS INGENIERIA SAS</t>
  </si>
  <si>
    <t>INGENIERIA PARA EL DESARROLLO FUTURO</t>
  </si>
  <si>
    <t>CONSORCIO CCA VIAS</t>
  </si>
  <si>
    <t>CARLOS FERNANDO CORDOBA AVILES</t>
  </si>
  <si>
    <t>CCA INGENIEROS CONTRATISTAS Y COMPAÑÍA LTDA</t>
  </si>
  <si>
    <t>CONSORCIO VIAL PUENTE ARANDA OCC</t>
  </si>
  <si>
    <t>CONSTRULINEA SAS</t>
  </si>
  <si>
    <t>ORION CONTRUCCIONES Y DISEÑOS</t>
  </si>
  <si>
    <t>COOPERATIVA NACIONAL PARA LA ADMINISTRACION GESTION Y DESARROLLO</t>
  </si>
  <si>
    <t>CONSORCIO PUENTE ARANDA JHG</t>
  </si>
  <si>
    <t>HINCA SAS</t>
  </si>
  <si>
    <t>JOSE GUILLERMO GALAN GOMEZ</t>
  </si>
  <si>
    <t>GAMA INGENIEROS ARQUITECTONICOS</t>
  </si>
  <si>
    <t>Indeter</t>
  </si>
  <si>
    <t>CONSORCIO SCA MALLA VIAL</t>
  </si>
  <si>
    <t>SEPROMED SAS</t>
  </si>
  <si>
    <t>CONSTRUCCIONES Y PAVIMENTOS AM SA</t>
  </si>
  <si>
    <t>AYO GORKHALI INVESTIMEN SAS</t>
  </si>
  <si>
    <t>INDETER</t>
  </si>
  <si>
    <t>CONSORCIO CONSTRUVIAS CJ</t>
  </si>
  <si>
    <t>DALCO CONSTRUCCIONES</t>
  </si>
  <si>
    <t>4L INGENIERIA SAS</t>
  </si>
  <si>
    <t>CASTOR CONSTRUCCIONES SAS</t>
  </si>
  <si>
    <t>CONSORCIO URBANO 16</t>
  </si>
  <si>
    <t>INGENIERIA ESPECIALIZADA EN DUCTOS Y CANALES</t>
  </si>
  <si>
    <t>AW CONSULTOARIA SAS</t>
  </si>
  <si>
    <t>CONSTRUSOCIAL SAS</t>
  </si>
  <si>
    <t>CONSORCIO CONTRUCCIONES 2020</t>
  </si>
  <si>
    <t>INFRAESTRUCTURA Y VIAS SAS</t>
  </si>
  <si>
    <t>OMEGA BULDING CONSTRUCTORA</t>
  </si>
  <si>
    <t>CONSTRUCCIONES SWEEPING P&amp;S</t>
  </si>
  <si>
    <t>CONSORCIO BPB 20</t>
  </si>
  <si>
    <t>BHR CONSTRUCTORES SAS</t>
  </si>
  <si>
    <t>PROMOTORA DE PAVIMENTOS MALAGON</t>
  </si>
  <si>
    <t>PICO CONTRUCCIONES SAS</t>
  </si>
  <si>
    <t>CONSORCIO PARMA</t>
  </si>
  <si>
    <t>ALVARO CALDERON TORO SAS</t>
  </si>
  <si>
    <t>GRUPO SOLUCIONES Y SERVICIOS DE INGENIERIA</t>
  </si>
  <si>
    <t>ALVARO HERNANDO CALDERON TORO</t>
  </si>
  <si>
    <t>CONSORCIO MAROL</t>
  </si>
  <si>
    <t>O &amp; L PROYECTOS DE INGENIERIA SAS</t>
  </si>
  <si>
    <t>MIGUEL ANGEL AVILA REYES</t>
  </si>
  <si>
    <t>CONSORCIO MALLA VIAL PUENTE ARANDA HS</t>
  </si>
  <si>
    <t>GRUPO SERON</t>
  </si>
  <si>
    <t>HOLDING INVERSIONES Y CONSTRUCCIONES SAS</t>
  </si>
  <si>
    <t>ANDINA INGENIERIA Y CONSTRUCCIONES</t>
  </si>
  <si>
    <t>INDETRE</t>
  </si>
  <si>
    <t>CONSORCIO PUENTE ARANDA IC</t>
  </si>
  <si>
    <t>CJS INGENIERIA SAS</t>
  </si>
  <si>
    <t>CONSORCIO AG 3 VIAS</t>
  </si>
  <si>
    <t>AG3 INGENIERIA SAS</t>
  </si>
  <si>
    <t>AURELIO FUTIERREZ CASTILLO</t>
  </si>
  <si>
    <t>CONSORCIO ARANDA VIAL</t>
  </si>
  <si>
    <t>CONSTRUREDES JF SAS</t>
  </si>
  <si>
    <t xml:space="preserve">CONCIVIL SAS </t>
  </si>
  <si>
    <t>GRUPO EMPRESARIAL INGECOL SAS</t>
  </si>
  <si>
    <t>CONSORCIO SAN SILVESTRE</t>
  </si>
  <si>
    <t>DLA INGENIERIA SAS</t>
  </si>
  <si>
    <t>INGENIERIA JV SAS</t>
  </si>
  <si>
    <t>SILCON SAS</t>
  </si>
  <si>
    <t>CONSORCIO IME CI ARGEO</t>
  </si>
  <si>
    <t>CI CONTRUCCIONES E INGENIERIA</t>
  </si>
  <si>
    <t>ARQUITECTURA E INGENIERIA VIVA SAS</t>
  </si>
  <si>
    <t>IME INGENIERIA Y MONTAJES ELECTRICOS SAS</t>
  </si>
  <si>
    <t>HARINSA NAVAFALT CONSTRUCCIONES SAS</t>
  </si>
  <si>
    <t>CONSORCIO BAMP 017</t>
  </si>
  <si>
    <t>ACM EMPRESA CONSTRUCTORA SAS</t>
  </si>
  <si>
    <t>BUILDING ENGINEERING AND CONSULTING COMPANY SAS</t>
  </si>
  <si>
    <t>PLANEACION EN INGENIERIA S.A.S</t>
  </si>
  <si>
    <t>MANSER INGENIERIA SAS </t>
  </si>
  <si>
    <t>indeter</t>
  </si>
  <si>
    <t>OBJETO: “CONTRATAR A PRECIOS UNITARIOS FIJOS Y A MONTO AGOTABLE LAS OBRAS PARA LA CONSERVACIÓN DE LA MALLA VIAL Y SU ESPACIO PÚBLICO ASOCIADO EN LA LOCALIDAD DE PUENTE ARANDA”</t>
  </si>
  <si>
    <t>HABILITADO</t>
  </si>
  <si>
    <t xml:space="preserve">DIANA CAROLINA TORRES MORENO - Comité Evaluador </t>
  </si>
  <si>
    <t xml:space="preserve">GLORIA LUZ CRUZ GIL - Comité Evaluador </t>
  </si>
  <si>
    <t>% PARTICIPACION</t>
  </si>
  <si>
    <t>FONDO DE DESARROLLO LOCAL DE PUENTE ARANDA - ALPA LP 003- 2022</t>
  </si>
  <si>
    <t>OBJETO: “ CONTRATAR A PRECIOS FIJOS Y A MONTO AGOTABLE LA INTERVENCION DE LA MALLA VIAL LOCAL E INTERMEDIA DE LA LOCALIDAD DE PUENTE ARANDA EN LA CIUDAD DE BOGOTA D.C. CON OBRAS Y ACTIVIDADES DE CONSERVACION”</t>
  </si>
  <si>
    <t xml:space="preserve">&gt; ó =AL 20% DEL VR. P.O. </t>
  </si>
  <si>
    <t>ENVIRONMENTAL AND GEOMECHANICAL SOLUTIONS EGS SAS</t>
  </si>
  <si>
    <t>EXCARVAR S.A.S</t>
  </si>
  <si>
    <t>CONSORCIO OBRAS ARANDA</t>
  </si>
  <si>
    <t>BENJAMIN ORLANDO ARANA OSUNA</t>
  </si>
  <si>
    <t>ADMINISTRACION PUBLICA COOPERATIVA DE DEPARTAMENTOS Y MUNICIPIOS DE COLOMBIA</t>
  </si>
  <si>
    <t xml:space="preserve">C VIAS PUENTE ARANDA </t>
  </si>
  <si>
    <t>VÍCTOR RAÚL NEIRA DELVASTO</t>
  </si>
  <si>
    <t>HN INGENIERIA SAS</t>
  </si>
  <si>
    <t>CONSORCIO VIAL SAN DIEGO</t>
  </si>
  <si>
    <t>IES INGENIEROS SAS</t>
  </si>
  <si>
    <t>GRUPO CONSULTOR KAPITAL</t>
  </si>
  <si>
    <t>CONSORCIO MALLA VIAL IK</t>
  </si>
  <si>
    <t>PROMCIVILES S.A.S.</t>
  </si>
  <si>
    <t>PROMOTORA PUGA LTDA</t>
  </si>
  <si>
    <t>CONSORCIO VIAL PG</t>
  </si>
  <si>
    <t>INGECIVILIA S.A.S</t>
  </si>
  <si>
    <t>CESAR AUGUSTO PEREZ MORERA</t>
  </si>
  <si>
    <t>CONSORCIO INGEAPS</t>
  </si>
  <si>
    <t>SOCIEDAD COLOMBIANA DE INGENIERIA Y CONSTRUCCION SAS -SCINGCON SAS</t>
  </si>
  <si>
    <t>CONSTRUCCIONES Y CONSULTORIAS YTV SAS</t>
  </si>
  <si>
    <t>CONSORCIO CONSERVACION VIAL BOG</t>
  </si>
  <si>
    <t>JUAN JOSE DE JESUS BAUTISTA KARDUSS</t>
  </si>
  <si>
    <t>MONTES NAVAS RAFAEL EDUARDO</t>
  </si>
  <si>
    <t>CONSTRUCCIONES DB S.A.S</t>
  </si>
  <si>
    <t>CONSORCIO PUENTEARANDA 003</t>
  </si>
  <si>
    <t>CONSORCIO INTER-VIAL 2022</t>
  </si>
  <si>
    <t>AYO GORKHALI INVESTMENTS SAS</t>
  </si>
  <si>
    <t>HUGO FERNANDO MARROQUIN ESCOBAR</t>
  </si>
  <si>
    <t>LYD PROYECTOS S.A.S</t>
  </si>
  <si>
    <t>P&amp;P INGENIERIA Y PROYECTOS SAS</t>
  </si>
  <si>
    <t>TERRABLANCA SAS</t>
  </si>
  <si>
    <t>SUMINIX SAS</t>
  </si>
  <si>
    <t>CONSORCIO ARANDA 022</t>
  </si>
  <si>
    <t>OSCAR ORLANDO TORRES</t>
  </si>
  <si>
    <t>RESPONSABLE EVALUACION FINANCIERA</t>
  </si>
  <si>
    <t>&gt;=2.5</t>
  </si>
  <si>
    <t>&lt; ó = 41%</t>
  </si>
  <si>
    <t>&gt; ó = 8.81</t>
  </si>
  <si>
    <t xml:space="preserve">&gt; ó =AL 100% DEL VR. P.O. </t>
  </si>
  <si>
    <t>&gt;=0,18</t>
  </si>
  <si>
    <t>&gt;=0,12</t>
  </si>
  <si>
    <t>FONDO DE DESARROLLO LOCAL DE PUENTE ARANDA - FDLPA LP 016 2024</t>
  </si>
  <si>
    <t xml:space="preserve">Asesorías de Empresas Solidarias </t>
  </si>
  <si>
    <t>J&amp;M SOLUCIONES SEGURAS S.A.S</t>
  </si>
  <si>
    <t xml:space="preserve">INDUHOTEL S.A.S </t>
  </si>
  <si>
    <t xml:space="preserve">FUNDESCO </t>
  </si>
  <si>
    <t xml:space="preserve">LOGISTICA Y GESTION DE NEGOCIOS </t>
  </si>
  <si>
    <t xml:space="preserve">4 CUARTOS SOCIEDAD POR ACCIONES SIMPLIFICADA  </t>
  </si>
  <si>
    <t xml:space="preserve"> FUNVIVE 2.0</t>
  </si>
  <si>
    <t xml:space="preserve">PROYECTOS Y CONSULTORIAS RC SAS </t>
  </si>
  <si>
    <t xml:space="preserve">MUSIC TIME DISCO MOVIL S.A.S </t>
  </si>
  <si>
    <t xml:space="preserve">PROSOCIAL </t>
  </si>
  <si>
    <t xml:space="preserve">FUNXI </t>
  </si>
  <si>
    <t xml:space="preserve">MORIAH COMPANY SAS </t>
  </si>
  <si>
    <t xml:space="preserve">FUNDACIÓN PAÍS HUMANO </t>
  </si>
  <si>
    <t>INVERSIONES CFS SAS</t>
  </si>
  <si>
    <t xml:space="preserve">DIRECCION Y GESTION DE PROYECTOS SAS </t>
  </si>
  <si>
    <t xml:space="preserve">H&amp;Y BROAD SOLUTIÓNS </t>
  </si>
  <si>
    <t xml:space="preserve">ASOCIACION PARA EL DESARROLLO INTEGRAL DE LA FAMILIA COLOMBIANA </t>
  </si>
  <si>
    <t>PRESTAR LOS SERVICIOS LOGÍSTICOS PARA LA ORGANIZACIÓN Y
REALIZACIÓN DE LOS EVENTOS ARTÍSTICOS Y CULTURALES EN LA
LOCALIDAD DE PUENTE ARANDA”</t>
  </si>
  <si>
    <t>,</t>
  </si>
  <si>
    <t xml:space="preserve">                                     La propuesta  8 PROYECTOS Y CONSULTORIAS RC SAS,   no esta habilitada , no cumplio en el indicador rentabilidad del patrimonio,
                                     La   propuesta  13 FUNXI  no esta habilitada , no envio RUP  completo y no se pueden determinar todos los indicadores
                                     La propuesta 19 H&amp;Y BROAD SOLUTIÓNS no se evalua ya q no se puede descragar del SECOP 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</si>
</sst>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164" formatCode="_ * #,##0.00_ ;_ * \-#,##0.00_ ;_ * \-??_ ;_ @_ "/>
    <numFmt numFmtId="165" formatCode="_ &quot;$ &quot;* #,##0.00_ ;_ &quot;$ &quot;* \-#,##0.00_ ;_ &quot;$ &quot;* \-??_ ;_ @_ "/>
    <numFmt numFmtId="166" formatCode="_ &quot;$ &quot;* #,##0_ ;_ &quot;$ &quot;* \-#,##0_ ;_ &quot;$ &quot;* \-??_ ;_ @_ "/>
    <numFmt numFmtId="167" formatCode="_ * #,##0_ ;_ * \-#,##0_ ;_ * \-??_ ;_ @_ "/>
    <numFmt numFmtId="168" formatCode="[$-F800]dddd\,\ mmmm\ dd\,\ yyyy"/>
    <numFmt numFmtId="169" formatCode="_ [$€-2]\ * #,##0.00_ ;_ [$€-2]\ * \-#,##0.00_ ;_ [$€-2]\ * \-??_ "/>
    <numFmt numFmtId="170" formatCode="_(* #,##0.00_);_(* \(#,##0.00\);_(* \-??_);_(@_)"/>
    <numFmt numFmtId="171" formatCode="_-[$€-2]\ * #,##0.00_-;\-[$€-2]\ * #,##0.00_-;_-[$€-2]\ * &quot;-&quot;??_-;_-@_-"/>
    <numFmt numFmtId="172" formatCode="#,##0_ ;\-#,##0\ "/>
  </numFmts>
  <fonts count="20" x14ac:knownFonts="1">
    <font>
      <sz val="10"/>
      <name val="Arial"/>
      <family val="2"/>
    </font>
    <font>
      <sz val="10"/>
      <name val="Arial"/>
      <family val="2"/>
    </font>
    <font>
      <sz val="9"/>
      <name val="Arial"/>
      <family val="2"/>
    </font>
    <font>
      <sz val="12"/>
      <name val="Arial"/>
      <family val="2"/>
    </font>
    <font>
      <b/>
      <sz val="9"/>
      <name val="Arial"/>
      <family val="2"/>
    </font>
    <font>
      <b/>
      <sz val="12"/>
      <color indexed="8"/>
      <name val="Arial"/>
      <family val="2"/>
    </font>
    <font>
      <b/>
      <sz val="9"/>
      <color indexed="8"/>
      <name val="Arial"/>
      <family val="2"/>
    </font>
    <font>
      <b/>
      <sz val="12"/>
      <name val="Arial"/>
      <family val="2"/>
    </font>
    <font>
      <sz val="8"/>
      <name val="Arial"/>
      <family val="2"/>
    </font>
    <font>
      <sz val="11"/>
      <color indexed="8"/>
      <name val="Calibri"/>
      <family val="2"/>
    </font>
    <font>
      <b/>
      <sz val="10"/>
      <name val="Arial"/>
      <family val="2"/>
    </font>
    <font>
      <b/>
      <sz val="8"/>
      <name val="Arial"/>
      <family val="2"/>
    </font>
    <font>
      <b/>
      <sz val="8"/>
      <color indexed="8"/>
      <name val="Arial"/>
      <family val="2"/>
    </font>
    <font>
      <b/>
      <sz val="7"/>
      <name val="Arial"/>
      <family val="2"/>
    </font>
    <font>
      <b/>
      <sz val="6"/>
      <name val="Arial"/>
      <family val="2"/>
    </font>
    <font>
      <sz val="9"/>
      <color indexed="8"/>
      <name val="Arial"/>
      <family val="2"/>
    </font>
    <font>
      <u/>
      <sz val="10"/>
      <color theme="10"/>
      <name val="Arial"/>
      <family val="2"/>
    </font>
    <font>
      <sz val="14"/>
      <name val="Arial"/>
      <family val="2"/>
    </font>
    <font>
      <b/>
      <sz val="11"/>
      <color indexed="8"/>
      <name val="Arial"/>
      <family val="2"/>
    </font>
    <font>
      <b/>
      <sz val="9"/>
      <color rgb="FF525252"/>
      <name val="Arial"/>
      <family val="2"/>
    </font>
  </fonts>
  <fills count="22">
    <fill>
      <patternFill patternType="none"/>
    </fill>
    <fill>
      <patternFill patternType="gray125"/>
    </fill>
    <fill>
      <patternFill patternType="solid">
        <fgColor theme="6" tint="0.39997558519241921"/>
        <bgColor indexed="64"/>
      </patternFill>
    </fill>
    <fill>
      <patternFill patternType="solid">
        <fgColor theme="6" tint="0.39997558519241921"/>
        <bgColor indexed="27"/>
      </patternFill>
    </fill>
    <fill>
      <patternFill patternType="solid">
        <fgColor theme="0" tint="-0.14999847407452621"/>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rgb="FFFFFF00"/>
        <bgColor indexed="27"/>
      </patternFill>
    </fill>
    <fill>
      <patternFill patternType="solid">
        <fgColor theme="8" tint="0.59999389629810485"/>
        <bgColor indexed="27"/>
      </patternFill>
    </fill>
    <fill>
      <patternFill patternType="solid">
        <fgColor theme="8" tint="0.59999389629810485"/>
        <bgColor indexed="64"/>
      </patternFill>
    </fill>
    <fill>
      <patternFill patternType="solid">
        <fgColor theme="7" tint="0.59999389629810485"/>
        <bgColor indexed="27"/>
      </patternFill>
    </fill>
    <fill>
      <patternFill patternType="solid">
        <fgColor theme="7" tint="0.59999389629810485"/>
        <bgColor indexed="64"/>
      </patternFill>
    </fill>
    <fill>
      <patternFill patternType="solid">
        <fgColor rgb="FFFFC000"/>
        <bgColor indexed="27"/>
      </patternFill>
    </fill>
    <fill>
      <patternFill patternType="solid">
        <fgColor rgb="FFFFC000"/>
        <bgColor indexed="64"/>
      </patternFill>
    </fill>
    <fill>
      <patternFill patternType="solid">
        <fgColor theme="7" tint="0.39997558519241921"/>
        <bgColor indexed="27"/>
      </patternFill>
    </fill>
    <fill>
      <patternFill patternType="solid">
        <fgColor rgb="FF0DFF7A"/>
        <bgColor indexed="27"/>
      </patternFill>
    </fill>
    <fill>
      <patternFill patternType="solid">
        <fgColor theme="5" tint="0.39997558519241921"/>
        <bgColor indexed="51"/>
      </patternFill>
    </fill>
    <fill>
      <patternFill patternType="solid">
        <fgColor theme="5" tint="0.39997558519241921"/>
        <bgColor indexed="64"/>
      </patternFill>
    </fill>
    <fill>
      <patternFill patternType="solid">
        <fgColor theme="5" tint="0.39997558519241921"/>
        <bgColor indexed="27"/>
      </patternFill>
    </fill>
    <fill>
      <patternFill patternType="solid">
        <fgColor rgb="FFC00000"/>
        <bgColor indexed="64"/>
      </patternFill>
    </fill>
    <fill>
      <patternFill patternType="solid">
        <fgColor theme="0"/>
        <bgColor indexed="27"/>
      </patternFill>
    </fill>
  </fills>
  <borders count="49">
    <border>
      <left/>
      <right/>
      <top/>
      <bottom/>
      <diagonal/>
    </border>
    <border>
      <left/>
      <right/>
      <top/>
      <bottom style="medium">
        <color indexed="59"/>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3">
    <xf numFmtId="0" fontId="0" fillId="0" borderId="0"/>
    <xf numFmtId="164" fontId="1" fillId="0" borderId="0" applyFill="0" applyBorder="0" applyAlignment="0" applyProtection="0"/>
    <xf numFmtId="165" fontId="1" fillId="0" borderId="0" applyFill="0" applyBorder="0" applyAlignment="0" applyProtection="0"/>
    <xf numFmtId="9" fontId="1" fillId="0" borderId="0" applyFill="0" applyBorder="0" applyAlignment="0" applyProtection="0"/>
    <xf numFmtId="169"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65" fontId="1" fillId="0" borderId="0" applyFill="0" applyBorder="0" applyAlignment="0" applyProtection="0"/>
    <xf numFmtId="165" fontId="1" fillId="0" borderId="0" applyFill="0" applyBorder="0" applyAlignment="0" applyProtection="0"/>
    <xf numFmtId="0" fontId="1" fillId="0" borderId="0"/>
    <xf numFmtId="0" fontId="9" fillId="0" borderId="0"/>
    <xf numFmtId="42" fontId="1" fillId="0" borderId="0" applyFont="0" applyFill="0" applyBorder="0" applyAlignment="0" applyProtection="0"/>
    <xf numFmtId="0" fontId="16" fillId="0" borderId="0" applyNumberFormat="0" applyFill="0" applyBorder="0" applyAlignment="0" applyProtection="0"/>
  </cellStyleXfs>
  <cellXfs count="339">
    <xf numFmtId="0" fontId="0" fillId="0" borderId="0" xfId="0"/>
    <xf numFmtId="0" fontId="2" fillId="0" borderId="0" xfId="0" applyFont="1" applyAlignment="1" applyProtection="1">
      <alignment vertical="center"/>
      <protection hidden="1"/>
    </xf>
    <xf numFmtId="0" fontId="3" fillId="0" borderId="0" xfId="0" applyFont="1" applyAlignment="1" applyProtection="1">
      <alignment vertical="center"/>
      <protection hidden="1"/>
    </xf>
    <xf numFmtId="164" fontId="4" fillId="0" borderId="0" xfId="1" applyFont="1" applyAlignment="1" applyProtection="1">
      <alignment vertical="center"/>
      <protection hidden="1"/>
    </xf>
    <xf numFmtId="164" fontId="4" fillId="0" borderId="0" xfId="1" applyFont="1" applyBorder="1" applyAlignment="1" applyProtection="1">
      <alignment vertical="center"/>
      <protection hidden="1"/>
    </xf>
    <xf numFmtId="166" fontId="5" fillId="0" borderId="0" xfId="2" applyNumberFormat="1" applyFont="1" applyFill="1" applyBorder="1" applyAlignment="1" applyProtection="1">
      <alignment horizontal="center" vertical="center"/>
      <protection hidden="1"/>
    </xf>
    <xf numFmtId="166" fontId="6" fillId="0" borderId="0" xfId="2" applyNumberFormat="1" applyFont="1" applyFill="1" applyBorder="1" applyAlignment="1" applyProtection="1">
      <alignment horizontal="center" vertical="center" wrapText="1"/>
      <protection hidden="1"/>
    </xf>
    <xf numFmtId="167" fontId="4" fillId="0" borderId="0" xfId="1" applyNumberFormat="1" applyFont="1" applyFill="1" applyBorder="1" applyAlignment="1" applyProtection="1">
      <alignment vertical="center"/>
      <protection hidden="1"/>
    </xf>
    <xf numFmtId="166" fontId="4" fillId="0" borderId="0" xfId="2" applyNumberFormat="1" applyFont="1" applyFill="1" applyBorder="1" applyAlignment="1" applyProtection="1">
      <alignment vertical="center"/>
      <protection hidden="1"/>
    </xf>
    <xf numFmtId="164" fontId="4" fillId="0" borderId="0" xfId="1" applyFont="1" applyFill="1" applyBorder="1" applyAlignment="1" applyProtection="1">
      <alignment vertical="center"/>
      <protection hidden="1"/>
    </xf>
    <xf numFmtId="0" fontId="4" fillId="0" borderId="0" xfId="0" applyFont="1" applyAlignment="1" applyProtection="1">
      <alignment vertical="center"/>
      <protection hidden="1"/>
    </xf>
    <xf numFmtId="9" fontId="6" fillId="0" borderId="0" xfId="3" applyFont="1" applyFill="1" applyBorder="1" applyAlignment="1" applyProtection="1">
      <alignment horizontal="center" vertical="center" wrapText="1"/>
      <protection hidden="1"/>
    </xf>
    <xf numFmtId="10" fontId="2" fillId="0" borderId="0" xfId="0" applyNumberFormat="1" applyFont="1" applyAlignment="1" applyProtection="1">
      <alignment vertical="center"/>
      <protection hidden="1"/>
    </xf>
    <xf numFmtId="165" fontId="6" fillId="0" borderId="0" xfId="2" applyFont="1" applyFill="1" applyBorder="1" applyAlignment="1" applyProtection="1">
      <alignment horizontal="center" vertical="center" wrapText="1"/>
      <protection hidden="1"/>
    </xf>
    <xf numFmtId="10" fontId="2" fillId="0" borderId="0" xfId="3" applyNumberFormat="1" applyFont="1" applyFill="1" applyBorder="1" applyAlignment="1" applyProtection="1">
      <alignment vertical="center"/>
      <protection hidden="1"/>
    </xf>
    <xf numFmtId="9" fontId="5" fillId="0" borderId="0" xfId="3" applyFont="1" applyFill="1" applyBorder="1" applyAlignment="1" applyProtection="1">
      <alignment horizontal="center" vertical="center"/>
      <protection hidden="1"/>
    </xf>
    <xf numFmtId="9" fontId="6" fillId="0" borderId="0" xfId="3" applyFont="1" applyFill="1" applyBorder="1" applyAlignment="1" applyProtection="1">
      <alignment horizontal="center" vertical="center"/>
      <protection hidden="1"/>
    </xf>
    <xf numFmtId="0" fontId="4" fillId="0" borderId="0" xfId="0" applyFont="1" applyAlignment="1" applyProtection="1">
      <alignment horizontal="left" vertical="center" wrapText="1"/>
      <protection hidden="1"/>
    </xf>
    <xf numFmtId="0" fontId="7" fillId="0" borderId="0" xfId="0" applyFont="1" applyAlignment="1" applyProtection="1">
      <alignment horizontal="left" vertical="center" wrapText="1"/>
      <protection hidden="1"/>
    </xf>
    <xf numFmtId="0" fontId="8"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4" fillId="0" borderId="16" xfId="0" applyFont="1" applyBorder="1" applyAlignment="1" applyProtection="1">
      <alignment vertical="center" wrapText="1"/>
      <protection hidden="1"/>
    </xf>
    <xf numFmtId="0" fontId="4" fillId="0" borderId="17" xfId="0" applyFont="1" applyBorder="1" applyAlignment="1" applyProtection="1">
      <alignment vertical="center"/>
      <protection hidden="1"/>
    </xf>
    <xf numFmtId="0" fontId="4" fillId="0" borderId="18" xfId="0" applyFont="1" applyBorder="1" applyAlignment="1" applyProtection="1">
      <alignment vertical="center"/>
      <protection hidden="1"/>
    </xf>
    <xf numFmtId="164" fontId="10" fillId="0" borderId="5" xfId="1" applyFont="1" applyFill="1" applyBorder="1" applyAlignment="1" applyProtection="1">
      <alignment vertical="center"/>
      <protection hidden="1"/>
    </xf>
    <xf numFmtId="0" fontId="2" fillId="0" borderId="5" xfId="0" applyFont="1" applyBorder="1" applyAlignment="1" applyProtection="1">
      <alignment horizontal="center" vertical="center" wrapText="1"/>
      <protection hidden="1"/>
    </xf>
    <xf numFmtId="9" fontId="2" fillId="0" borderId="5" xfId="0" applyNumberFormat="1" applyFont="1" applyBorder="1" applyAlignment="1" applyProtection="1">
      <alignment horizontal="center" vertical="center" wrapText="1"/>
      <protection hidden="1"/>
    </xf>
    <xf numFmtId="0" fontId="4" fillId="0" borderId="21" xfId="0" applyFont="1" applyBorder="1" applyAlignment="1" applyProtection="1">
      <alignment horizontal="center" vertical="center"/>
      <protection hidden="1"/>
    </xf>
    <xf numFmtId="0" fontId="2" fillId="0" borderId="22" xfId="0" applyFont="1" applyBorder="1" applyAlignment="1" applyProtection="1">
      <alignment horizontal="center" vertical="center" wrapText="1"/>
      <protection hidden="1"/>
    </xf>
    <xf numFmtId="9" fontId="2" fillId="0" borderId="22" xfId="0" applyNumberFormat="1" applyFont="1" applyBorder="1" applyAlignment="1" applyProtection="1">
      <alignment horizontal="center" vertical="center" wrapText="1"/>
      <protection hidden="1"/>
    </xf>
    <xf numFmtId="42" fontId="2" fillId="0" borderId="22" xfId="11" applyFont="1" applyFill="1" applyBorder="1" applyAlignment="1" applyProtection="1">
      <alignment vertical="center"/>
      <protection hidden="1"/>
    </xf>
    <xf numFmtId="42" fontId="15" fillId="0" borderId="22" xfId="11" applyFont="1" applyFill="1" applyBorder="1" applyAlignment="1" applyProtection="1">
      <alignment vertical="center"/>
      <protection hidden="1"/>
    </xf>
    <xf numFmtId="164" fontId="2" fillId="0" borderId="22" xfId="1" applyFont="1" applyFill="1" applyBorder="1" applyAlignment="1" applyProtection="1">
      <alignment vertical="center"/>
      <protection hidden="1"/>
    </xf>
    <xf numFmtId="166" fontId="6" fillId="0" borderId="22" xfId="2" applyNumberFormat="1" applyFont="1" applyFill="1" applyBorder="1" applyAlignment="1" applyProtection="1">
      <alignment horizontal="center" vertical="center" wrapText="1"/>
      <protection hidden="1"/>
    </xf>
    <xf numFmtId="166" fontId="6" fillId="0" borderId="22" xfId="2" applyNumberFormat="1" applyFont="1" applyFill="1" applyBorder="1" applyAlignment="1" applyProtection="1">
      <alignment horizontal="center" vertical="center"/>
      <protection hidden="1"/>
    </xf>
    <xf numFmtId="0" fontId="4" fillId="0" borderId="22" xfId="0" applyFont="1" applyBorder="1" applyAlignment="1" applyProtection="1">
      <alignment horizontal="center" vertical="center" wrapText="1"/>
      <protection hidden="1"/>
    </xf>
    <xf numFmtId="164" fontId="2" fillId="0" borderId="22" xfId="1" applyFont="1" applyFill="1" applyBorder="1" applyAlignment="1" applyProtection="1">
      <alignment vertical="center" wrapText="1"/>
      <protection hidden="1"/>
    </xf>
    <xf numFmtId="0" fontId="2" fillId="5" borderId="5" xfId="0" applyFont="1" applyFill="1" applyBorder="1" applyAlignment="1" applyProtection="1">
      <alignment horizontal="center" vertical="center" wrapText="1"/>
      <protection hidden="1"/>
    </xf>
    <xf numFmtId="9" fontId="2" fillId="5" borderId="5" xfId="0" applyNumberFormat="1" applyFont="1" applyFill="1" applyBorder="1" applyAlignment="1" applyProtection="1">
      <alignment horizontal="center" vertical="center" wrapText="1"/>
      <protection hidden="1"/>
    </xf>
    <xf numFmtId="166" fontId="6" fillId="0" borderId="5" xfId="2" applyNumberFormat="1" applyFont="1" applyFill="1" applyBorder="1" applyAlignment="1" applyProtection="1">
      <alignment horizontal="center" vertical="center"/>
      <protection hidden="1"/>
    </xf>
    <xf numFmtId="9" fontId="4" fillId="5" borderId="5" xfId="0" applyNumberFormat="1" applyFont="1" applyFill="1" applyBorder="1" applyAlignment="1" applyProtection="1">
      <alignment horizontal="center" vertical="center" wrapText="1"/>
      <protection hidden="1"/>
    </xf>
    <xf numFmtId="10" fontId="2" fillId="0" borderId="5" xfId="0" applyNumberFormat="1" applyFont="1" applyBorder="1" applyAlignment="1" applyProtection="1">
      <alignment horizontal="center" vertical="center" wrapText="1"/>
      <protection hidden="1"/>
    </xf>
    <xf numFmtId="166" fontId="6" fillId="0" borderId="24" xfId="2" applyNumberFormat="1" applyFont="1" applyFill="1" applyBorder="1" applyAlignment="1" applyProtection="1">
      <alignment horizontal="center" vertical="center"/>
      <protection hidden="1"/>
    </xf>
    <xf numFmtId="166" fontId="6" fillId="0" borderId="25" xfId="2" applyNumberFormat="1" applyFont="1" applyFill="1" applyBorder="1" applyAlignment="1" applyProtection="1">
      <alignment horizontal="center" vertical="center"/>
      <protection hidden="1"/>
    </xf>
    <xf numFmtId="0" fontId="8" fillId="0" borderId="5" xfId="0" applyFont="1" applyBorder="1" applyAlignment="1" applyProtection="1">
      <alignment vertical="center"/>
      <protection hidden="1"/>
    </xf>
    <xf numFmtId="0" fontId="11" fillId="2" borderId="23" xfId="0" applyFont="1" applyFill="1" applyBorder="1" applyAlignment="1" applyProtection="1">
      <alignment horizontal="center" vertical="center" wrapText="1"/>
      <protection hidden="1"/>
    </xf>
    <xf numFmtId="0" fontId="14" fillId="2" borderId="23" xfId="0" applyFont="1" applyFill="1" applyBorder="1" applyAlignment="1" applyProtection="1">
      <alignment horizontal="center" vertical="center" wrapText="1"/>
      <protection hidden="1"/>
    </xf>
    <xf numFmtId="0" fontId="11" fillId="3" borderId="23" xfId="0" applyFont="1" applyFill="1" applyBorder="1" applyAlignment="1" applyProtection="1">
      <alignment horizontal="center" vertical="center" wrapText="1"/>
      <protection hidden="1"/>
    </xf>
    <xf numFmtId="164" fontId="11" fillId="2" borderId="23" xfId="1" applyFont="1" applyFill="1" applyBorder="1" applyAlignment="1" applyProtection="1">
      <alignment horizontal="center" vertical="top" wrapText="1"/>
      <protection hidden="1"/>
    </xf>
    <xf numFmtId="0" fontId="11" fillId="3" borderId="26" xfId="0" applyFont="1" applyFill="1" applyBorder="1" applyAlignment="1" applyProtection="1">
      <alignment horizontal="center" vertical="center" wrapText="1"/>
      <protection hidden="1"/>
    </xf>
    <xf numFmtId="0" fontId="4" fillId="0" borderId="27" xfId="0" applyFont="1" applyBorder="1" applyAlignment="1" applyProtection="1">
      <alignment horizontal="center" vertical="center"/>
      <protection hidden="1"/>
    </xf>
    <xf numFmtId="0" fontId="2" fillId="0" borderId="0" xfId="0" applyFont="1" applyAlignment="1" applyProtection="1">
      <alignment horizontal="center" vertical="center" wrapText="1"/>
      <protection hidden="1"/>
    </xf>
    <xf numFmtId="9" fontId="2" fillId="0" borderId="0" xfId="0" applyNumberFormat="1" applyFont="1" applyAlignment="1" applyProtection="1">
      <alignment horizontal="center" vertical="center" wrapText="1"/>
      <protection hidden="1"/>
    </xf>
    <xf numFmtId="42" fontId="2" fillId="0" borderId="0" xfId="11" applyFont="1" applyFill="1" applyBorder="1" applyAlignment="1" applyProtection="1">
      <alignment vertical="center"/>
      <protection hidden="1"/>
    </xf>
    <xf numFmtId="42" fontId="15" fillId="0" borderId="0" xfId="11" applyFont="1" applyFill="1" applyBorder="1" applyAlignment="1" applyProtection="1">
      <alignment vertical="center"/>
      <protection hidden="1"/>
    </xf>
    <xf numFmtId="164" fontId="2" fillId="0" borderId="0" xfId="1" applyFont="1" applyFill="1" applyBorder="1" applyAlignment="1" applyProtection="1">
      <alignment vertical="center"/>
      <protection hidden="1"/>
    </xf>
    <xf numFmtId="166" fontId="6" fillId="0" borderId="0" xfId="2" applyNumberFormat="1" applyFont="1" applyFill="1" applyBorder="1" applyAlignment="1" applyProtection="1">
      <alignment horizontal="center" vertical="center"/>
      <protection hidden="1"/>
    </xf>
    <xf numFmtId="164" fontId="2" fillId="0" borderId="0" xfId="1" applyFont="1" applyFill="1" applyBorder="1" applyAlignment="1" applyProtection="1">
      <alignment vertical="center" wrapText="1"/>
      <protection hidden="1"/>
    </xf>
    <xf numFmtId="0" fontId="8" fillId="0" borderId="24" xfId="0" applyFont="1" applyBorder="1" applyAlignment="1" applyProtection="1">
      <alignment vertical="center"/>
      <protection hidden="1"/>
    </xf>
    <xf numFmtId="0" fontId="2" fillId="0" borderId="5" xfId="0" applyFont="1" applyBorder="1" applyAlignment="1" applyProtection="1">
      <alignment horizontal="center" vertical="center"/>
      <protection hidden="1"/>
    </xf>
    <xf numFmtId="0" fontId="2" fillId="0" borderId="5" xfId="12" applyFont="1" applyBorder="1" applyAlignment="1">
      <alignment horizontal="center" wrapText="1"/>
    </xf>
    <xf numFmtId="0" fontId="4" fillId="0" borderId="17" xfId="0" applyFont="1" applyBorder="1" applyAlignment="1" applyProtection="1">
      <alignment vertical="center" wrapText="1"/>
      <protection hidden="1"/>
    </xf>
    <xf numFmtId="164" fontId="4" fillId="4" borderId="5" xfId="1" applyFont="1" applyFill="1" applyBorder="1" applyAlignment="1" applyProtection="1">
      <alignment horizontal="center" vertical="center"/>
      <protection hidden="1"/>
    </xf>
    <xf numFmtId="164" fontId="4" fillId="0" borderId="5" xfId="1" applyFont="1" applyFill="1" applyBorder="1" applyAlignment="1" applyProtection="1">
      <alignment horizontal="center" vertical="center" wrapText="1"/>
      <protection hidden="1"/>
    </xf>
    <xf numFmtId="164" fontId="4" fillId="0" borderId="5" xfId="1" applyFont="1" applyFill="1" applyBorder="1" applyAlignment="1" applyProtection="1">
      <alignment horizontal="center" vertical="center"/>
      <protection hidden="1"/>
    </xf>
    <xf numFmtId="164" fontId="2" fillId="0" borderId="5" xfId="1" applyFont="1" applyFill="1" applyBorder="1" applyAlignment="1" applyProtection="1">
      <alignment horizontal="center" vertical="center"/>
      <protection hidden="1"/>
    </xf>
    <xf numFmtId="164" fontId="2" fillId="0" borderId="5" xfId="1" applyFont="1" applyFill="1" applyBorder="1" applyAlignment="1" applyProtection="1">
      <alignment horizontal="center" vertical="center" wrapText="1"/>
      <protection hidden="1"/>
    </xf>
    <xf numFmtId="164" fontId="4" fillId="4" borderId="5" xfId="1" applyFont="1" applyFill="1" applyBorder="1" applyAlignment="1" applyProtection="1">
      <alignment horizontal="center" vertical="center" wrapText="1"/>
      <protection hidden="1"/>
    </xf>
    <xf numFmtId="164" fontId="2" fillId="4" borderId="5" xfId="1" applyFont="1" applyFill="1" applyBorder="1" applyAlignment="1" applyProtection="1">
      <alignment horizontal="center" vertical="center"/>
      <protection hidden="1"/>
    </xf>
    <xf numFmtId="164" fontId="2" fillId="4" borderId="5" xfId="1" applyFont="1" applyFill="1" applyBorder="1" applyAlignment="1" applyProtection="1">
      <alignment horizontal="center" vertical="center" wrapText="1"/>
      <protection hidden="1"/>
    </xf>
    <xf numFmtId="42" fontId="2" fillId="4" borderId="5" xfId="11" applyFont="1" applyFill="1" applyBorder="1" applyAlignment="1" applyProtection="1">
      <alignment horizontal="center" vertical="center"/>
      <protection hidden="1"/>
    </xf>
    <xf numFmtId="42" fontId="2" fillId="0" borderId="5" xfId="11" applyFont="1" applyFill="1" applyBorder="1" applyAlignment="1" applyProtection="1">
      <alignment horizontal="center" vertical="center"/>
      <protection hidden="1"/>
    </xf>
    <xf numFmtId="42" fontId="2" fillId="5" borderId="5" xfId="11" applyFont="1" applyFill="1" applyBorder="1" applyAlignment="1" applyProtection="1">
      <alignment horizontal="center" vertical="center"/>
      <protection hidden="1"/>
    </xf>
    <xf numFmtId="171" fontId="4" fillId="4" borderId="5" xfId="1" applyNumberFormat="1" applyFont="1" applyFill="1" applyBorder="1" applyAlignment="1" applyProtection="1">
      <alignment horizontal="center" vertical="center" wrapText="1"/>
      <protection hidden="1"/>
    </xf>
    <xf numFmtId="169" fontId="4" fillId="4" borderId="5" xfId="1" applyNumberFormat="1" applyFont="1" applyFill="1" applyBorder="1" applyAlignment="1" applyProtection="1">
      <alignment horizontal="center" vertical="center" wrapText="1"/>
      <protection hidden="1"/>
    </xf>
    <xf numFmtId="42" fontId="4" fillId="4" borderId="5" xfId="11" applyFont="1" applyFill="1" applyBorder="1" applyAlignment="1" applyProtection="1">
      <alignment horizontal="center" vertical="center"/>
      <protection hidden="1"/>
    </xf>
    <xf numFmtId="42" fontId="11" fillId="2" borderId="23" xfId="11" applyFont="1" applyFill="1" applyBorder="1" applyAlignment="1" applyProtection="1">
      <alignment horizontal="center" vertical="center" wrapText="1"/>
      <protection hidden="1"/>
    </xf>
    <xf numFmtId="42" fontId="2" fillId="0" borderId="5" xfId="11" applyFont="1" applyFill="1" applyBorder="1" applyAlignment="1">
      <alignment horizontal="center"/>
    </xf>
    <xf numFmtId="42" fontId="2" fillId="5" borderId="5" xfId="11" applyFont="1" applyFill="1" applyBorder="1" applyAlignment="1">
      <alignment horizontal="center"/>
    </xf>
    <xf numFmtId="42" fontId="2" fillId="0" borderId="5" xfId="11" applyFont="1" applyBorder="1" applyAlignment="1">
      <alignment horizontal="center"/>
    </xf>
    <xf numFmtId="42" fontId="2" fillId="0" borderId="5" xfId="11" applyFont="1" applyFill="1" applyBorder="1" applyAlignment="1">
      <alignment horizontal="center" vertical="center"/>
    </xf>
    <xf numFmtId="42" fontId="2" fillId="5" borderId="5" xfId="11" applyFont="1" applyFill="1" applyBorder="1" applyAlignment="1">
      <alignment horizontal="center" vertical="center"/>
    </xf>
    <xf numFmtId="42" fontId="2" fillId="0" borderId="5" xfId="11" applyFont="1" applyBorder="1" applyAlignment="1">
      <alignment horizontal="center" vertical="center"/>
    </xf>
    <xf numFmtId="42" fontId="4" fillId="0" borderId="17" xfId="11" applyFont="1" applyFill="1" applyBorder="1" applyAlignment="1" applyProtection="1">
      <alignment vertical="center"/>
      <protection hidden="1"/>
    </xf>
    <xf numFmtId="42" fontId="4" fillId="0" borderId="0" xfId="11" applyFont="1" applyFill="1" applyBorder="1" applyAlignment="1" applyProtection="1">
      <alignment horizontal="left" vertical="center" wrapText="1"/>
      <protection hidden="1"/>
    </xf>
    <xf numFmtId="42" fontId="2" fillId="0" borderId="0" xfId="11" applyFont="1" applyFill="1" applyAlignment="1" applyProtection="1">
      <alignment vertical="center"/>
      <protection hidden="1"/>
    </xf>
    <xf numFmtId="42" fontId="4" fillId="0" borderId="0" xfId="11" applyFont="1" applyFill="1" applyBorder="1" applyAlignment="1" applyProtection="1">
      <alignment vertical="center"/>
      <protection hidden="1"/>
    </xf>
    <xf numFmtId="42" fontId="2" fillId="0" borderId="0" xfId="11" applyFont="1" applyAlignment="1" applyProtection="1">
      <alignment vertical="center"/>
      <protection hidden="1"/>
    </xf>
    <xf numFmtId="42" fontId="4" fillId="0" borderId="5" xfId="11" applyFont="1" applyFill="1" applyBorder="1" applyAlignment="1" applyProtection="1">
      <alignment horizontal="center" vertical="center"/>
      <protection hidden="1"/>
    </xf>
    <xf numFmtId="42" fontId="4" fillId="0" borderId="0" xfId="11" applyFont="1" applyAlignment="1" applyProtection="1">
      <alignment vertical="center"/>
      <protection hidden="1"/>
    </xf>
    <xf numFmtId="42" fontId="5" fillId="0" borderId="0" xfId="11" applyFont="1" applyFill="1" applyBorder="1" applyAlignment="1" applyProtection="1">
      <alignment horizontal="center" vertical="center"/>
      <protection hidden="1"/>
    </xf>
    <xf numFmtId="9" fontId="1" fillId="4" borderId="5" xfId="3" applyFill="1" applyBorder="1" applyAlignment="1" applyProtection="1">
      <alignment horizontal="center" vertical="center"/>
      <protection hidden="1"/>
    </xf>
    <xf numFmtId="9" fontId="1" fillId="0" borderId="5" xfId="3" applyFill="1" applyBorder="1" applyAlignment="1" applyProtection="1">
      <alignment horizontal="center" vertical="center"/>
      <protection hidden="1"/>
    </xf>
    <xf numFmtId="9" fontId="1" fillId="5" borderId="5" xfId="3" applyFill="1" applyBorder="1" applyAlignment="1" applyProtection="1">
      <alignment horizontal="center" vertical="center"/>
      <protection hidden="1"/>
    </xf>
    <xf numFmtId="9" fontId="1" fillId="0" borderId="0" xfId="3" applyFill="1" applyBorder="1" applyAlignment="1" applyProtection="1">
      <alignment vertical="center"/>
      <protection hidden="1"/>
    </xf>
    <xf numFmtId="9" fontId="1" fillId="0" borderId="22" xfId="3" applyFill="1" applyBorder="1" applyAlignment="1" applyProtection="1">
      <alignment vertical="center"/>
      <protection hidden="1"/>
    </xf>
    <xf numFmtId="9" fontId="1" fillId="0" borderId="17" xfId="3" applyFill="1" applyBorder="1" applyAlignment="1" applyProtection="1">
      <alignment vertical="center"/>
      <protection hidden="1"/>
    </xf>
    <xf numFmtId="9" fontId="1" fillId="0" borderId="0" xfId="3" applyFill="1" applyBorder="1" applyAlignment="1" applyProtection="1">
      <alignment horizontal="left" vertical="center" wrapText="1"/>
      <protection hidden="1"/>
    </xf>
    <xf numFmtId="9" fontId="1" fillId="0" borderId="0" xfId="3" applyFill="1" applyAlignment="1" applyProtection="1">
      <alignment vertical="center"/>
      <protection hidden="1"/>
    </xf>
    <xf numFmtId="9" fontId="1" fillId="0" borderId="0" xfId="3" applyFill="1" applyBorder="1" applyAlignment="1" applyProtection="1">
      <alignment horizontal="center" vertical="center"/>
      <protection hidden="1"/>
    </xf>
    <xf numFmtId="9" fontId="1" fillId="0" borderId="0" xfId="3" applyAlignment="1" applyProtection="1">
      <alignment vertical="center"/>
      <protection hidden="1"/>
    </xf>
    <xf numFmtId="0" fontId="2" fillId="0" borderId="2" xfId="0" applyFont="1" applyBorder="1" applyAlignment="1" applyProtection="1">
      <alignment horizontal="center" vertical="center"/>
      <protection hidden="1"/>
    </xf>
    <xf numFmtId="0" fontId="2" fillId="0" borderId="28" xfId="0" applyFont="1" applyBorder="1" applyAlignment="1" applyProtection="1">
      <alignment vertical="center"/>
      <protection hidden="1"/>
    </xf>
    <xf numFmtId="0" fontId="2" fillId="0" borderId="29" xfId="0" applyFont="1" applyBorder="1" applyAlignment="1" applyProtection="1">
      <alignment vertical="center"/>
      <protection hidden="1"/>
    </xf>
    <xf numFmtId="0" fontId="2" fillId="0" borderId="25" xfId="0" applyFont="1" applyBorder="1" applyAlignment="1" applyProtection="1">
      <alignment vertical="center"/>
      <protection hidden="1"/>
    </xf>
    <xf numFmtId="0" fontId="2" fillId="0" borderId="25" xfId="0" applyFont="1" applyBorder="1" applyAlignment="1" applyProtection="1">
      <alignment vertical="center" wrapText="1"/>
      <protection hidden="1"/>
    </xf>
    <xf numFmtId="0" fontId="2" fillId="0" borderId="14" xfId="0" applyFont="1" applyBorder="1" applyAlignment="1" applyProtection="1">
      <alignment horizontal="center" vertical="center"/>
      <protection hidden="1"/>
    </xf>
    <xf numFmtId="0" fontId="8" fillId="0" borderId="30" xfId="0" applyFont="1" applyBorder="1" applyAlignment="1" applyProtection="1">
      <alignment vertical="center"/>
      <protection hidden="1"/>
    </xf>
    <xf numFmtId="0" fontId="8" fillId="0" borderId="14" xfId="0" applyFont="1" applyBorder="1" applyAlignment="1" applyProtection="1">
      <alignment vertical="center"/>
      <protection hidden="1"/>
    </xf>
    <xf numFmtId="0" fontId="8" fillId="0" borderId="25" xfId="0" applyFont="1" applyBorder="1" applyAlignment="1" applyProtection="1">
      <alignment vertical="center"/>
      <protection hidden="1"/>
    </xf>
    <xf numFmtId="0" fontId="2" fillId="0" borderId="31" xfId="0" applyFont="1" applyBorder="1" applyAlignment="1" applyProtection="1">
      <alignment vertical="center"/>
      <protection hidden="1"/>
    </xf>
    <xf numFmtId="0" fontId="2" fillId="0" borderId="32" xfId="0" applyFont="1" applyBorder="1" applyAlignment="1" applyProtection="1">
      <alignment vertical="center"/>
      <protection hidden="1"/>
    </xf>
    <xf numFmtId="166" fontId="4" fillId="0" borderId="5" xfId="2" applyNumberFormat="1" applyFont="1" applyFill="1" applyBorder="1" applyAlignment="1" applyProtection="1">
      <alignment horizontal="center" vertical="center" wrapText="1"/>
      <protection hidden="1"/>
    </xf>
    <xf numFmtId="166" fontId="4" fillId="0" borderId="5" xfId="2" applyNumberFormat="1" applyFont="1" applyFill="1" applyBorder="1" applyAlignment="1" applyProtection="1">
      <alignment horizontal="center" vertical="center"/>
      <protection hidden="1"/>
    </xf>
    <xf numFmtId="0" fontId="4" fillId="0" borderId="5" xfId="0" applyFont="1" applyBorder="1" applyAlignment="1" applyProtection="1">
      <alignment horizontal="center" vertical="center" wrapText="1"/>
      <protection hidden="1"/>
    </xf>
    <xf numFmtId="0" fontId="4" fillId="0" borderId="15" xfId="0" applyFont="1" applyBorder="1" applyAlignment="1" applyProtection="1">
      <alignment horizontal="center" vertical="center"/>
      <protection hidden="1"/>
    </xf>
    <xf numFmtId="0" fontId="4" fillId="6" borderId="15" xfId="0" applyFont="1" applyFill="1" applyBorder="1" applyAlignment="1" applyProtection="1">
      <alignment horizontal="center" vertical="center"/>
      <protection hidden="1"/>
    </xf>
    <xf numFmtId="0" fontId="4" fillId="0" borderId="13" xfId="0"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0" fontId="4" fillId="6" borderId="15" xfId="0" applyFont="1" applyFill="1" applyBorder="1" applyAlignment="1" applyProtection="1">
      <alignment vertical="center"/>
      <protection hidden="1"/>
    </xf>
    <xf numFmtId="0" fontId="13" fillId="8" borderId="23" xfId="0" applyFont="1" applyFill="1" applyBorder="1" applyAlignment="1" applyProtection="1">
      <alignment horizontal="center" vertical="center" wrapText="1"/>
      <protection hidden="1"/>
    </xf>
    <xf numFmtId="42" fontId="11" fillId="10" borderId="23" xfId="11" applyFont="1" applyFill="1" applyBorder="1" applyAlignment="1" applyProtection="1">
      <alignment horizontal="center" vertical="center" wrapText="1"/>
      <protection hidden="1"/>
    </xf>
    <xf numFmtId="9" fontId="1" fillId="10" borderId="23" xfId="3" applyFill="1" applyBorder="1" applyAlignment="1" applyProtection="1">
      <alignment horizontal="center" vertical="center" wrapText="1"/>
      <protection hidden="1"/>
    </xf>
    <xf numFmtId="0" fontId="14" fillId="10" borderId="23" xfId="0" applyFont="1" applyFill="1" applyBorder="1" applyAlignment="1" applyProtection="1">
      <alignment horizontal="center" vertical="center" wrapText="1"/>
      <protection hidden="1"/>
    </xf>
    <xf numFmtId="0" fontId="13" fillId="9" borderId="23" xfId="0" applyFont="1" applyFill="1" applyBorder="1" applyAlignment="1" applyProtection="1">
      <alignment horizontal="center" vertical="center" wrapText="1"/>
      <protection hidden="1"/>
    </xf>
    <xf numFmtId="42" fontId="11" fillId="12" borderId="23" xfId="11" applyFont="1" applyFill="1" applyBorder="1" applyAlignment="1" applyProtection="1">
      <alignment horizontal="center" vertical="center" wrapText="1"/>
      <protection hidden="1"/>
    </xf>
    <xf numFmtId="164" fontId="11" fillId="12" borderId="23" xfId="1" applyFont="1" applyFill="1" applyBorder="1" applyAlignment="1" applyProtection="1">
      <alignment horizontal="center" vertical="center" wrapText="1"/>
      <protection hidden="1"/>
    </xf>
    <xf numFmtId="0" fontId="14" fillId="12" borderId="23" xfId="0" applyFont="1" applyFill="1" applyBorder="1" applyAlignment="1" applyProtection="1">
      <alignment horizontal="center" vertical="center" wrapText="1"/>
      <protection hidden="1"/>
    </xf>
    <xf numFmtId="0" fontId="13" fillId="11" borderId="23" xfId="0" applyFont="1" applyFill="1" applyBorder="1" applyAlignment="1" applyProtection="1">
      <alignment horizontal="center" vertical="center" wrapText="1"/>
      <protection hidden="1"/>
    </xf>
    <xf numFmtId="42" fontId="11" fillId="14" borderId="23" xfId="11" applyFont="1" applyFill="1" applyBorder="1" applyAlignment="1" applyProtection="1">
      <alignment horizontal="center" vertical="center" wrapText="1"/>
      <protection hidden="1"/>
    </xf>
    <xf numFmtId="164" fontId="11" fillId="14" borderId="23" xfId="1" applyFont="1" applyFill="1" applyBorder="1" applyAlignment="1" applyProtection="1">
      <alignment horizontal="center" vertical="center" wrapText="1"/>
      <protection hidden="1"/>
    </xf>
    <xf numFmtId="0" fontId="14" fillId="14" borderId="23" xfId="0" applyFont="1" applyFill="1" applyBorder="1" applyAlignment="1" applyProtection="1">
      <alignment horizontal="center" vertical="center" wrapText="1"/>
      <protection hidden="1"/>
    </xf>
    <xf numFmtId="0" fontId="13" fillId="13" borderId="23" xfId="0" applyFont="1" applyFill="1" applyBorder="1" applyAlignment="1" applyProtection="1">
      <alignment horizontal="center" vertical="center" wrapText="1"/>
      <protection hidden="1"/>
    </xf>
    <xf numFmtId="42" fontId="4" fillId="7" borderId="23" xfId="11" applyFont="1" applyFill="1" applyBorder="1" applyAlignment="1" applyProtection="1">
      <alignment horizontal="center" vertical="center" wrapText="1"/>
      <protection hidden="1"/>
    </xf>
    <xf numFmtId="164" fontId="4" fillId="7" borderId="23" xfId="1" applyFont="1" applyFill="1" applyBorder="1" applyAlignment="1" applyProtection="1">
      <alignment horizontal="center" vertical="center" wrapText="1"/>
      <protection hidden="1"/>
    </xf>
    <xf numFmtId="0" fontId="4" fillId="7" borderId="23" xfId="0" applyFont="1" applyFill="1" applyBorder="1" applyAlignment="1" applyProtection="1">
      <alignment horizontal="center" vertical="center" wrapText="1"/>
      <protection hidden="1"/>
    </xf>
    <xf numFmtId="0" fontId="11" fillId="7" borderId="6" xfId="0" applyFont="1" applyFill="1" applyBorder="1" applyAlignment="1" applyProtection="1">
      <alignment horizontal="center" vertical="center" wrapText="1"/>
      <protection hidden="1"/>
    </xf>
    <xf numFmtId="0" fontId="11" fillId="7" borderId="7" xfId="0" applyFont="1" applyFill="1" applyBorder="1" applyAlignment="1" applyProtection="1">
      <alignment horizontal="center" vertical="center" wrapText="1"/>
      <protection hidden="1"/>
    </xf>
    <xf numFmtId="0" fontId="11" fillId="3" borderId="34" xfId="0" applyFont="1" applyFill="1" applyBorder="1" applyAlignment="1" applyProtection="1">
      <alignment horizontal="center" vertical="center" wrapText="1"/>
      <protection hidden="1"/>
    </xf>
    <xf numFmtId="0" fontId="4" fillId="0" borderId="4" xfId="0" applyFont="1" applyBorder="1" applyAlignment="1" applyProtection="1">
      <alignment horizontal="left" vertical="center" wrapText="1"/>
      <protection hidden="1"/>
    </xf>
    <xf numFmtId="0" fontId="4" fillId="0" borderId="2" xfId="0" applyFont="1" applyBorder="1" applyAlignment="1" applyProtection="1">
      <alignment horizontal="left" vertical="center" wrapText="1"/>
      <protection hidden="1"/>
    </xf>
    <xf numFmtId="166" fontId="2" fillId="0" borderId="5" xfId="2" applyNumberFormat="1" applyFont="1" applyFill="1" applyBorder="1" applyAlignment="1" applyProtection="1">
      <alignment vertical="center"/>
      <protection hidden="1"/>
    </xf>
    <xf numFmtId="166" fontId="15" fillId="0" borderId="5" xfId="2" applyNumberFormat="1" applyFont="1" applyFill="1" applyBorder="1" applyAlignment="1" applyProtection="1">
      <alignment vertical="center"/>
      <protection hidden="1"/>
    </xf>
    <xf numFmtId="164" fontId="4" fillId="0" borderId="5" xfId="1" applyFont="1" applyFill="1" applyBorder="1" applyAlignment="1" applyProtection="1">
      <alignment vertical="center"/>
      <protection hidden="1"/>
    </xf>
    <xf numFmtId="166" fontId="5" fillId="0" borderId="5" xfId="2" applyNumberFormat="1" applyFont="1" applyFill="1" applyBorder="1" applyAlignment="1" applyProtection="1">
      <alignment horizontal="center" vertical="center" wrapText="1"/>
      <protection hidden="1"/>
    </xf>
    <xf numFmtId="166" fontId="5" fillId="15" borderId="5" xfId="2" applyNumberFormat="1" applyFont="1" applyFill="1" applyBorder="1" applyAlignment="1" applyProtection="1">
      <alignment horizontal="center" vertical="center"/>
      <protection hidden="1"/>
    </xf>
    <xf numFmtId="3" fontId="0" fillId="0" borderId="5" xfId="0" applyNumberFormat="1" applyBorder="1" applyAlignment="1">
      <alignment vertical="center"/>
    </xf>
    <xf numFmtId="9" fontId="10" fillId="0" borderId="5" xfId="3" applyFont="1" applyFill="1" applyBorder="1" applyAlignment="1" applyProtection="1">
      <alignment vertical="center"/>
      <protection hidden="1"/>
    </xf>
    <xf numFmtId="3" fontId="0" fillId="0" borderId="0" xfId="0" applyNumberFormat="1" applyAlignment="1">
      <alignment vertical="center"/>
    </xf>
    <xf numFmtId="166" fontId="5" fillId="15" borderId="5" xfId="2" applyNumberFormat="1" applyFont="1" applyFill="1" applyBorder="1" applyAlignment="1" applyProtection="1">
      <alignment horizontal="center" vertical="center" wrapText="1"/>
      <protection hidden="1"/>
    </xf>
    <xf numFmtId="166" fontId="1" fillId="4" borderId="5" xfId="2" applyNumberFormat="1" applyFill="1" applyBorder="1" applyAlignment="1" applyProtection="1">
      <alignment vertical="center"/>
      <protection hidden="1"/>
    </xf>
    <xf numFmtId="164" fontId="1" fillId="4" borderId="5" xfId="1" applyFill="1" applyBorder="1" applyAlignment="1" applyProtection="1">
      <alignment vertical="center"/>
      <protection hidden="1"/>
    </xf>
    <xf numFmtId="166" fontId="15" fillId="0" borderId="5" xfId="2" applyNumberFormat="1" applyFont="1" applyFill="1" applyBorder="1" applyAlignment="1" applyProtection="1">
      <alignment vertical="center" wrapText="1"/>
      <protection hidden="1"/>
    </xf>
    <xf numFmtId="167" fontId="15" fillId="0" borderId="5" xfId="1" applyNumberFormat="1" applyFont="1" applyFill="1" applyBorder="1" applyAlignment="1" applyProtection="1">
      <alignment vertical="center"/>
      <protection hidden="1"/>
    </xf>
    <xf numFmtId="166" fontId="6" fillId="0" borderId="5" xfId="2" applyNumberFormat="1" applyFont="1" applyFill="1" applyBorder="1" applyAlignment="1" applyProtection="1">
      <alignment horizontal="center" vertical="center" wrapText="1"/>
      <protection hidden="1"/>
    </xf>
    <xf numFmtId="166" fontId="18" fillId="16" borderId="5" xfId="2" applyNumberFormat="1" applyFont="1" applyFill="1" applyBorder="1" applyAlignment="1" applyProtection="1">
      <alignment horizontal="center" vertical="center" wrapText="1"/>
      <protection hidden="1"/>
    </xf>
    <xf numFmtId="42" fontId="11" fillId="18" borderId="23" xfId="11" applyFont="1" applyFill="1" applyBorder="1" applyAlignment="1" applyProtection="1">
      <alignment horizontal="center" vertical="center" wrapText="1"/>
      <protection hidden="1"/>
    </xf>
    <xf numFmtId="0" fontId="11" fillId="18" borderId="23" xfId="0" applyFont="1" applyFill="1" applyBorder="1" applyAlignment="1" applyProtection="1">
      <alignment horizontal="center" vertical="center" wrapText="1"/>
      <protection hidden="1"/>
    </xf>
    <xf numFmtId="0" fontId="11" fillId="19" borderId="23" xfId="0" applyFont="1" applyFill="1" applyBorder="1" applyAlignment="1" applyProtection="1">
      <alignment horizontal="center" vertical="center" wrapText="1"/>
      <protection hidden="1"/>
    </xf>
    <xf numFmtId="0" fontId="17" fillId="18" borderId="5" xfId="0" applyFont="1" applyFill="1" applyBorder="1" applyAlignment="1" applyProtection="1">
      <alignment horizontal="center" vertical="center"/>
      <protection hidden="1"/>
    </xf>
    <xf numFmtId="0" fontId="17" fillId="18" borderId="7" xfId="0" applyFont="1" applyFill="1" applyBorder="1" applyAlignment="1" applyProtection="1">
      <alignment horizontal="center" vertical="center"/>
      <protection hidden="1"/>
    </xf>
    <xf numFmtId="0" fontId="4" fillId="0" borderId="6" xfId="0" applyFont="1" applyBorder="1" applyAlignment="1" applyProtection="1">
      <alignment horizontal="left" vertical="center" wrapText="1"/>
      <protection hidden="1"/>
    </xf>
    <xf numFmtId="0" fontId="4" fillId="0" borderId="7" xfId="0" applyFont="1" applyBorder="1" applyAlignment="1" applyProtection="1">
      <alignment horizontal="left" vertical="center" wrapText="1"/>
      <protection hidden="1"/>
    </xf>
    <xf numFmtId="166" fontId="2" fillId="0" borderId="23" xfId="2" applyNumberFormat="1" applyFont="1" applyFill="1" applyBorder="1" applyAlignment="1" applyProtection="1">
      <alignment vertical="center"/>
      <protection hidden="1"/>
    </xf>
    <xf numFmtId="166" fontId="15" fillId="0" borderId="23" xfId="2" applyNumberFormat="1" applyFont="1" applyFill="1" applyBorder="1" applyAlignment="1" applyProtection="1">
      <alignment vertical="center"/>
      <protection hidden="1"/>
    </xf>
    <xf numFmtId="164" fontId="4" fillId="0" borderId="23" xfId="1" applyFont="1" applyFill="1" applyBorder="1" applyAlignment="1" applyProtection="1">
      <alignment vertical="center"/>
      <protection hidden="1"/>
    </xf>
    <xf numFmtId="166" fontId="5" fillId="0" borderId="23" xfId="2" applyNumberFormat="1" applyFont="1" applyFill="1" applyBorder="1" applyAlignment="1" applyProtection="1">
      <alignment horizontal="center" vertical="center" wrapText="1"/>
      <protection hidden="1"/>
    </xf>
    <xf numFmtId="166" fontId="5" fillId="15" borderId="23" xfId="2" applyNumberFormat="1" applyFont="1" applyFill="1" applyBorder="1" applyAlignment="1" applyProtection="1">
      <alignment horizontal="center" vertical="center"/>
      <protection hidden="1"/>
    </xf>
    <xf numFmtId="3" fontId="0" fillId="0" borderId="23" xfId="0" applyNumberFormat="1" applyBorder="1" applyAlignment="1">
      <alignment vertical="center"/>
    </xf>
    <xf numFmtId="9" fontId="10" fillId="0" borderId="23" xfId="3" applyFont="1" applyFill="1" applyBorder="1" applyAlignment="1" applyProtection="1">
      <alignment vertical="center"/>
      <protection hidden="1"/>
    </xf>
    <xf numFmtId="0" fontId="4" fillId="0" borderId="23" xfId="0" applyFont="1" applyBorder="1" applyAlignment="1" applyProtection="1">
      <alignment horizontal="center" vertical="center" wrapText="1"/>
      <protection hidden="1"/>
    </xf>
    <xf numFmtId="166" fontId="5" fillId="15" borderId="23" xfId="2" applyNumberFormat="1" applyFont="1" applyFill="1" applyBorder="1" applyAlignment="1" applyProtection="1">
      <alignment horizontal="center" vertical="center" wrapText="1"/>
      <protection hidden="1"/>
    </xf>
    <xf numFmtId="166" fontId="1" fillId="4" borderId="23" xfId="2" applyNumberFormat="1" applyFill="1" applyBorder="1" applyAlignment="1" applyProtection="1">
      <alignment vertical="center"/>
      <protection hidden="1"/>
    </xf>
    <xf numFmtId="164" fontId="1" fillId="4" borderId="23" xfId="1" applyFill="1" applyBorder="1" applyAlignment="1" applyProtection="1">
      <alignment vertical="center"/>
      <protection hidden="1"/>
    </xf>
    <xf numFmtId="166" fontId="15" fillId="0" borderId="23" xfId="2" applyNumberFormat="1" applyFont="1" applyFill="1" applyBorder="1" applyAlignment="1" applyProtection="1">
      <alignment vertical="center" wrapText="1"/>
      <protection hidden="1"/>
    </xf>
    <xf numFmtId="167" fontId="15" fillId="0" borderId="23" xfId="1" applyNumberFormat="1" applyFont="1" applyFill="1" applyBorder="1" applyAlignment="1" applyProtection="1">
      <alignment vertical="center"/>
      <protection hidden="1"/>
    </xf>
    <xf numFmtId="166" fontId="6" fillId="0" borderId="23" xfId="2" applyNumberFormat="1" applyFont="1" applyFill="1" applyBorder="1" applyAlignment="1" applyProtection="1">
      <alignment horizontal="center" vertical="center" wrapText="1"/>
      <protection hidden="1"/>
    </xf>
    <xf numFmtId="166" fontId="5" fillId="15" borderId="34" xfId="2" applyNumberFormat="1" applyFont="1" applyFill="1" applyBorder="1" applyAlignment="1" applyProtection="1">
      <alignment horizontal="center" vertical="center" wrapText="1"/>
      <protection hidden="1"/>
    </xf>
    <xf numFmtId="166" fontId="18" fillId="16" borderId="0" xfId="2" applyNumberFormat="1" applyFont="1" applyFill="1" applyBorder="1" applyAlignment="1" applyProtection="1">
      <alignment horizontal="center" vertical="center" wrapText="1"/>
      <protection hidden="1"/>
    </xf>
    <xf numFmtId="0" fontId="17" fillId="18" borderId="35" xfId="0" applyFont="1" applyFill="1" applyBorder="1" applyAlignment="1" applyProtection="1">
      <alignment horizontal="center" vertical="center"/>
      <protection hidden="1"/>
    </xf>
    <xf numFmtId="0" fontId="4" fillId="0" borderId="36" xfId="0" applyFont="1" applyBorder="1" applyAlignment="1" applyProtection="1">
      <alignment horizontal="left" vertical="center" wrapText="1"/>
      <protection hidden="1"/>
    </xf>
    <xf numFmtId="0" fontId="4" fillId="0" borderId="37" xfId="0" applyFont="1" applyBorder="1" applyAlignment="1" applyProtection="1">
      <alignment horizontal="left" vertical="center" wrapText="1"/>
      <protection hidden="1"/>
    </xf>
    <xf numFmtId="0" fontId="17" fillId="18" borderId="38" xfId="0" applyFont="1" applyFill="1" applyBorder="1" applyAlignment="1" applyProtection="1">
      <alignment horizontal="center" vertical="center"/>
      <protection hidden="1"/>
    </xf>
    <xf numFmtId="0" fontId="4" fillId="0" borderId="39" xfId="0" applyFont="1" applyBorder="1" applyAlignment="1" applyProtection="1">
      <alignment horizontal="left" vertical="center" wrapText="1"/>
      <protection hidden="1"/>
    </xf>
    <xf numFmtId="0" fontId="4" fillId="0" borderId="40" xfId="0" applyFont="1" applyBorder="1" applyAlignment="1" applyProtection="1">
      <alignment horizontal="left" vertical="center" wrapText="1"/>
      <protection hidden="1"/>
    </xf>
    <xf numFmtId="0" fontId="17" fillId="18" borderId="24" xfId="0" applyFont="1" applyFill="1" applyBorder="1" applyAlignment="1" applyProtection="1">
      <alignment horizontal="center" vertical="center"/>
      <protection hidden="1"/>
    </xf>
    <xf numFmtId="166" fontId="2" fillId="0" borderId="0" xfId="2" applyNumberFormat="1" applyFont="1" applyFill="1" applyBorder="1" applyAlignment="1" applyProtection="1">
      <alignment vertical="center"/>
      <protection hidden="1"/>
    </xf>
    <xf numFmtId="166" fontId="15" fillId="0" borderId="0" xfId="2" applyNumberFormat="1" applyFont="1" applyFill="1" applyBorder="1" applyAlignment="1" applyProtection="1">
      <alignment vertical="center"/>
      <protection hidden="1"/>
    </xf>
    <xf numFmtId="166" fontId="5" fillId="0" borderId="0" xfId="2" applyNumberFormat="1" applyFont="1" applyFill="1" applyBorder="1" applyAlignment="1" applyProtection="1">
      <alignment horizontal="center" vertical="center" wrapText="1"/>
      <protection hidden="1"/>
    </xf>
    <xf numFmtId="166" fontId="5" fillId="15" borderId="0" xfId="2" applyNumberFormat="1" applyFont="1" applyFill="1" applyBorder="1" applyAlignment="1" applyProtection="1">
      <alignment horizontal="center" vertical="center"/>
      <protection hidden="1"/>
    </xf>
    <xf numFmtId="9" fontId="10" fillId="0" borderId="0" xfId="3" applyFont="1" applyFill="1" applyBorder="1" applyAlignment="1" applyProtection="1">
      <alignment vertical="center"/>
      <protection hidden="1"/>
    </xf>
    <xf numFmtId="166" fontId="5" fillId="15" borderId="0" xfId="2" applyNumberFormat="1" applyFont="1" applyFill="1" applyBorder="1" applyAlignment="1" applyProtection="1">
      <alignment horizontal="center" vertical="center" wrapText="1"/>
      <protection hidden="1"/>
    </xf>
    <xf numFmtId="166" fontId="1" fillId="4" borderId="0" xfId="2" applyNumberFormat="1" applyFill="1" applyBorder="1" applyAlignment="1" applyProtection="1">
      <alignment vertical="center"/>
      <protection hidden="1"/>
    </xf>
    <xf numFmtId="164" fontId="1" fillId="4" borderId="0" xfId="1" applyFill="1" applyBorder="1" applyAlignment="1" applyProtection="1">
      <alignment vertical="center"/>
      <protection hidden="1"/>
    </xf>
    <xf numFmtId="166" fontId="15" fillId="0" borderId="0" xfId="2" applyNumberFormat="1" applyFont="1" applyFill="1" applyBorder="1" applyAlignment="1" applyProtection="1">
      <alignment vertical="center" wrapText="1"/>
      <protection hidden="1"/>
    </xf>
    <xf numFmtId="167" fontId="15" fillId="0" borderId="0" xfId="1" applyNumberFormat="1" applyFont="1" applyFill="1" applyBorder="1" applyAlignment="1" applyProtection="1">
      <alignment vertical="center"/>
      <protection hidden="1"/>
    </xf>
    <xf numFmtId="42" fontId="4" fillId="2" borderId="23" xfId="11" applyFont="1" applyFill="1" applyBorder="1" applyAlignment="1" applyProtection="1">
      <alignment horizontal="center" vertical="center" wrapText="1"/>
      <protection hidden="1"/>
    </xf>
    <xf numFmtId="164" fontId="4" fillId="2" borderId="23" xfId="1" applyFont="1" applyFill="1" applyBorder="1" applyAlignment="1" applyProtection="1">
      <alignment horizontal="center" vertical="top" wrapText="1"/>
      <protection hidden="1"/>
    </xf>
    <xf numFmtId="0" fontId="4" fillId="2" borderId="23" xfId="0" applyFont="1" applyFill="1" applyBorder="1" applyAlignment="1" applyProtection="1">
      <alignment horizontal="center" vertical="center" wrapText="1"/>
      <protection hidden="1"/>
    </xf>
    <xf numFmtId="0" fontId="4" fillId="3" borderId="26" xfId="0" applyFont="1" applyFill="1" applyBorder="1" applyAlignment="1" applyProtection="1">
      <alignment horizontal="center" vertical="center" wrapText="1"/>
      <protection hidden="1"/>
    </xf>
    <xf numFmtId="42" fontId="4" fillId="12" borderId="23" xfId="11" applyFont="1" applyFill="1" applyBorder="1" applyAlignment="1" applyProtection="1">
      <alignment horizontal="center" vertical="center" wrapText="1"/>
      <protection hidden="1"/>
    </xf>
    <xf numFmtId="164" fontId="4" fillId="12" borderId="23" xfId="1" applyFont="1" applyFill="1" applyBorder="1" applyAlignment="1" applyProtection="1">
      <alignment horizontal="center" vertical="center" wrapText="1"/>
      <protection hidden="1"/>
    </xf>
    <xf numFmtId="0" fontId="4" fillId="12" borderId="23" xfId="0" applyFont="1" applyFill="1" applyBorder="1" applyAlignment="1" applyProtection="1">
      <alignment horizontal="center" vertical="center" wrapText="1"/>
      <protection hidden="1"/>
    </xf>
    <xf numFmtId="0" fontId="4" fillId="11" borderId="23" xfId="0" applyFont="1" applyFill="1" applyBorder="1" applyAlignment="1" applyProtection="1">
      <alignment horizontal="center" vertical="center" wrapText="1"/>
      <protection hidden="1"/>
    </xf>
    <xf numFmtId="0" fontId="17" fillId="18" borderId="5" xfId="0" applyFont="1" applyFill="1" applyBorder="1" applyAlignment="1" applyProtection="1">
      <alignment horizontal="center" vertical="top"/>
      <protection hidden="1"/>
    </xf>
    <xf numFmtId="0" fontId="4" fillId="6" borderId="15" xfId="0" applyFont="1" applyFill="1" applyBorder="1" applyAlignment="1" applyProtection="1">
      <alignment vertical="top"/>
      <protection hidden="1"/>
    </xf>
    <xf numFmtId="0" fontId="17" fillId="18" borderId="0" xfId="0" applyFont="1" applyFill="1" applyAlignment="1" applyProtection="1">
      <alignment horizontal="center" vertical="top"/>
      <protection hidden="1"/>
    </xf>
    <xf numFmtId="0" fontId="4" fillId="0" borderId="0" xfId="0" applyFont="1" applyAlignment="1" applyProtection="1">
      <alignment vertical="top"/>
      <protection hidden="1"/>
    </xf>
    <xf numFmtId="0" fontId="2" fillId="0" borderId="0" xfId="0" applyFont="1" applyAlignment="1" applyProtection="1">
      <alignment vertical="top"/>
      <protection hidden="1"/>
    </xf>
    <xf numFmtId="0" fontId="4" fillId="6" borderId="15" xfId="0" applyFont="1" applyFill="1" applyBorder="1" applyAlignment="1" applyProtection="1">
      <alignment horizontal="center" vertical="top"/>
      <protection hidden="1"/>
    </xf>
    <xf numFmtId="0" fontId="2" fillId="4" borderId="5" xfId="0" applyFont="1" applyFill="1" applyBorder="1" applyAlignment="1" applyProtection="1">
      <alignment horizontal="center" vertical="center" wrapText="1"/>
      <protection hidden="1"/>
    </xf>
    <xf numFmtId="9" fontId="2" fillId="4" borderId="5" xfId="0" applyNumberFormat="1" applyFont="1" applyFill="1" applyBorder="1" applyAlignment="1" applyProtection="1">
      <alignment horizontal="center" vertical="center" wrapText="1"/>
      <protection hidden="1"/>
    </xf>
    <xf numFmtId="0" fontId="2" fillId="20" borderId="5" xfId="0" applyFont="1" applyFill="1" applyBorder="1" applyAlignment="1" applyProtection="1">
      <alignment horizontal="center" vertical="center" wrapText="1"/>
      <protection hidden="1"/>
    </xf>
    <xf numFmtId="0" fontId="11" fillId="7" borderId="23" xfId="0" applyFont="1" applyFill="1" applyBorder="1" applyAlignment="1" applyProtection="1">
      <alignment horizontal="center" vertical="center" wrapText="1"/>
      <protection hidden="1"/>
    </xf>
    <xf numFmtId="4" fontId="0" fillId="0" borderId="0" xfId="0" applyNumberFormat="1"/>
    <xf numFmtId="3" fontId="0" fillId="0" borderId="0" xfId="0" applyNumberFormat="1"/>
    <xf numFmtId="42" fontId="11" fillId="7" borderId="23" xfId="11" applyFont="1" applyFill="1" applyBorder="1" applyAlignment="1" applyProtection="1">
      <alignment horizontal="center" vertical="center" wrapText="1"/>
      <protection hidden="1"/>
    </xf>
    <xf numFmtId="164" fontId="11" fillId="7" borderId="23" xfId="1" applyFont="1" applyFill="1" applyBorder="1" applyAlignment="1" applyProtection="1">
      <alignment horizontal="center" vertical="center" wrapText="1"/>
      <protection hidden="1"/>
    </xf>
    <xf numFmtId="0" fontId="11" fillId="8" borderId="23" xfId="0" applyFont="1" applyFill="1" applyBorder="1" applyAlignment="1" applyProtection="1">
      <alignment horizontal="center" vertical="center" wrapText="1"/>
      <protection hidden="1"/>
    </xf>
    <xf numFmtId="9" fontId="8" fillId="10" borderId="23" xfId="3" applyFont="1" applyFill="1" applyBorder="1" applyAlignment="1" applyProtection="1">
      <alignment horizontal="center" vertical="center" wrapText="1"/>
      <protection hidden="1"/>
    </xf>
    <xf numFmtId="0" fontId="11" fillId="10" borderId="23" xfId="0" applyFont="1" applyFill="1" applyBorder="1" applyAlignment="1" applyProtection="1">
      <alignment horizontal="center" vertical="center" wrapText="1"/>
      <protection hidden="1"/>
    </xf>
    <xf numFmtId="0" fontId="11" fillId="9" borderId="23" xfId="0" applyFont="1" applyFill="1" applyBorder="1" applyAlignment="1" applyProtection="1">
      <alignment horizontal="center" vertical="center" wrapText="1"/>
      <protection hidden="1"/>
    </xf>
    <xf numFmtId="0" fontId="11" fillId="14" borderId="23" xfId="0" applyFont="1" applyFill="1" applyBorder="1" applyAlignment="1" applyProtection="1">
      <alignment horizontal="center" vertical="center" wrapText="1"/>
      <protection hidden="1"/>
    </xf>
    <xf numFmtId="0" fontId="11" fillId="13" borderId="23" xfId="0" applyFont="1" applyFill="1" applyBorder="1" applyAlignment="1" applyProtection="1">
      <alignment horizontal="center" vertical="center" wrapText="1"/>
      <protection hidden="1"/>
    </xf>
    <xf numFmtId="0" fontId="11" fillId="12" borderId="23" xfId="0" applyFont="1" applyFill="1" applyBorder="1" applyAlignment="1" applyProtection="1">
      <alignment horizontal="center" vertical="center" wrapText="1"/>
      <protection hidden="1"/>
    </xf>
    <xf numFmtId="0" fontId="11" fillId="11" borderId="2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19" fillId="0" borderId="0" xfId="0" applyFont="1"/>
    <xf numFmtId="3" fontId="0" fillId="0" borderId="5" xfId="0" applyNumberFormat="1" applyBorder="1" applyAlignment="1">
      <alignment horizontal="right" vertical="center"/>
    </xf>
    <xf numFmtId="3" fontId="2" fillId="0" borderId="5" xfId="2" applyNumberFormat="1" applyFont="1" applyFill="1" applyBorder="1" applyAlignment="1" applyProtection="1">
      <alignment horizontal="right" vertical="center"/>
      <protection hidden="1"/>
    </xf>
    <xf numFmtId="3" fontId="0" fillId="0" borderId="5" xfId="0" applyNumberFormat="1" applyBorder="1" applyAlignment="1">
      <alignment horizontal="center" vertical="center"/>
    </xf>
    <xf numFmtId="3" fontId="0" fillId="0" borderId="0" xfId="0" applyNumberFormat="1" applyAlignment="1">
      <alignment horizontal="right" vertical="center"/>
    </xf>
    <xf numFmtId="3" fontId="2" fillId="0" borderId="24" xfId="2" applyNumberFormat="1" applyFont="1" applyFill="1" applyBorder="1" applyAlignment="1" applyProtection="1">
      <alignment horizontal="right" vertical="center"/>
      <protection hidden="1"/>
    </xf>
    <xf numFmtId="3" fontId="1" fillId="5" borderId="5" xfId="2" applyNumberFormat="1" applyFill="1" applyBorder="1" applyAlignment="1" applyProtection="1">
      <alignment horizontal="right" vertical="center"/>
      <protection hidden="1"/>
    </xf>
    <xf numFmtId="3" fontId="1" fillId="5" borderId="5" xfId="1" applyNumberFormat="1" applyFill="1" applyBorder="1" applyAlignment="1" applyProtection="1">
      <alignment horizontal="right" vertical="center"/>
      <protection hidden="1"/>
    </xf>
    <xf numFmtId="3" fontId="2" fillId="0" borderId="5" xfId="2" applyNumberFormat="1" applyFont="1" applyFill="1" applyBorder="1" applyAlignment="1" applyProtection="1">
      <alignment vertical="center"/>
      <protection hidden="1"/>
    </xf>
    <xf numFmtId="3" fontId="15" fillId="0" borderId="5" xfId="1" applyNumberFormat="1" applyFont="1" applyFill="1" applyBorder="1" applyAlignment="1" applyProtection="1">
      <alignment vertical="center"/>
      <protection hidden="1"/>
    </xf>
    <xf numFmtId="172" fontId="2" fillId="0" borderId="5" xfId="2" applyNumberFormat="1" applyFont="1" applyFill="1" applyBorder="1" applyAlignment="1" applyProtection="1">
      <alignment vertical="center"/>
      <protection hidden="1"/>
    </xf>
    <xf numFmtId="172" fontId="15" fillId="0" borderId="5" xfId="2" applyNumberFormat="1" applyFont="1" applyFill="1" applyBorder="1" applyAlignment="1" applyProtection="1">
      <alignment vertical="center"/>
      <protection hidden="1"/>
    </xf>
    <xf numFmtId="164" fontId="8" fillId="0" borderId="5" xfId="1" applyFont="1" applyFill="1" applyBorder="1" applyAlignment="1" applyProtection="1">
      <alignment horizontal="right" vertical="center"/>
      <protection hidden="1"/>
    </xf>
    <xf numFmtId="164" fontId="2" fillId="0" borderId="5" xfId="1" applyFont="1" applyFill="1" applyBorder="1" applyAlignment="1" applyProtection="1">
      <alignment horizontal="right" vertical="center"/>
      <protection hidden="1"/>
    </xf>
    <xf numFmtId="3" fontId="1" fillId="5" borderId="0" xfId="2" applyNumberFormat="1" applyFill="1" applyBorder="1" applyAlignment="1" applyProtection="1">
      <alignment horizontal="right" vertical="center"/>
      <protection hidden="1"/>
    </xf>
    <xf numFmtId="3" fontId="1" fillId="5" borderId="0" xfId="1" applyNumberFormat="1" applyFill="1" applyBorder="1" applyAlignment="1" applyProtection="1">
      <alignment horizontal="right" vertical="center"/>
      <protection hidden="1"/>
    </xf>
    <xf numFmtId="0" fontId="0" fillId="5" borderId="0" xfId="0" applyFill="1" applyAlignment="1">
      <alignment horizontal="center" vertical="center" wrapText="1"/>
    </xf>
    <xf numFmtId="3" fontId="2" fillId="5" borderId="0" xfId="2" applyNumberFormat="1" applyFont="1" applyFill="1" applyBorder="1" applyAlignment="1" applyProtection="1">
      <alignment horizontal="right" vertical="center"/>
      <protection hidden="1"/>
    </xf>
    <xf numFmtId="3" fontId="0" fillId="5" borderId="0" xfId="0" applyNumberFormat="1" applyFill="1" applyAlignment="1">
      <alignment horizontal="right" vertical="center"/>
    </xf>
    <xf numFmtId="164" fontId="4" fillId="5" borderId="0" xfId="1" applyFont="1" applyFill="1" applyBorder="1" applyAlignment="1" applyProtection="1">
      <alignment vertical="center"/>
      <protection hidden="1"/>
    </xf>
    <xf numFmtId="166" fontId="5" fillId="5" borderId="0" xfId="2" applyNumberFormat="1" applyFont="1" applyFill="1" applyBorder="1" applyAlignment="1" applyProtection="1">
      <alignment horizontal="center" vertical="center" wrapText="1"/>
      <protection hidden="1"/>
    </xf>
    <xf numFmtId="166" fontId="5" fillId="21" borderId="0" xfId="2" applyNumberFormat="1" applyFont="1" applyFill="1" applyBorder="1" applyAlignment="1" applyProtection="1">
      <alignment horizontal="center" vertical="center"/>
      <protection hidden="1"/>
    </xf>
    <xf numFmtId="3" fontId="0" fillId="5" borderId="0" xfId="0" applyNumberFormat="1" applyFill="1" applyAlignment="1">
      <alignment vertical="center"/>
    </xf>
    <xf numFmtId="9" fontId="10" fillId="5" borderId="0" xfId="3" applyFont="1" applyFill="1" applyBorder="1" applyAlignment="1" applyProtection="1">
      <alignment vertical="center"/>
      <protection hidden="1"/>
    </xf>
    <xf numFmtId="0" fontId="4" fillId="5" borderId="0" xfId="0" applyFont="1" applyFill="1" applyAlignment="1" applyProtection="1">
      <alignment horizontal="center" vertical="center" wrapText="1"/>
      <protection hidden="1"/>
    </xf>
    <xf numFmtId="164" fontId="2" fillId="5" borderId="0" xfId="1" applyFont="1" applyFill="1" applyBorder="1" applyAlignment="1" applyProtection="1">
      <alignment horizontal="right" vertical="center"/>
      <protection hidden="1"/>
    </xf>
    <xf numFmtId="166" fontId="5" fillId="21" borderId="0" xfId="2" applyNumberFormat="1" applyFont="1" applyFill="1" applyBorder="1" applyAlignment="1" applyProtection="1">
      <alignment horizontal="center" vertical="center" wrapText="1"/>
      <protection hidden="1"/>
    </xf>
    <xf numFmtId="166" fontId="15" fillId="5" borderId="0" xfId="2" applyNumberFormat="1" applyFont="1" applyFill="1" applyBorder="1" applyAlignment="1" applyProtection="1">
      <alignment vertical="center" wrapText="1"/>
      <protection hidden="1"/>
    </xf>
    <xf numFmtId="3" fontId="2" fillId="5" borderId="0" xfId="2" applyNumberFormat="1" applyFont="1" applyFill="1" applyBorder="1" applyAlignment="1" applyProtection="1">
      <alignment vertical="center"/>
      <protection hidden="1"/>
    </xf>
    <xf numFmtId="3" fontId="15" fillId="5" borderId="0" xfId="1" applyNumberFormat="1" applyFont="1" applyFill="1" applyBorder="1" applyAlignment="1" applyProtection="1">
      <alignment vertical="center"/>
      <protection hidden="1"/>
    </xf>
    <xf numFmtId="166" fontId="6" fillId="5" borderId="0" xfId="2" applyNumberFormat="1" applyFont="1" applyFill="1" applyBorder="1" applyAlignment="1" applyProtection="1">
      <alignment horizontal="center" vertical="center" wrapText="1"/>
      <protection hidden="1"/>
    </xf>
    <xf numFmtId="172" fontId="2" fillId="5" borderId="0" xfId="2" applyNumberFormat="1" applyFont="1" applyFill="1" applyBorder="1" applyAlignment="1" applyProtection="1">
      <alignment vertical="center"/>
      <protection hidden="1"/>
    </xf>
    <xf numFmtId="172" fontId="15" fillId="5" borderId="0" xfId="2" applyNumberFormat="1" applyFont="1" applyFill="1" applyBorder="1" applyAlignment="1" applyProtection="1">
      <alignment vertical="center"/>
      <protection hidden="1"/>
    </xf>
    <xf numFmtId="168" fontId="4" fillId="0" borderId="0" xfId="2" applyNumberFormat="1" applyFont="1" applyFill="1" applyBorder="1" applyAlignment="1" applyProtection="1">
      <alignment vertical="center"/>
      <protection hidden="1"/>
    </xf>
    <xf numFmtId="0" fontId="4" fillId="0" borderId="45" xfId="0" applyFont="1" applyBorder="1" applyAlignment="1" applyProtection="1">
      <alignment horizontal="center" vertical="center"/>
      <protection hidden="1"/>
    </xf>
    <xf numFmtId="0" fontId="4" fillId="0" borderId="42" xfId="0" applyFont="1" applyBorder="1" applyAlignment="1" applyProtection="1">
      <alignment horizontal="center" vertical="center"/>
      <protection hidden="1"/>
    </xf>
    <xf numFmtId="0" fontId="4" fillId="0" borderId="44" xfId="0" applyFont="1" applyBorder="1" applyAlignment="1" applyProtection="1">
      <alignment horizontal="center" vertical="center"/>
      <protection hidden="1"/>
    </xf>
    <xf numFmtId="0" fontId="10" fillId="0" borderId="33" xfId="0" applyFont="1" applyBorder="1" applyAlignment="1" applyProtection="1">
      <alignment horizontal="center" vertical="center" wrapText="1"/>
      <protection hidden="1"/>
    </xf>
    <xf numFmtId="0" fontId="10" fillId="0" borderId="3" xfId="0" applyFont="1" applyBorder="1" applyAlignment="1" applyProtection="1">
      <alignment horizontal="center" vertical="center" wrapText="1"/>
      <protection hidden="1"/>
    </xf>
    <xf numFmtId="0" fontId="10" fillId="0" borderId="20" xfId="0" applyFont="1" applyBorder="1" applyAlignment="1" applyProtection="1">
      <alignment horizontal="center" vertical="center" wrapText="1"/>
      <protection hidden="1"/>
    </xf>
    <xf numFmtId="164" fontId="10" fillId="0" borderId="16" xfId="1" applyFont="1" applyFill="1" applyBorder="1" applyAlignment="1" applyProtection="1">
      <alignment horizontal="center" vertical="center"/>
      <protection hidden="1"/>
    </xf>
    <xf numFmtId="164" fontId="10" fillId="0" borderId="17" xfId="1" applyFont="1" applyFill="1" applyBorder="1" applyAlignment="1" applyProtection="1">
      <alignment horizontal="center" vertical="center"/>
      <protection hidden="1"/>
    </xf>
    <xf numFmtId="164" fontId="10" fillId="0" borderId="48" xfId="1" applyFont="1" applyFill="1" applyBorder="1" applyAlignment="1" applyProtection="1">
      <alignment horizontal="center" vertical="center"/>
      <protection hidden="1"/>
    </xf>
    <xf numFmtId="42" fontId="10" fillId="0" borderId="47" xfId="11" applyFont="1" applyFill="1" applyBorder="1" applyAlignment="1" applyProtection="1">
      <alignment horizontal="center" vertical="center"/>
      <protection hidden="1"/>
    </xf>
    <xf numFmtId="42" fontId="10" fillId="0" borderId="17" xfId="11" applyFont="1" applyFill="1" applyBorder="1" applyAlignment="1" applyProtection="1">
      <alignment horizontal="center" vertical="center"/>
      <protection hidden="1"/>
    </xf>
    <xf numFmtId="42" fontId="10" fillId="0" borderId="48" xfId="11" applyFont="1" applyFill="1" applyBorder="1" applyAlignment="1" applyProtection="1">
      <alignment horizontal="center" vertical="center"/>
      <protection hidden="1"/>
    </xf>
    <xf numFmtId="0" fontId="10" fillId="0" borderId="34" xfId="0" applyFont="1" applyBorder="1" applyAlignment="1" applyProtection="1">
      <alignment horizontal="center" vertical="center"/>
      <protection hidden="1"/>
    </xf>
    <xf numFmtId="0" fontId="10" fillId="0" borderId="22" xfId="0" applyFont="1" applyBorder="1" applyAlignment="1" applyProtection="1">
      <alignment horizontal="center" vertical="center"/>
      <protection hidden="1"/>
    </xf>
    <xf numFmtId="0" fontId="10" fillId="0" borderId="46" xfId="0" applyFont="1" applyBorder="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11" fillId="17" borderId="41" xfId="0" applyFont="1" applyFill="1" applyBorder="1" applyAlignment="1" applyProtection="1">
      <alignment horizontal="center" vertical="center" wrapText="1"/>
      <protection hidden="1"/>
    </xf>
    <xf numFmtId="0" fontId="11" fillId="17" borderId="42" xfId="0" applyFont="1" applyFill="1" applyBorder="1" applyAlignment="1" applyProtection="1">
      <alignment horizontal="center" vertical="center" wrapText="1"/>
      <protection hidden="1"/>
    </xf>
    <xf numFmtId="0" fontId="11" fillId="17" borderId="43" xfId="0" applyFont="1" applyFill="1" applyBorder="1" applyAlignment="1" applyProtection="1">
      <alignment horizontal="center" vertical="center" wrapText="1"/>
      <protection hidden="1"/>
    </xf>
    <xf numFmtId="0" fontId="12" fillId="11" borderId="45" xfId="0" applyFont="1" applyFill="1" applyBorder="1" applyAlignment="1" applyProtection="1">
      <alignment horizontal="center" vertical="center" wrapText="1"/>
      <protection hidden="1"/>
    </xf>
    <xf numFmtId="0" fontId="12" fillId="11" borderId="42" xfId="0" applyFont="1" applyFill="1" applyBorder="1" applyAlignment="1" applyProtection="1">
      <alignment horizontal="center" vertical="center" wrapText="1"/>
      <protection hidden="1"/>
    </xf>
    <xf numFmtId="0" fontId="12" fillId="11" borderId="43" xfId="0" applyFont="1" applyFill="1" applyBorder="1" applyAlignment="1" applyProtection="1">
      <alignment horizontal="center" vertical="center" wrapText="1"/>
      <protection hidden="1"/>
    </xf>
    <xf numFmtId="0" fontId="12" fillId="3" borderId="41" xfId="0" applyFont="1" applyFill="1" applyBorder="1" applyAlignment="1" applyProtection="1">
      <alignment horizontal="center" vertical="center" wrapText="1"/>
      <protection hidden="1"/>
    </xf>
    <xf numFmtId="0" fontId="12" fillId="3" borderId="42" xfId="0" applyFont="1" applyFill="1" applyBorder="1" applyAlignment="1" applyProtection="1">
      <alignment horizontal="center" vertical="center" wrapText="1"/>
      <protection hidden="1"/>
    </xf>
    <xf numFmtId="0" fontId="12" fillId="3" borderId="44" xfId="0" applyFont="1" applyFill="1" applyBorder="1" applyAlignment="1" applyProtection="1">
      <alignment horizontal="center" vertical="center" wrapText="1"/>
      <protection hidden="1"/>
    </xf>
    <xf numFmtId="0" fontId="12" fillId="13" borderId="41" xfId="0" applyFont="1" applyFill="1" applyBorder="1" applyAlignment="1" applyProtection="1">
      <alignment horizontal="center" vertical="center" wrapText="1"/>
      <protection hidden="1"/>
    </xf>
    <xf numFmtId="0" fontId="12" fillId="13" borderId="42" xfId="0" applyFont="1" applyFill="1" applyBorder="1" applyAlignment="1" applyProtection="1">
      <alignment horizontal="center" vertical="center" wrapText="1"/>
      <protection hidden="1"/>
    </xf>
    <xf numFmtId="0" fontId="12" fillId="13" borderId="43" xfId="0" applyFont="1" applyFill="1" applyBorder="1" applyAlignment="1" applyProtection="1">
      <alignment horizontal="center" vertical="center" wrapText="1"/>
      <protection hidden="1"/>
    </xf>
    <xf numFmtId="0" fontId="17" fillId="5" borderId="0" xfId="0" applyFont="1" applyFill="1" applyAlignment="1" applyProtection="1">
      <alignment horizontal="left" vertical="top" wrapText="1"/>
      <protection hidden="1"/>
    </xf>
    <xf numFmtId="0" fontId="0" fillId="5" borderId="0" xfId="0" applyFill="1" applyAlignment="1">
      <alignment horizontal="left"/>
    </xf>
    <xf numFmtId="0" fontId="4" fillId="0" borderId="8" xfId="0" applyFont="1" applyBorder="1" applyAlignment="1" applyProtection="1">
      <alignment horizontal="center" vertical="top" wrapText="1"/>
      <protection hidden="1"/>
    </xf>
    <xf numFmtId="0" fontId="4" fillId="0" borderId="13" xfId="0" applyFont="1" applyBorder="1" applyAlignment="1" applyProtection="1">
      <alignment horizontal="center" vertical="top" wrapText="1"/>
      <protection hidden="1"/>
    </xf>
    <xf numFmtId="0" fontId="12" fillId="8" borderId="41" xfId="0" applyFont="1" applyFill="1" applyBorder="1" applyAlignment="1" applyProtection="1">
      <alignment horizontal="center" vertical="center" wrapText="1"/>
      <protection hidden="1"/>
    </xf>
    <xf numFmtId="0" fontId="12" fillId="8" borderId="42" xfId="0" applyFont="1" applyFill="1" applyBorder="1" applyAlignment="1" applyProtection="1">
      <alignment horizontal="center" vertical="center" wrapText="1"/>
      <protection hidden="1"/>
    </xf>
    <xf numFmtId="0" fontId="12" fillId="8" borderId="43" xfId="0" applyFont="1" applyFill="1" applyBorder="1" applyAlignment="1" applyProtection="1">
      <alignment horizontal="center" vertical="center" wrapText="1"/>
      <protection hidden="1"/>
    </xf>
    <xf numFmtId="0" fontId="12" fillId="9" borderId="41" xfId="0" applyFont="1" applyFill="1" applyBorder="1" applyAlignment="1" applyProtection="1">
      <alignment horizontal="center" vertical="center" wrapText="1"/>
      <protection hidden="1"/>
    </xf>
    <xf numFmtId="0" fontId="12" fillId="9" borderId="42" xfId="0" applyFont="1" applyFill="1" applyBorder="1" applyAlignment="1" applyProtection="1">
      <alignment horizontal="center" vertical="center" wrapText="1"/>
      <protection hidden="1"/>
    </xf>
    <xf numFmtId="0" fontId="12" fillId="9" borderId="43" xfId="0" applyFont="1" applyFill="1" applyBorder="1" applyAlignment="1" applyProtection="1">
      <alignment horizontal="center" vertical="center" wrapText="1"/>
      <protection hidden="1"/>
    </xf>
    <xf numFmtId="0" fontId="11" fillId="7" borderId="9" xfId="0" applyFont="1" applyFill="1" applyBorder="1" applyAlignment="1" applyProtection="1">
      <alignment horizontal="center" vertical="center" wrapText="1"/>
      <protection hidden="1"/>
    </xf>
    <xf numFmtId="0" fontId="11" fillId="7" borderId="6" xfId="0" applyFont="1" applyFill="1" applyBorder="1" applyAlignment="1" applyProtection="1">
      <alignment horizontal="center" vertical="center" wrapText="1"/>
      <protection hidden="1"/>
    </xf>
    <xf numFmtId="0" fontId="11" fillId="7" borderId="10" xfId="0" applyFont="1" applyFill="1" applyBorder="1" applyAlignment="1" applyProtection="1">
      <alignment horizontal="center" vertical="center" wrapText="1"/>
      <protection hidden="1"/>
    </xf>
    <xf numFmtId="0" fontId="11" fillId="7" borderId="7" xfId="0" applyFont="1" applyFill="1" applyBorder="1" applyAlignment="1" applyProtection="1">
      <alignment horizontal="center" vertical="center" wrapText="1"/>
      <protection hidden="1"/>
    </xf>
    <xf numFmtId="0" fontId="4" fillId="0" borderId="0" xfId="0" applyFont="1" applyAlignment="1" applyProtection="1">
      <alignment horizontal="left" vertical="center"/>
      <protection hidden="1"/>
    </xf>
    <xf numFmtId="168" fontId="4" fillId="0" borderId="0" xfId="2" applyNumberFormat="1" applyFont="1" applyFill="1" applyBorder="1" applyAlignment="1" applyProtection="1">
      <alignment horizontal="left" vertical="center"/>
      <protection hidden="1"/>
    </xf>
    <xf numFmtId="0" fontId="4" fillId="0" borderId="19" xfId="0" applyFont="1" applyBorder="1" applyAlignment="1" applyProtection="1">
      <alignment horizontal="center" vertical="center"/>
      <protection hidden="1"/>
    </xf>
    <xf numFmtId="0" fontId="4" fillId="0" borderId="11" xfId="0" applyFont="1" applyBorder="1" applyAlignment="1" applyProtection="1">
      <alignment horizontal="center" vertical="center"/>
      <protection hidden="1"/>
    </xf>
    <xf numFmtId="0" fontId="4" fillId="0" borderId="12" xfId="0" applyFont="1" applyBorder="1" applyAlignment="1" applyProtection="1">
      <alignment horizontal="center" vertical="center"/>
      <protection hidden="1"/>
    </xf>
    <xf numFmtId="164" fontId="10" fillId="0" borderId="15" xfId="1" applyFont="1" applyFill="1" applyBorder="1" applyAlignment="1" applyProtection="1">
      <alignment horizontal="center" vertical="center"/>
      <protection hidden="1"/>
    </xf>
    <xf numFmtId="164" fontId="10" fillId="0" borderId="5" xfId="1" applyFont="1" applyFill="1" applyBorder="1" applyAlignment="1" applyProtection="1">
      <alignment horizontal="center" vertical="center"/>
      <protection hidden="1"/>
    </xf>
    <xf numFmtId="42" fontId="10" fillId="0" borderId="5" xfId="11" applyFont="1" applyFill="1" applyBorder="1" applyAlignment="1" applyProtection="1">
      <alignment horizontal="center" vertical="center"/>
      <protection hidden="1"/>
    </xf>
    <xf numFmtId="0" fontId="10" fillId="0" borderId="4" xfId="0" applyFont="1" applyBorder="1" applyAlignment="1" applyProtection="1">
      <alignment horizontal="center" vertical="center"/>
      <protection hidden="1"/>
    </xf>
    <xf numFmtId="0" fontId="10" fillId="0" borderId="3" xfId="0" applyFont="1" applyBorder="1" applyAlignment="1" applyProtection="1">
      <alignment horizontal="center" vertical="center"/>
      <protection hidden="1"/>
    </xf>
    <xf numFmtId="0" fontId="10" fillId="0" borderId="20" xfId="0" applyFont="1" applyBorder="1" applyAlignment="1" applyProtection="1">
      <alignment horizontal="center" vertical="center"/>
      <protection hidden="1"/>
    </xf>
    <xf numFmtId="0" fontId="12" fillId="8" borderId="11" xfId="0" applyFont="1" applyFill="1" applyBorder="1" applyAlignment="1" applyProtection="1">
      <alignment horizontal="center" vertical="center" wrapText="1"/>
      <protection hidden="1"/>
    </xf>
    <xf numFmtId="0" fontId="12" fillId="9" borderId="11" xfId="0" applyFont="1" applyFill="1" applyBorder="1" applyAlignment="1" applyProtection="1">
      <alignment horizontal="center" vertical="center" wrapText="1"/>
      <protection hidden="1"/>
    </xf>
    <xf numFmtId="0" fontId="12" fillId="13" borderId="11" xfId="0" applyFont="1" applyFill="1" applyBorder="1" applyAlignment="1" applyProtection="1">
      <alignment horizontal="center" vertical="center" wrapText="1"/>
      <protection hidden="1"/>
    </xf>
    <xf numFmtId="0" fontId="11" fillId="17" borderId="11" xfId="0" applyFont="1" applyFill="1" applyBorder="1" applyAlignment="1" applyProtection="1">
      <alignment horizontal="center" vertical="center" wrapText="1"/>
      <protection hidden="1"/>
    </xf>
    <xf numFmtId="0" fontId="12" fillId="3" borderId="11" xfId="0" applyFont="1" applyFill="1" applyBorder="1" applyAlignment="1" applyProtection="1">
      <alignment horizontal="center" vertical="center" wrapText="1"/>
      <protection hidden="1"/>
    </xf>
    <xf numFmtId="0" fontId="12" fillId="3" borderId="12" xfId="0" applyFont="1" applyFill="1" applyBorder="1" applyAlignment="1" applyProtection="1">
      <alignment horizontal="center" vertical="center" wrapText="1"/>
      <protection hidden="1"/>
    </xf>
    <xf numFmtId="0" fontId="12" fillId="11" borderId="11" xfId="0" applyFont="1" applyFill="1" applyBorder="1" applyAlignment="1" applyProtection="1">
      <alignment horizontal="center" vertical="center" wrapText="1"/>
      <protection hidden="1"/>
    </xf>
    <xf numFmtId="0" fontId="4" fillId="6" borderId="15" xfId="0" applyFont="1" applyFill="1" applyBorder="1" applyAlignment="1" applyProtection="1">
      <alignment horizontal="center" vertical="top"/>
      <protection hidden="1"/>
    </xf>
    <xf numFmtId="0" fontId="4" fillId="4" borderId="5" xfId="0" applyFont="1" applyFill="1" applyBorder="1" applyAlignment="1" applyProtection="1">
      <alignment horizontal="center" vertical="center" wrapText="1"/>
      <protection hidden="1"/>
    </xf>
    <xf numFmtId="166" fontId="4" fillId="0" borderId="5" xfId="2" applyNumberFormat="1" applyFont="1" applyFill="1" applyBorder="1" applyAlignment="1" applyProtection="1">
      <alignment horizontal="center" vertical="center" wrapText="1"/>
      <protection hidden="1"/>
    </xf>
    <xf numFmtId="166" fontId="4" fillId="0" borderId="5" xfId="2" applyNumberFormat="1" applyFont="1" applyFill="1" applyBorder="1" applyAlignment="1" applyProtection="1">
      <alignment horizontal="center" vertical="center"/>
      <protection hidden="1"/>
    </xf>
    <xf numFmtId="0" fontId="4" fillId="0" borderId="5" xfId="0" applyFont="1" applyBorder="1" applyAlignment="1" applyProtection="1">
      <alignment horizontal="center" vertical="center" wrapText="1"/>
      <protection hidden="1"/>
    </xf>
    <xf numFmtId="2" fontId="4" fillId="0" borderId="5" xfId="0" applyNumberFormat="1" applyFont="1" applyBorder="1" applyAlignment="1" applyProtection="1">
      <alignment horizontal="center" vertical="center" wrapText="1"/>
      <protection hidden="1"/>
    </xf>
    <xf numFmtId="0" fontId="4" fillId="6" borderId="13" xfId="0" applyFont="1" applyFill="1" applyBorder="1" applyAlignment="1" applyProtection="1">
      <alignment horizontal="center" vertical="top"/>
      <protection hidden="1"/>
    </xf>
    <xf numFmtId="0" fontId="4" fillId="4" borderId="24" xfId="0" applyFont="1" applyFill="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0" fontId="4" fillId="6" borderId="15" xfId="0" applyFont="1" applyFill="1" applyBorder="1" applyAlignment="1" applyProtection="1">
      <alignment horizontal="center" vertical="center"/>
      <protection hidden="1"/>
    </xf>
    <xf numFmtId="0" fontId="4" fillId="6" borderId="13" xfId="0" applyFont="1" applyFill="1" applyBorder="1" applyAlignment="1" applyProtection="1">
      <alignment horizontal="center" vertical="center"/>
      <protection hidden="1"/>
    </xf>
    <xf numFmtId="0" fontId="4" fillId="0" borderId="15" xfId="0" applyFont="1" applyBorder="1" applyAlignment="1" applyProtection="1">
      <alignment horizontal="center" vertical="center"/>
      <protection hidden="1"/>
    </xf>
    <xf numFmtId="0" fontId="4" fillId="5" borderId="5" xfId="0" applyFont="1" applyFill="1" applyBorder="1" applyAlignment="1" applyProtection="1">
      <alignment horizontal="center" vertical="center" wrapText="1"/>
      <protection hidden="1"/>
    </xf>
    <xf numFmtId="0" fontId="4" fillId="6" borderId="5" xfId="0" applyFont="1" applyFill="1" applyBorder="1" applyAlignment="1" applyProtection="1">
      <alignment horizontal="center" vertical="center" wrapText="1"/>
      <protection hidden="1"/>
    </xf>
    <xf numFmtId="0" fontId="4" fillId="0" borderId="5" xfId="2" applyNumberFormat="1" applyFont="1" applyFill="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cellXfs>
  <cellStyles count="13">
    <cellStyle name="Euro" xfId="4" xr:uid="{00000000-0005-0000-0000-000000000000}"/>
    <cellStyle name="Hipervínculo" xfId="12" builtinId="8"/>
    <cellStyle name="Millares" xfId="1" builtinId="3"/>
    <cellStyle name="Millares 2" xfId="5" xr:uid="{00000000-0005-0000-0000-000003000000}"/>
    <cellStyle name="Millares 3" xfId="6" xr:uid="{00000000-0005-0000-0000-000004000000}"/>
    <cellStyle name="Moneda" xfId="2" builtinId="4"/>
    <cellStyle name="Moneda [0]" xfId="11" builtinId="7"/>
    <cellStyle name="Moneda 2" xfId="7" xr:uid="{00000000-0005-0000-0000-000007000000}"/>
    <cellStyle name="Moneda 7" xfId="8" xr:uid="{00000000-0005-0000-0000-000008000000}"/>
    <cellStyle name="Normal" xfId="0" builtinId="0"/>
    <cellStyle name="Normal 2" xfId="9" xr:uid="{00000000-0005-0000-0000-00000A000000}"/>
    <cellStyle name="Normal 3" xfId="10" xr:uid="{00000000-0005-0000-0000-00000B000000}"/>
    <cellStyle name="Porcentaje" xfId="3" builtinId="5"/>
  </cellStyles>
  <dxfs count="97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5" Type="http://schemas.openxmlformats.org/officeDocument/2006/relationships/printerSettings" Target="../printerSettings/printerSettings3.bin"/><Relationship Id="rId4" Type="http://schemas.openxmlformats.org/officeDocument/2006/relationships/hyperlink" Target="javascript:void(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37"/>
  <sheetViews>
    <sheetView showGridLines="0" tabSelected="1" view="pageBreakPreview" zoomScale="71" zoomScaleNormal="71" zoomScaleSheetLayoutView="71" workbookViewId="0">
      <pane xSplit="1" ySplit="5" topLeftCell="B16" activePane="bottomRight" state="frozen"/>
      <selection pane="topRight" activeCell="C1" sqref="C1"/>
      <selection pane="bottomLeft" activeCell="A6" sqref="A6"/>
      <selection pane="bottomRight" activeCell="H38" sqref="H38"/>
    </sheetView>
  </sheetViews>
  <sheetFormatPr baseColWidth="10" defaultColWidth="0" defaultRowHeight="14.1" customHeight="1" x14ac:dyDescent="0.2"/>
  <cols>
    <col min="1" max="1" width="4.42578125" style="208" bestFit="1" customWidth="1"/>
    <col min="2" max="2" width="26.7109375" style="20" customWidth="1"/>
    <col min="3" max="3" width="3.85546875" style="1" hidden="1" customWidth="1"/>
    <col min="4" max="4" width="16.85546875" style="87" customWidth="1"/>
    <col min="5" max="5" width="14.140625" style="87" customWidth="1"/>
    <col min="6" max="6" width="13" style="3" customWidth="1"/>
    <col min="7" max="7" width="12.42578125" style="1" customWidth="1"/>
    <col min="8" max="8" width="11.140625" style="2" customWidth="1"/>
    <col min="9" max="9" width="16.85546875" style="87" customWidth="1"/>
    <col min="10" max="10" width="16.42578125" style="87" customWidth="1"/>
    <col min="11" max="11" width="9.85546875" style="100" customWidth="1"/>
    <col min="12" max="12" width="13" style="1" customWidth="1"/>
    <col min="13" max="13" width="10.7109375" style="2" customWidth="1"/>
    <col min="14" max="14" width="15" style="87" customWidth="1"/>
    <col min="15" max="15" width="14" style="87" customWidth="1"/>
    <col min="16" max="16" width="12.5703125" style="3" customWidth="1"/>
    <col min="17" max="17" width="12.5703125" style="1" customWidth="1"/>
    <col min="18" max="18" width="10.7109375" style="2" customWidth="1"/>
    <col min="19" max="19" width="15.7109375" style="87" customWidth="1"/>
    <col min="20" max="20" width="14.140625" style="87" customWidth="1"/>
    <col min="21" max="21" width="16.5703125" style="89" customWidth="1"/>
    <col min="22" max="22" width="15.7109375" style="1" customWidth="1"/>
    <col min="23" max="23" width="14.140625" style="2" customWidth="1"/>
    <col min="24" max="24" width="17.42578125" style="2" customWidth="1"/>
    <col min="25" max="25" width="14.28515625" style="2" customWidth="1"/>
    <col min="26" max="27" width="12.85546875" style="2" customWidth="1"/>
    <col min="28" max="28" width="12.42578125" style="2" customWidth="1"/>
    <col min="29" max="29" width="15.140625" style="87" customWidth="1"/>
    <col min="30" max="30" width="15.5703125" style="87" customWidth="1"/>
    <col min="31" max="31" width="9.42578125" style="3" customWidth="1"/>
    <col min="32" max="32" width="9.140625" style="1" customWidth="1"/>
    <col min="33" max="33" width="12.140625" style="2" customWidth="1"/>
    <col min="34" max="34" width="15.85546875" style="87" hidden="1" customWidth="1"/>
    <col min="35" max="35" width="17" style="87" hidden="1" customWidth="1"/>
    <col min="36" max="36" width="7" style="3" hidden="1" customWidth="1"/>
    <col min="37" max="37" width="9" style="1" hidden="1" customWidth="1"/>
    <col min="38" max="38" width="10" style="2" hidden="1" customWidth="1"/>
    <col min="39" max="44" width="11.42578125" style="1" hidden="1" customWidth="1"/>
    <col min="45" max="48" width="0" style="1" hidden="1" customWidth="1"/>
    <col min="49" max="16380" width="11.42578125" style="1" hidden="1"/>
    <col min="16381" max="16381" width="7.28515625" style="1" hidden="1" customWidth="1"/>
    <col min="16382" max="16383" width="9.7109375" style="1" hidden="1" customWidth="1"/>
    <col min="16384" max="16384" width="9" style="1" hidden="1"/>
  </cols>
  <sheetData>
    <row r="1" spans="1:45" ht="18" customHeight="1" x14ac:dyDescent="0.2">
      <c r="A1" s="262" t="s">
        <v>216</v>
      </c>
      <c r="B1" s="263"/>
      <c r="C1" s="263"/>
      <c r="D1" s="263"/>
      <c r="E1" s="263"/>
      <c r="F1" s="263"/>
      <c r="G1" s="263"/>
      <c r="H1" s="263"/>
      <c r="I1" s="263"/>
      <c r="J1" s="263"/>
      <c r="K1" s="263"/>
      <c r="L1" s="263"/>
      <c r="M1" s="263"/>
      <c r="N1" s="263"/>
      <c r="O1" s="263"/>
      <c r="P1" s="263"/>
      <c r="Q1" s="263"/>
      <c r="R1" s="263"/>
      <c r="S1" s="263"/>
      <c r="T1" s="263"/>
      <c r="U1" s="263"/>
      <c r="V1" s="263"/>
      <c r="W1" s="263"/>
      <c r="X1" s="263"/>
      <c r="Y1" s="263"/>
      <c r="Z1" s="263"/>
      <c r="AA1" s="263"/>
      <c r="AB1" s="263"/>
      <c r="AC1" s="263"/>
      <c r="AD1" s="263"/>
      <c r="AE1" s="263"/>
      <c r="AF1" s="263"/>
      <c r="AG1" s="263"/>
      <c r="AH1" s="263"/>
      <c r="AI1" s="263"/>
      <c r="AJ1" s="263"/>
      <c r="AK1" s="263"/>
      <c r="AL1" s="264"/>
      <c r="AM1" s="102"/>
      <c r="AN1" s="102"/>
      <c r="AO1" s="102"/>
      <c r="AP1" s="102"/>
      <c r="AQ1" s="102"/>
      <c r="AR1" s="102"/>
      <c r="AS1" s="103"/>
    </row>
    <row r="2" spans="1:45" ht="39.75" customHeight="1" x14ac:dyDescent="0.2">
      <c r="A2" s="265" t="s">
        <v>234</v>
      </c>
      <c r="B2" s="266"/>
      <c r="C2" s="266"/>
      <c r="D2" s="266"/>
      <c r="E2" s="266"/>
      <c r="F2" s="266"/>
      <c r="G2" s="266"/>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6"/>
      <c r="AG2" s="266"/>
      <c r="AH2" s="266"/>
      <c r="AI2" s="266"/>
      <c r="AJ2" s="266"/>
      <c r="AK2" s="266"/>
      <c r="AL2" s="267"/>
      <c r="AS2" s="104"/>
    </row>
    <row r="3" spans="1:45" ht="18" customHeight="1" thickBot="1" x14ac:dyDescent="0.25">
      <c r="A3" s="268" t="s">
        <v>28</v>
      </c>
      <c r="B3" s="269"/>
      <c r="C3" s="269"/>
      <c r="D3" s="269"/>
      <c r="E3" s="269"/>
      <c r="F3" s="270"/>
      <c r="G3" s="24" t="s">
        <v>27</v>
      </c>
      <c r="H3" s="271">
        <v>602925998</v>
      </c>
      <c r="I3" s="272"/>
      <c r="J3" s="272"/>
      <c r="K3" s="272"/>
      <c r="L3" s="272"/>
      <c r="M3" s="273"/>
      <c r="N3" s="274" t="s">
        <v>0</v>
      </c>
      <c r="O3" s="275"/>
      <c r="P3" s="275"/>
      <c r="Q3" s="275"/>
      <c r="R3" s="275"/>
      <c r="S3" s="275"/>
      <c r="T3" s="275"/>
      <c r="U3" s="275"/>
      <c r="V3" s="275"/>
      <c r="W3" s="275"/>
      <c r="X3" s="275"/>
      <c r="Y3" s="275"/>
      <c r="Z3" s="275"/>
      <c r="AA3" s="275"/>
      <c r="AB3" s="275"/>
      <c r="AC3" s="275"/>
      <c r="AD3" s="275"/>
      <c r="AE3" s="275"/>
      <c r="AF3" s="275"/>
      <c r="AG3" s="275"/>
      <c r="AH3" s="275"/>
      <c r="AI3" s="275"/>
      <c r="AJ3" s="275"/>
      <c r="AK3" s="275"/>
      <c r="AL3" s="276"/>
      <c r="AS3" s="104"/>
    </row>
    <row r="4" spans="1:45" ht="24" customHeight="1" x14ac:dyDescent="0.2">
      <c r="A4" s="292" t="s">
        <v>20</v>
      </c>
      <c r="B4" s="300" t="s">
        <v>19</v>
      </c>
      <c r="C4" s="302" t="s">
        <v>171</v>
      </c>
      <c r="D4" s="294" t="s">
        <v>26</v>
      </c>
      <c r="E4" s="295"/>
      <c r="F4" s="295"/>
      <c r="G4" s="295"/>
      <c r="H4" s="296"/>
      <c r="I4" s="297" t="s">
        <v>25</v>
      </c>
      <c r="J4" s="298"/>
      <c r="K4" s="298"/>
      <c r="L4" s="298"/>
      <c r="M4" s="299"/>
      <c r="N4" s="287" t="s">
        <v>24</v>
      </c>
      <c r="O4" s="288"/>
      <c r="P4" s="288"/>
      <c r="Q4" s="288"/>
      <c r="R4" s="289"/>
      <c r="S4" s="278" t="s">
        <v>23</v>
      </c>
      <c r="T4" s="279"/>
      <c r="U4" s="279"/>
      <c r="V4" s="279"/>
      <c r="W4" s="280"/>
      <c r="X4" s="284" t="s">
        <v>21</v>
      </c>
      <c r="Y4" s="285"/>
      <c r="Z4" s="285"/>
      <c r="AA4" s="285"/>
      <c r="AB4" s="286"/>
      <c r="AC4" s="281" t="s">
        <v>22</v>
      </c>
      <c r="AD4" s="282"/>
      <c r="AE4" s="282"/>
      <c r="AF4" s="282"/>
      <c r="AG4" s="283"/>
      <c r="AH4" s="1"/>
      <c r="AI4" s="1"/>
      <c r="AJ4" s="1"/>
      <c r="AL4" s="1"/>
      <c r="AS4" s="104"/>
    </row>
    <row r="5" spans="1:45" s="20" customFormat="1" ht="49.5" customHeight="1" x14ac:dyDescent="0.2">
      <c r="A5" s="293"/>
      <c r="B5" s="301"/>
      <c r="C5" s="303"/>
      <c r="D5" s="216" t="s">
        <v>13</v>
      </c>
      <c r="E5" s="216" t="s">
        <v>12</v>
      </c>
      <c r="F5" s="217" t="s">
        <v>18</v>
      </c>
      <c r="G5" s="213" t="s">
        <v>5</v>
      </c>
      <c r="H5" s="218" t="s">
        <v>4</v>
      </c>
      <c r="I5" s="121" t="s">
        <v>17</v>
      </c>
      <c r="J5" s="121" t="s">
        <v>10</v>
      </c>
      <c r="K5" s="219" t="s">
        <v>16</v>
      </c>
      <c r="L5" s="220" t="s">
        <v>5</v>
      </c>
      <c r="M5" s="221" t="s">
        <v>4</v>
      </c>
      <c r="N5" s="129" t="s">
        <v>8</v>
      </c>
      <c r="O5" s="129" t="s">
        <v>15</v>
      </c>
      <c r="P5" s="130" t="s">
        <v>14</v>
      </c>
      <c r="Q5" s="222" t="s">
        <v>5</v>
      </c>
      <c r="R5" s="223" t="s">
        <v>4</v>
      </c>
      <c r="S5" s="156" t="s">
        <v>13</v>
      </c>
      <c r="T5" s="156" t="s">
        <v>12</v>
      </c>
      <c r="U5" s="156" t="s">
        <v>11</v>
      </c>
      <c r="V5" s="157" t="s">
        <v>5</v>
      </c>
      <c r="W5" s="158" t="s">
        <v>4</v>
      </c>
      <c r="X5" s="76" t="s">
        <v>8</v>
      </c>
      <c r="Y5" s="76" t="s">
        <v>7</v>
      </c>
      <c r="Z5" s="48" t="s">
        <v>6</v>
      </c>
      <c r="AA5" s="45" t="s">
        <v>5</v>
      </c>
      <c r="AB5" s="49" t="s">
        <v>4</v>
      </c>
      <c r="AC5" s="125" t="s">
        <v>8</v>
      </c>
      <c r="AD5" s="125" t="s">
        <v>10</v>
      </c>
      <c r="AE5" s="126" t="s">
        <v>9</v>
      </c>
      <c r="AF5" s="224" t="s">
        <v>5</v>
      </c>
      <c r="AG5" s="225" t="s">
        <v>4</v>
      </c>
      <c r="AS5" s="105"/>
    </row>
    <row r="6" spans="1:45" s="20" customFormat="1" ht="49.5" hidden="1" customHeight="1" x14ac:dyDescent="0.2">
      <c r="A6" s="204">
        <v>1</v>
      </c>
      <c r="B6" s="226" t="s">
        <v>217</v>
      </c>
      <c r="C6" s="227"/>
      <c r="D6" s="229">
        <v>1286120364</v>
      </c>
      <c r="E6" s="229">
        <v>30742380</v>
      </c>
      <c r="F6" s="143">
        <f t="shared" ref="F6:F12" si="0">+ROUNDDOWN(D6/E6,2)</f>
        <v>41.83</v>
      </c>
      <c r="G6" s="144" t="s">
        <v>210</v>
      </c>
      <c r="H6" s="145" t="str">
        <f>IF(F6&gt;=2.5,"SI","NO")</f>
        <v>SI</v>
      </c>
      <c r="I6" s="229">
        <v>66550962</v>
      </c>
      <c r="J6" s="146">
        <v>1305861009</v>
      </c>
      <c r="K6" s="147">
        <f t="shared" ref="K6:K12" si="1">+ROUNDDOWN(I6/J6,2)</f>
        <v>0.05</v>
      </c>
      <c r="L6" s="114" t="s">
        <v>211</v>
      </c>
      <c r="M6" s="145" t="str">
        <f>IF(K6&lt;=41%,"SI","NO")</f>
        <v>SI</v>
      </c>
      <c r="N6" s="146">
        <v>229276202</v>
      </c>
      <c r="O6" s="229">
        <v>0</v>
      </c>
      <c r="P6" s="240" t="s">
        <v>61</v>
      </c>
      <c r="Q6" s="114" t="s">
        <v>212</v>
      </c>
      <c r="R6" s="149" t="str">
        <f>IF(P6&gt;=8.81,"SI","NO")</f>
        <v>SI</v>
      </c>
      <c r="S6" s="234">
        <f t="shared" ref="S6:T8" si="2">D6</f>
        <v>1286120364</v>
      </c>
      <c r="T6" s="234">
        <f t="shared" si="2"/>
        <v>30742380</v>
      </c>
      <c r="U6" s="235">
        <f t="shared" ref="U6:U12" si="3">+(S6-T6)</f>
        <v>1255377984</v>
      </c>
      <c r="V6" s="152" t="s">
        <v>213</v>
      </c>
      <c r="W6" s="149" t="str">
        <f>IF(U6&gt;=$I$3*100%,"SI","NO")</f>
        <v>SI</v>
      </c>
      <c r="X6" s="236">
        <f t="shared" ref="X6" si="4">+AC6</f>
        <v>229276202</v>
      </c>
      <c r="Y6" s="237">
        <f t="shared" ref="Y6" si="5">+J6-I6</f>
        <v>1239310047</v>
      </c>
      <c r="Z6" s="143">
        <f t="shared" ref="Z6:Z12" si="6">+ROUNDDOWN(X6/Y6,2)</f>
        <v>0.18</v>
      </c>
      <c r="AA6" s="154" t="s">
        <v>214</v>
      </c>
      <c r="AB6" s="149" t="str">
        <f>IF(Z6&gt;=0.18,"SI","NO")</f>
        <v>SI</v>
      </c>
      <c r="AC6" s="238">
        <f t="shared" ref="AC6" si="7">+N6</f>
        <v>229276202</v>
      </c>
      <c r="AD6" s="239">
        <f t="shared" ref="AD6" si="8">+J6</f>
        <v>1305861009</v>
      </c>
      <c r="AE6" s="143">
        <f t="shared" ref="AE6:AE12" si="9">+ROUNDDOWN(AC6/AD6,2)</f>
        <v>0.17</v>
      </c>
      <c r="AF6" s="154" t="s">
        <v>215</v>
      </c>
      <c r="AG6" s="149" t="str">
        <f>IF(AE6&gt;=0.12,"SI","NO")</f>
        <v>SI</v>
      </c>
      <c r="AH6" s="155" t="s">
        <v>168</v>
      </c>
      <c r="AS6" s="105"/>
    </row>
    <row r="7" spans="1:45" s="20" customFormat="1" ht="49.5" hidden="1" customHeight="1" x14ac:dyDescent="0.2">
      <c r="A7" s="204">
        <v>2</v>
      </c>
      <c r="B7" s="226" t="s">
        <v>218</v>
      </c>
      <c r="C7" s="227"/>
      <c r="D7" s="230">
        <v>1148204257</v>
      </c>
      <c r="E7" s="229">
        <v>48204257</v>
      </c>
      <c r="F7" s="143">
        <f t="shared" si="0"/>
        <v>23.81</v>
      </c>
      <c r="G7" s="144" t="s">
        <v>210</v>
      </c>
      <c r="H7" s="145" t="str">
        <f t="shared" ref="H7:H22" si="10">IF(F7&gt;=2.5,"SI","NO")</f>
        <v>SI</v>
      </c>
      <c r="I7" s="230">
        <v>48204257</v>
      </c>
      <c r="J7" s="231">
        <v>1285215559</v>
      </c>
      <c r="K7" s="147">
        <f t="shared" si="1"/>
        <v>0.03</v>
      </c>
      <c r="L7" s="114" t="s">
        <v>211</v>
      </c>
      <c r="M7" s="145" t="str">
        <f t="shared" ref="M7:M22" si="11">IF(K7&lt;=41%,"SI","NO")</f>
        <v>SI</v>
      </c>
      <c r="N7" s="233">
        <v>265322611</v>
      </c>
      <c r="O7" s="232">
        <v>5721200</v>
      </c>
      <c r="P7" s="241">
        <f t="shared" ref="P7:P12" si="12">+ROUNDDOWN(N7/O7,2)</f>
        <v>46.37</v>
      </c>
      <c r="Q7" s="114" t="s">
        <v>212</v>
      </c>
      <c r="R7" s="149" t="str">
        <f t="shared" ref="R7:R22" si="13">IF(P7&gt;=8.81,"SI","NO")</f>
        <v>SI</v>
      </c>
      <c r="S7" s="234">
        <f t="shared" si="2"/>
        <v>1148204257</v>
      </c>
      <c r="T7" s="234">
        <f t="shared" si="2"/>
        <v>48204257</v>
      </c>
      <c r="U7" s="235">
        <f t="shared" si="3"/>
        <v>1100000000</v>
      </c>
      <c r="V7" s="152" t="s">
        <v>213</v>
      </c>
      <c r="W7" s="149" t="str">
        <f t="shared" ref="W7:W22" si="14">IF(U7&gt;=$I$3*100%,"SI","NO")</f>
        <v>SI</v>
      </c>
      <c r="X7" s="236">
        <f t="shared" ref="X7" si="15">+AC7</f>
        <v>265322611</v>
      </c>
      <c r="Y7" s="237">
        <f t="shared" ref="Y7" si="16">+J7-I7</f>
        <v>1237011302</v>
      </c>
      <c r="Z7" s="143">
        <f t="shared" si="6"/>
        <v>0.21</v>
      </c>
      <c r="AA7" s="154" t="s">
        <v>214</v>
      </c>
      <c r="AB7" s="149" t="str">
        <f t="shared" ref="AB7:AB22" si="17">IF(Z7&gt;=0.18,"SI","NO")</f>
        <v>SI</v>
      </c>
      <c r="AC7" s="238">
        <f t="shared" ref="AC7" si="18">+N7</f>
        <v>265322611</v>
      </c>
      <c r="AD7" s="239">
        <f t="shared" ref="AD7" si="19">+J7</f>
        <v>1285215559</v>
      </c>
      <c r="AE7" s="143">
        <f t="shared" si="9"/>
        <v>0.2</v>
      </c>
      <c r="AF7" s="154" t="s">
        <v>215</v>
      </c>
      <c r="AG7" s="149" t="str">
        <f t="shared" ref="AG7:AG22" si="20">IF(AE7&gt;=0.12,"SI","NO")</f>
        <v>SI</v>
      </c>
      <c r="AH7" s="155" t="s">
        <v>168</v>
      </c>
      <c r="AS7" s="105"/>
    </row>
    <row r="8" spans="1:45" s="20" customFormat="1" ht="49.5" hidden="1" customHeight="1" x14ac:dyDescent="0.2">
      <c r="A8" s="204">
        <v>3</v>
      </c>
      <c r="B8" s="226" t="s">
        <v>219</v>
      </c>
      <c r="C8" s="227"/>
      <c r="D8" s="230">
        <v>6079635883</v>
      </c>
      <c r="E8" s="229">
        <v>149785029</v>
      </c>
      <c r="F8" s="143">
        <f t="shared" si="0"/>
        <v>40.58</v>
      </c>
      <c r="G8" s="144" t="s">
        <v>210</v>
      </c>
      <c r="H8" s="145" t="str">
        <f t="shared" si="10"/>
        <v>SI</v>
      </c>
      <c r="I8" s="230">
        <v>525799919</v>
      </c>
      <c r="J8" s="231">
        <v>17676466183</v>
      </c>
      <c r="K8" s="147">
        <f t="shared" si="1"/>
        <v>0.02</v>
      </c>
      <c r="L8" s="114" t="s">
        <v>211</v>
      </c>
      <c r="M8" s="145" t="str">
        <f t="shared" si="11"/>
        <v>SI</v>
      </c>
      <c r="N8" s="230">
        <v>3296144473</v>
      </c>
      <c r="O8" s="232">
        <v>33145825</v>
      </c>
      <c r="P8" s="241">
        <f t="shared" si="12"/>
        <v>99.44</v>
      </c>
      <c r="Q8" s="114" t="s">
        <v>212</v>
      </c>
      <c r="R8" s="149" t="str">
        <f t="shared" si="13"/>
        <v>SI</v>
      </c>
      <c r="S8" s="234">
        <f t="shared" si="2"/>
        <v>6079635883</v>
      </c>
      <c r="T8" s="234">
        <f t="shared" si="2"/>
        <v>149785029</v>
      </c>
      <c r="U8" s="235">
        <f t="shared" si="3"/>
        <v>5929850854</v>
      </c>
      <c r="V8" s="152" t="s">
        <v>213</v>
      </c>
      <c r="W8" s="149" t="str">
        <f t="shared" si="14"/>
        <v>SI</v>
      </c>
      <c r="X8" s="236">
        <f t="shared" ref="X8" si="21">+AC8</f>
        <v>3296144473</v>
      </c>
      <c r="Y8" s="237">
        <f t="shared" ref="Y8" si="22">+J8-I8</f>
        <v>17150666264</v>
      </c>
      <c r="Z8" s="143">
        <f t="shared" si="6"/>
        <v>0.19</v>
      </c>
      <c r="AA8" s="154" t="s">
        <v>214</v>
      </c>
      <c r="AB8" s="149" t="str">
        <f t="shared" si="17"/>
        <v>SI</v>
      </c>
      <c r="AC8" s="238">
        <f t="shared" ref="AC8" si="23">+N8</f>
        <v>3296144473</v>
      </c>
      <c r="AD8" s="239">
        <f t="shared" ref="AD8" si="24">+J8</f>
        <v>17676466183</v>
      </c>
      <c r="AE8" s="143">
        <f t="shared" si="9"/>
        <v>0.18</v>
      </c>
      <c r="AF8" s="154" t="s">
        <v>215</v>
      </c>
      <c r="AG8" s="149" t="str">
        <f t="shared" si="20"/>
        <v>SI</v>
      </c>
      <c r="AH8" s="155" t="s">
        <v>168</v>
      </c>
      <c r="AS8" s="105"/>
    </row>
    <row r="9" spans="1:45" s="20" customFormat="1" ht="49.5" hidden="1" customHeight="1" x14ac:dyDescent="0.2">
      <c r="A9" s="204">
        <v>4</v>
      </c>
      <c r="B9" s="226" t="s">
        <v>220</v>
      </c>
      <c r="C9" s="227"/>
      <c r="D9" s="230">
        <v>7609843000</v>
      </c>
      <c r="E9" s="229">
        <v>545194000</v>
      </c>
      <c r="F9" s="143">
        <f t="shared" si="0"/>
        <v>13.95</v>
      </c>
      <c r="G9" s="144" t="s">
        <v>210</v>
      </c>
      <c r="H9" s="145" t="str">
        <f t="shared" si="10"/>
        <v>SI</v>
      </c>
      <c r="I9" s="229">
        <v>658033000</v>
      </c>
      <c r="J9" s="146">
        <v>7774643000</v>
      </c>
      <c r="K9" s="147">
        <f t="shared" si="1"/>
        <v>0.08</v>
      </c>
      <c r="L9" s="114" t="s">
        <v>211</v>
      </c>
      <c r="M9" s="145" t="str">
        <f t="shared" si="11"/>
        <v>SI</v>
      </c>
      <c r="N9" s="146">
        <v>3942646000</v>
      </c>
      <c r="O9" s="229">
        <v>0</v>
      </c>
      <c r="P9" s="240" t="s">
        <v>114</v>
      </c>
      <c r="Q9" s="114" t="s">
        <v>212</v>
      </c>
      <c r="R9" s="149" t="str">
        <f t="shared" si="13"/>
        <v>SI</v>
      </c>
      <c r="S9" s="234">
        <f t="shared" ref="S9:T10" si="25">D9</f>
        <v>7609843000</v>
      </c>
      <c r="T9" s="234">
        <f t="shared" si="25"/>
        <v>545194000</v>
      </c>
      <c r="U9" s="235">
        <f t="shared" si="3"/>
        <v>7064649000</v>
      </c>
      <c r="V9" s="152" t="s">
        <v>213</v>
      </c>
      <c r="W9" s="149" t="str">
        <f t="shared" si="14"/>
        <v>SI</v>
      </c>
      <c r="X9" s="236">
        <f t="shared" ref="X9:X10" si="26">+AC9</f>
        <v>3942646000</v>
      </c>
      <c r="Y9" s="237">
        <f t="shared" ref="Y9:Y10" si="27">+J9-I9</f>
        <v>7116610000</v>
      </c>
      <c r="Z9" s="143">
        <f t="shared" si="6"/>
        <v>0.55000000000000004</v>
      </c>
      <c r="AA9" s="154" t="s">
        <v>214</v>
      </c>
      <c r="AB9" s="149" t="str">
        <f t="shared" si="17"/>
        <v>SI</v>
      </c>
      <c r="AC9" s="238">
        <f t="shared" ref="AC9:AC10" si="28">+N9</f>
        <v>3942646000</v>
      </c>
      <c r="AD9" s="239">
        <f t="shared" ref="AD9:AD10" si="29">+J9</f>
        <v>7774643000</v>
      </c>
      <c r="AE9" s="143">
        <f t="shared" si="9"/>
        <v>0.5</v>
      </c>
      <c r="AF9" s="154" t="s">
        <v>215</v>
      </c>
      <c r="AG9" s="149" t="str">
        <f t="shared" si="20"/>
        <v>SI</v>
      </c>
      <c r="AH9" s="155" t="s">
        <v>168</v>
      </c>
      <c r="AS9" s="105"/>
    </row>
    <row r="10" spans="1:45" s="20" customFormat="1" ht="49.5" hidden="1" customHeight="1" x14ac:dyDescent="0.2">
      <c r="A10" s="204">
        <v>5</v>
      </c>
      <c r="B10" s="226" t="s">
        <v>221</v>
      </c>
      <c r="C10" s="227"/>
      <c r="D10" s="230">
        <v>8893854258</v>
      </c>
      <c r="E10" s="229">
        <v>994783600</v>
      </c>
      <c r="F10" s="143">
        <f t="shared" si="0"/>
        <v>8.94</v>
      </c>
      <c r="G10" s="144" t="s">
        <v>210</v>
      </c>
      <c r="H10" s="145" t="str">
        <f t="shared" si="10"/>
        <v>SI</v>
      </c>
      <c r="I10" s="229">
        <v>994783600</v>
      </c>
      <c r="J10" s="146">
        <v>8910384363</v>
      </c>
      <c r="K10" s="147">
        <f t="shared" si="1"/>
        <v>0.11</v>
      </c>
      <c r="L10" s="114" t="s">
        <v>211</v>
      </c>
      <c r="M10" s="145" t="str">
        <f t="shared" si="11"/>
        <v>SI</v>
      </c>
      <c r="N10" s="146">
        <v>4943079869</v>
      </c>
      <c r="O10" s="229">
        <v>0</v>
      </c>
      <c r="P10" s="240" t="s">
        <v>61</v>
      </c>
      <c r="Q10" s="114" t="s">
        <v>212</v>
      </c>
      <c r="R10" s="149" t="str">
        <f t="shared" si="13"/>
        <v>SI</v>
      </c>
      <c r="S10" s="234">
        <f t="shared" si="25"/>
        <v>8893854258</v>
      </c>
      <c r="T10" s="234">
        <f t="shared" si="25"/>
        <v>994783600</v>
      </c>
      <c r="U10" s="235">
        <f t="shared" si="3"/>
        <v>7899070658</v>
      </c>
      <c r="V10" s="152" t="s">
        <v>213</v>
      </c>
      <c r="W10" s="149" t="str">
        <f t="shared" si="14"/>
        <v>SI</v>
      </c>
      <c r="X10" s="236">
        <f t="shared" si="26"/>
        <v>4943079869</v>
      </c>
      <c r="Y10" s="237">
        <f t="shared" si="27"/>
        <v>7915600763</v>
      </c>
      <c r="Z10" s="143">
        <f t="shared" si="6"/>
        <v>0.62</v>
      </c>
      <c r="AA10" s="154" t="s">
        <v>214</v>
      </c>
      <c r="AB10" s="149" t="str">
        <f t="shared" si="17"/>
        <v>SI</v>
      </c>
      <c r="AC10" s="238">
        <f t="shared" si="28"/>
        <v>4943079869</v>
      </c>
      <c r="AD10" s="239">
        <f t="shared" si="29"/>
        <v>8910384363</v>
      </c>
      <c r="AE10" s="143">
        <f t="shared" si="9"/>
        <v>0.55000000000000004</v>
      </c>
      <c r="AF10" s="154" t="s">
        <v>215</v>
      </c>
      <c r="AG10" s="149" t="str">
        <f t="shared" si="20"/>
        <v>SI</v>
      </c>
      <c r="AH10" s="155" t="s">
        <v>168</v>
      </c>
      <c r="AS10" s="105"/>
    </row>
    <row r="11" spans="1:45" s="20" customFormat="1" ht="49.5" hidden="1" customHeight="1" x14ac:dyDescent="0.2">
      <c r="A11" s="204">
        <v>6</v>
      </c>
      <c r="B11" s="226" t="s">
        <v>222</v>
      </c>
      <c r="C11" s="227"/>
      <c r="D11" s="230">
        <v>911403174</v>
      </c>
      <c r="E11" s="229">
        <v>16729662</v>
      </c>
      <c r="F11" s="143">
        <f t="shared" si="0"/>
        <v>54.47</v>
      </c>
      <c r="G11" s="144" t="s">
        <v>210</v>
      </c>
      <c r="H11" s="145" t="str">
        <f t="shared" si="10"/>
        <v>SI</v>
      </c>
      <c r="I11" s="229">
        <v>257192101</v>
      </c>
      <c r="J11" s="146">
        <v>1404979862</v>
      </c>
      <c r="K11" s="147">
        <f t="shared" si="1"/>
        <v>0.18</v>
      </c>
      <c r="L11" s="114" t="s">
        <v>211</v>
      </c>
      <c r="M11" s="145" t="str">
        <f t="shared" si="11"/>
        <v>SI</v>
      </c>
      <c r="N11" s="146">
        <v>575219735</v>
      </c>
      <c r="O11" s="229">
        <v>32856178</v>
      </c>
      <c r="P11" s="241">
        <f t="shared" si="12"/>
        <v>17.5</v>
      </c>
      <c r="Q11" s="114" t="s">
        <v>212</v>
      </c>
      <c r="R11" s="149" t="str">
        <f t="shared" si="13"/>
        <v>SI</v>
      </c>
      <c r="S11" s="234">
        <f>D11</f>
        <v>911403174</v>
      </c>
      <c r="T11" s="234">
        <f>E11</f>
        <v>16729662</v>
      </c>
      <c r="U11" s="235">
        <f t="shared" si="3"/>
        <v>894673512</v>
      </c>
      <c r="V11" s="152" t="s">
        <v>213</v>
      </c>
      <c r="W11" s="149" t="str">
        <f t="shared" si="14"/>
        <v>SI</v>
      </c>
      <c r="X11" s="236">
        <f t="shared" ref="X11" si="30">+AC11</f>
        <v>575219735</v>
      </c>
      <c r="Y11" s="237">
        <f t="shared" ref="Y11" si="31">+J11-I11</f>
        <v>1147787761</v>
      </c>
      <c r="Z11" s="143">
        <f t="shared" si="6"/>
        <v>0.5</v>
      </c>
      <c r="AA11" s="154" t="s">
        <v>214</v>
      </c>
      <c r="AB11" s="149" t="str">
        <f t="shared" si="17"/>
        <v>SI</v>
      </c>
      <c r="AC11" s="238">
        <f t="shared" ref="AC11" si="32">+N11</f>
        <v>575219735</v>
      </c>
      <c r="AD11" s="239">
        <f t="shared" ref="AD11" si="33">+J11</f>
        <v>1404979862</v>
      </c>
      <c r="AE11" s="143">
        <f t="shared" si="9"/>
        <v>0.4</v>
      </c>
      <c r="AF11" s="154" t="s">
        <v>215</v>
      </c>
      <c r="AG11" s="149" t="str">
        <f t="shared" si="20"/>
        <v>SI</v>
      </c>
      <c r="AH11" s="155" t="s">
        <v>168</v>
      </c>
      <c r="AS11" s="105"/>
    </row>
    <row r="12" spans="1:45" s="20" customFormat="1" ht="49.5" hidden="1" customHeight="1" x14ac:dyDescent="0.2">
      <c r="A12" s="204">
        <v>7</v>
      </c>
      <c r="B12" s="226" t="s">
        <v>223</v>
      </c>
      <c r="C12" s="227"/>
      <c r="D12" s="230">
        <v>2095286317</v>
      </c>
      <c r="E12" s="229">
        <v>322544344</v>
      </c>
      <c r="F12" s="143">
        <f t="shared" si="0"/>
        <v>6.49</v>
      </c>
      <c r="G12" s="144" t="s">
        <v>210</v>
      </c>
      <c r="H12" s="145" t="str">
        <f t="shared" si="10"/>
        <v>SI</v>
      </c>
      <c r="I12" s="229">
        <v>881004344</v>
      </c>
      <c r="J12" s="146">
        <v>2607727901</v>
      </c>
      <c r="K12" s="147">
        <f t="shared" si="1"/>
        <v>0.33</v>
      </c>
      <c r="L12" s="114" t="s">
        <v>211</v>
      </c>
      <c r="M12" s="145" t="str">
        <f t="shared" si="11"/>
        <v>SI</v>
      </c>
      <c r="N12" s="146">
        <v>627551069</v>
      </c>
      <c r="O12" s="229">
        <v>33562934</v>
      </c>
      <c r="P12" s="241">
        <f t="shared" si="12"/>
        <v>18.690000000000001</v>
      </c>
      <c r="Q12" s="114" t="s">
        <v>212</v>
      </c>
      <c r="R12" s="149" t="str">
        <f t="shared" si="13"/>
        <v>SI</v>
      </c>
      <c r="S12" s="234">
        <f>D12</f>
        <v>2095286317</v>
      </c>
      <c r="T12" s="234">
        <f>E12</f>
        <v>322544344</v>
      </c>
      <c r="U12" s="235">
        <f t="shared" si="3"/>
        <v>1772741973</v>
      </c>
      <c r="V12" s="152" t="s">
        <v>213</v>
      </c>
      <c r="W12" s="149" t="str">
        <f t="shared" si="14"/>
        <v>SI</v>
      </c>
      <c r="X12" s="236">
        <f t="shared" ref="X12" si="34">+AC12</f>
        <v>627551069</v>
      </c>
      <c r="Y12" s="237">
        <f t="shared" ref="Y12" si="35">+J12-I12</f>
        <v>1726723557</v>
      </c>
      <c r="Z12" s="143">
        <f t="shared" si="6"/>
        <v>0.36</v>
      </c>
      <c r="AA12" s="154" t="s">
        <v>214</v>
      </c>
      <c r="AB12" s="149" t="str">
        <f t="shared" si="17"/>
        <v>SI</v>
      </c>
      <c r="AC12" s="238">
        <f t="shared" ref="AC12" si="36">+N12</f>
        <v>627551069</v>
      </c>
      <c r="AD12" s="239">
        <f t="shared" ref="AD12" si="37">+J12</f>
        <v>2607727901</v>
      </c>
      <c r="AE12" s="143">
        <f t="shared" si="9"/>
        <v>0.24</v>
      </c>
      <c r="AF12" s="154" t="s">
        <v>215</v>
      </c>
      <c r="AG12" s="149" t="str">
        <f t="shared" si="20"/>
        <v>SI</v>
      </c>
      <c r="AH12" s="155" t="s">
        <v>168</v>
      </c>
      <c r="AS12" s="105"/>
    </row>
    <row r="13" spans="1:45" s="20" customFormat="1" ht="49.5" hidden="1" customHeight="1" x14ac:dyDescent="0.2">
      <c r="A13" s="204">
        <v>8</v>
      </c>
      <c r="B13" s="226" t="s">
        <v>224</v>
      </c>
      <c r="C13" s="227"/>
      <c r="D13" s="230">
        <v>4566143947</v>
      </c>
      <c r="E13" s="229">
        <v>458157129</v>
      </c>
      <c r="F13" s="143">
        <f t="shared" ref="F13:F22" si="38">+ROUNDDOWN(D13/E13,2)</f>
        <v>9.9600000000000009</v>
      </c>
      <c r="G13" s="144" t="s">
        <v>210</v>
      </c>
      <c r="H13" s="145" t="str">
        <f t="shared" si="10"/>
        <v>SI</v>
      </c>
      <c r="I13" s="229">
        <v>458157129</v>
      </c>
      <c r="J13" s="146">
        <v>4566143947</v>
      </c>
      <c r="K13" s="147">
        <f t="shared" ref="K13:K22" si="39">+ROUNDDOWN(I13/J13,2)</f>
        <v>0.1</v>
      </c>
      <c r="L13" s="114" t="s">
        <v>211</v>
      </c>
      <c r="M13" s="145" t="str">
        <f t="shared" si="11"/>
        <v>SI</v>
      </c>
      <c r="N13" s="146">
        <v>626282693</v>
      </c>
      <c r="O13" s="229">
        <v>5383570</v>
      </c>
      <c r="P13" s="241">
        <f t="shared" ref="P13:P14" si="40">+ROUNDDOWN(N13/O13,2)</f>
        <v>116.33</v>
      </c>
      <c r="Q13" s="114" t="s">
        <v>212</v>
      </c>
      <c r="R13" s="149" t="str">
        <f t="shared" si="13"/>
        <v>SI</v>
      </c>
      <c r="S13" s="234">
        <f t="shared" ref="S13:S20" si="41">D13</f>
        <v>4566143947</v>
      </c>
      <c r="T13" s="234">
        <f t="shared" ref="T13:T20" si="42">E13</f>
        <v>458157129</v>
      </c>
      <c r="U13" s="235">
        <f t="shared" ref="U13:U22" si="43">+(S13-T13)</f>
        <v>4107986818</v>
      </c>
      <c r="V13" s="152" t="s">
        <v>213</v>
      </c>
      <c r="W13" s="149" t="str">
        <f t="shared" si="14"/>
        <v>SI</v>
      </c>
      <c r="X13" s="236">
        <f t="shared" ref="X13:X20" si="44">+AC13</f>
        <v>626282693</v>
      </c>
      <c r="Y13" s="237">
        <f t="shared" ref="Y13:Y20" si="45">+J13-I13</f>
        <v>4107986818</v>
      </c>
      <c r="Z13" s="143">
        <f t="shared" ref="Z13:Z20" si="46">+ROUNDDOWN(X13/Y13,2)</f>
        <v>0.15</v>
      </c>
      <c r="AA13" s="154" t="s">
        <v>214</v>
      </c>
      <c r="AB13" s="149" t="str">
        <f t="shared" si="17"/>
        <v>NO</v>
      </c>
      <c r="AC13" s="238">
        <f t="shared" ref="AC13:AC20" si="47">+N13</f>
        <v>626282693</v>
      </c>
      <c r="AD13" s="239">
        <f t="shared" ref="AD13:AD20" si="48">+J13</f>
        <v>4566143947</v>
      </c>
      <c r="AE13" s="143">
        <f t="shared" ref="AE13:AE22" si="49">+ROUNDDOWN(AC13/AD13,2)</f>
        <v>0.13</v>
      </c>
      <c r="AF13" s="154" t="s">
        <v>215</v>
      </c>
      <c r="AG13" s="149" t="str">
        <f t="shared" si="20"/>
        <v>SI</v>
      </c>
      <c r="AH13" s="155" t="s">
        <v>168</v>
      </c>
      <c r="AS13" s="105"/>
    </row>
    <row r="14" spans="1:45" s="20" customFormat="1" ht="49.5" hidden="1" customHeight="1" x14ac:dyDescent="0.2">
      <c r="A14" s="204">
        <v>9</v>
      </c>
      <c r="B14" s="226" t="s">
        <v>225</v>
      </c>
      <c r="C14" s="227"/>
      <c r="D14" s="230">
        <v>1666932753</v>
      </c>
      <c r="E14" s="229">
        <v>443052440</v>
      </c>
      <c r="F14" s="143">
        <f t="shared" si="38"/>
        <v>3.76</v>
      </c>
      <c r="G14" s="144" t="s">
        <v>210</v>
      </c>
      <c r="H14" s="145" t="str">
        <f t="shared" si="10"/>
        <v>SI</v>
      </c>
      <c r="I14" s="229">
        <v>850186538</v>
      </c>
      <c r="J14" s="146">
        <v>3831664218</v>
      </c>
      <c r="K14" s="147">
        <f t="shared" si="39"/>
        <v>0.22</v>
      </c>
      <c r="L14" s="114" t="s">
        <v>211</v>
      </c>
      <c r="M14" s="145" t="str">
        <f t="shared" si="11"/>
        <v>SI</v>
      </c>
      <c r="N14" s="146">
        <v>640905312</v>
      </c>
      <c r="O14" s="229">
        <v>5638000</v>
      </c>
      <c r="P14" s="241">
        <f t="shared" si="40"/>
        <v>113.67</v>
      </c>
      <c r="Q14" s="114" t="s">
        <v>212</v>
      </c>
      <c r="R14" s="149" t="str">
        <f t="shared" si="13"/>
        <v>SI</v>
      </c>
      <c r="S14" s="234">
        <f t="shared" si="41"/>
        <v>1666932753</v>
      </c>
      <c r="T14" s="234">
        <f t="shared" si="42"/>
        <v>443052440</v>
      </c>
      <c r="U14" s="235">
        <f t="shared" si="43"/>
        <v>1223880313</v>
      </c>
      <c r="V14" s="152" t="s">
        <v>213</v>
      </c>
      <c r="W14" s="149" t="str">
        <f t="shared" si="14"/>
        <v>SI</v>
      </c>
      <c r="X14" s="236">
        <f t="shared" si="44"/>
        <v>640905312</v>
      </c>
      <c r="Y14" s="237">
        <f t="shared" si="45"/>
        <v>2981477680</v>
      </c>
      <c r="Z14" s="143">
        <f t="shared" si="46"/>
        <v>0.21</v>
      </c>
      <c r="AA14" s="154" t="s">
        <v>214</v>
      </c>
      <c r="AB14" s="149" t="str">
        <f t="shared" si="17"/>
        <v>SI</v>
      </c>
      <c r="AC14" s="238">
        <f t="shared" si="47"/>
        <v>640905312</v>
      </c>
      <c r="AD14" s="239">
        <f t="shared" si="48"/>
        <v>3831664218</v>
      </c>
      <c r="AE14" s="143">
        <f t="shared" si="49"/>
        <v>0.16</v>
      </c>
      <c r="AF14" s="154" t="s">
        <v>215</v>
      </c>
      <c r="AG14" s="149" t="str">
        <f t="shared" si="20"/>
        <v>SI</v>
      </c>
      <c r="AH14" s="155" t="s">
        <v>168</v>
      </c>
      <c r="AS14" s="105"/>
    </row>
    <row r="15" spans="1:45" s="20" customFormat="1" ht="49.5" hidden="1" customHeight="1" x14ac:dyDescent="0.2">
      <c r="A15" s="204">
        <v>10</v>
      </c>
      <c r="B15" s="226" t="s">
        <v>226</v>
      </c>
      <c r="C15" s="227"/>
      <c r="D15" s="230">
        <v>738805219</v>
      </c>
      <c r="E15" s="229">
        <v>15180000</v>
      </c>
      <c r="F15" s="143">
        <f t="shared" si="38"/>
        <v>48.66</v>
      </c>
      <c r="G15" s="144" t="s">
        <v>210</v>
      </c>
      <c r="H15" s="145" t="str">
        <f t="shared" si="10"/>
        <v>SI</v>
      </c>
      <c r="I15" s="229">
        <v>15180000</v>
      </c>
      <c r="J15" s="146">
        <v>741717219</v>
      </c>
      <c r="K15" s="147">
        <f t="shared" si="39"/>
        <v>0.02</v>
      </c>
      <c r="L15" s="114" t="s">
        <v>211</v>
      </c>
      <c r="M15" s="145" t="str">
        <f t="shared" si="11"/>
        <v>SI</v>
      </c>
      <c r="N15" s="146">
        <v>345485918</v>
      </c>
      <c r="O15" s="229">
        <v>0</v>
      </c>
      <c r="P15" s="241" t="s">
        <v>114</v>
      </c>
      <c r="Q15" s="114" t="s">
        <v>212</v>
      </c>
      <c r="R15" s="149" t="str">
        <f t="shared" si="13"/>
        <v>SI</v>
      </c>
      <c r="S15" s="234">
        <f t="shared" si="41"/>
        <v>738805219</v>
      </c>
      <c r="T15" s="234">
        <f t="shared" si="42"/>
        <v>15180000</v>
      </c>
      <c r="U15" s="235">
        <f t="shared" si="43"/>
        <v>723625219</v>
      </c>
      <c r="V15" s="152" t="s">
        <v>213</v>
      </c>
      <c r="W15" s="149" t="str">
        <f t="shared" si="14"/>
        <v>SI</v>
      </c>
      <c r="X15" s="236">
        <f t="shared" si="44"/>
        <v>345485918</v>
      </c>
      <c r="Y15" s="237">
        <f t="shared" si="45"/>
        <v>726537219</v>
      </c>
      <c r="Z15" s="143">
        <f t="shared" si="46"/>
        <v>0.47</v>
      </c>
      <c r="AA15" s="154" t="s">
        <v>214</v>
      </c>
      <c r="AB15" s="149" t="str">
        <f t="shared" si="17"/>
        <v>SI</v>
      </c>
      <c r="AC15" s="238">
        <f t="shared" si="47"/>
        <v>345485918</v>
      </c>
      <c r="AD15" s="239">
        <f t="shared" si="48"/>
        <v>741717219</v>
      </c>
      <c r="AE15" s="143">
        <f t="shared" si="49"/>
        <v>0.46</v>
      </c>
      <c r="AF15" s="154" t="s">
        <v>215</v>
      </c>
      <c r="AG15" s="149" t="str">
        <f t="shared" si="20"/>
        <v>SI</v>
      </c>
      <c r="AH15" s="155"/>
      <c r="AS15" s="105"/>
    </row>
    <row r="16" spans="1:45" s="20" customFormat="1" ht="49.5" customHeight="1" x14ac:dyDescent="0.2">
      <c r="A16" s="204">
        <v>13</v>
      </c>
      <c r="B16" s="226" t="s">
        <v>227</v>
      </c>
      <c r="C16" s="227"/>
      <c r="D16" s="230">
        <v>961205661</v>
      </c>
      <c r="E16" s="229">
        <v>13109000</v>
      </c>
      <c r="F16" s="143">
        <f t="shared" si="38"/>
        <v>73.319999999999993</v>
      </c>
      <c r="G16" s="144" t="s">
        <v>210</v>
      </c>
      <c r="H16" s="145" t="str">
        <f t="shared" si="10"/>
        <v>SI</v>
      </c>
      <c r="I16" s="229">
        <v>97494286</v>
      </c>
      <c r="J16" s="146">
        <v>1358318141</v>
      </c>
      <c r="K16" s="147">
        <f t="shared" si="39"/>
        <v>7.0000000000000007E-2</v>
      </c>
      <c r="L16" s="114" t="s">
        <v>211</v>
      </c>
      <c r="M16" s="145" t="str">
        <f t="shared" si="11"/>
        <v>SI</v>
      </c>
      <c r="N16" s="146">
        <v>388870817</v>
      </c>
      <c r="O16" s="229">
        <v>1520000</v>
      </c>
      <c r="P16" s="241">
        <f t="shared" ref="P16" si="50">+ROUNDDOWN(N16/O16,2)</f>
        <v>255.83</v>
      </c>
      <c r="Q16" s="114" t="s">
        <v>212</v>
      </c>
      <c r="R16" s="149" t="str">
        <f t="shared" si="13"/>
        <v>SI</v>
      </c>
      <c r="S16" s="234">
        <f t="shared" si="41"/>
        <v>961205661</v>
      </c>
      <c r="T16" s="234">
        <f t="shared" si="42"/>
        <v>13109000</v>
      </c>
      <c r="U16" s="235">
        <f t="shared" si="43"/>
        <v>948096661</v>
      </c>
      <c r="V16" s="152" t="s">
        <v>213</v>
      </c>
      <c r="W16" s="149" t="str">
        <f t="shared" si="14"/>
        <v>SI</v>
      </c>
      <c r="X16" s="236">
        <f t="shared" si="44"/>
        <v>388870817</v>
      </c>
      <c r="Y16" s="237">
        <f t="shared" si="45"/>
        <v>1260823855</v>
      </c>
      <c r="Z16" s="143">
        <f t="shared" si="46"/>
        <v>0.3</v>
      </c>
      <c r="AA16" s="154" t="s">
        <v>214</v>
      </c>
      <c r="AB16" s="149" t="str">
        <f t="shared" si="17"/>
        <v>SI</v>
      </c>
      <c r="AC16" s="238">
        <f t="shared" si="47"/>
        <v>388870817</v>
      </c>
      <c r="AD16" s="239">
        <f t="shared" si="48"/>
        <v>1358318141</v>
      </c>
      <c r="AE16" s="143" t="s">
        <v>235</v>
      </c>
      <c r="AF16" s="154" t="s">
        <v>215</v>
      </c>
      <c r="AG16" s="149" t="str">
        <f t="shared" si="20"/>
        <v>SI</v>
      </c>
      <c r="AH16" s="155"/>
      <c r="AS16" s="105"/>
    </row>
    <row r="17" spans="1:45" s="20" customFormat="1" ht="49.5" hidden="1" customHeight="1" x14ac:dyDescent="0.2">
      <c r="A17" s="204">
        <v>14</v>
      </c>
      <c r="B17" s="226" t="s">
        <v>228</v>
      </c>
      <c r="C17" s="227"/>
      <c r="D17" s="230">
        <v>24296385775</v>
      </c>
      <c r="E17" s="229">
        <v>185290874</v>
      </c>
      <c r="F17" s="143">
        <f t="shared" si="38"/>
        <v>131.12</v>
      </c>
      <c r="G17" s="144" t="s">
        <v>210</v>
      </c>
      <c r="H17" s="145" t="str">
        <f t="shared" si="10"/>
        <v>SI</v>
      </c>
      <c r="I17" s="229">
        <v>1145822375</v>
      </c>
      <c r="J17" s="146">
        <v>3319707313</v>
      </c>
      <c r="K17" s="147">
        <f t="shared" si="39"/>
        <v>0.34</v>
      </c>
      <c r="L17" s="114" t="s">
        <v>211</v>
      </c>
      <c r="M17" s="145" t="str">
        <f t="shared" si="11"/>
        <v>SI</v>
      </c>
      <c r="N17" s="146">
        <v>699860482</v>
      </c>
      <c r="O17" s="229">
        <v>35840783</v>
      </c>
      <c r="P17" s="241">
        <f t="shared" ref="P17:P22" si="51">+ROUNDDOWN(N17/O17,2)</f>
        <v>19.52</v>
      </c>
      <c r="Q17" s="114" t="s">
        <v>212</v>
      </c>
      <c r="R17" s="149" t="str">
        <f t="shared" si="13"/>
        <v>SI</v>
      </c>
      <c r="S17" s="234">
        <f t="shared" si="41"/>
        <v>24296385775</v>
      </c>
      <c r="T17" s="234">
        <f t="shared" si="42"/>
        <v>185290874</v>
      </c>
      <c r="U17" s="235">
        <f t="shared" si="43"/>
        <v>24111094901</v>
      </c>
      <c r="V17" s="152" t="s">
        <v>213</v>
      </c>
      <c r="W17" s="149" t="str">
        <f t="shared" si="14"/>
        <v>SI</v>
      </c>
      <c r="X17" s="236">
        <f t="shared" si="44"/>
        <v>699860482</v>
      </c>
      <c r="Y17" s="237">
        <f t="shared" si="45"/>
        <v>2173884938</v>
      </c>
      <c r="Z17" s="143">
        <f t="shared" si="46"/>
        <v>0.32</v>
      </c>
      <c r="AA17" s="154" t="s">
        <v>214</v>
      </c>
      <c r="AB17" s="149" t="str">
        <f t="shared" si="17"/>
        <v>SI</v>
      </c>
      <c r="AC17" s="238">
        <f t="shared" si="47"/>
        <v>699860482</v>
      </c>
      <c r="AD17" s="239">
        <f t="shared" si="48"/>
        <v>3319707313</v>
      </c>
      <c r="AE17" s="143">
        <f t="shared" si="49"/>
        <v>0.21</v>
      </c>
      <c r="AF17" s="154" t="s">
        <v>215</v>
      </c>
      <c r="AG17" s="149" t="str">
        <f t="shared" si="20"/>
        <v>SI</v>
      </c>
      <c r="AH17" s="155"/>
      <c r="AS17" s="105"/>
    </row>
    <row r="18" spans="1:45" s="20" customFormat="1" ht="49.5" hidden="1" customHeight="1" x14ac:dyDescent="0.2">
      <c r="A18" s="204">
        <v>15</v>
      </c>
      <c r="B18" s="226" t="s">
        <v>229</v>
      </c>
      <c r="C18" s="227"/>
      <c r="D18" s="230">
        <v>3970935047</v>
      </c>
      <c r="E18" s="229">
        <v>538977939</v>
      </c>
      <c r="F18" s="143">
        <f t="shared" si="38"/>
        <v>7.36</v>
      </c>
      <c r="G18" s="144" t="s">
        <v>210</v>
      </c>
      <c r="H18" s="145" t="str">
        <f t="shared" si="10"/>
        <v>SI</v>
      </c>
      <c r="I18" s="229">
        <v>1034439839</v>
      </c>
      <c r="J18" s="146">
        <v>3981771305</v>
      </c>
      <c r="K18" s="147">
        <f t="shared" si="39"/>
        <v>0.25</v>
      </c>
      <c r="L18" s="114" t="s">
        <v>211</v>
      </c>
      <c r="M18" s="145" t="str">
        <f t="shared" si="11"/>
        <v>SI</v>
      </c>
      <c r="N18" s="146">
        <v>2189196589</v>
      </c>
      <c r="O18" s="229">
        <v>17143944</v>
      </c>
      <c r="P18" s="241">
        <f t="shared" si="51"/>
        <v>127.69</v>
      </c>
      <c r="Q18" s="114" t="s">
        <v>212</v>
      </c>
      <c r="R18" s="149" t="str">
        <f t="shared" si="13"/>
        <v>SI</v>
      </c>
      <c r="S18" s="234">
        <f t="shared" si="41"/>
        <v>3970935047</v>
      </c>
      <c r="T18" s="234">
        <f t="shared" si="42"/>
        <v>538977939</v>
      </c>
      <c r="U18" s="235">
        <f t="shared" si="43"/>
        <v>3431957108</v>
      </c>
      <c r="V18" s="152" t="s">
        <v>213</v>
      </c>
      <c r="W18" s="149" t="str">
        <f t="shared" si="14"/>
        <v>SI</v>
      </c>
      <c r="X18" s="236">
        <f t="shared" si="44"/>
        <v>2189196589</v>
      </c>
      <c r="Y18" s="237">
        <f t="shared" si="45"/>
        <v>2947331466</v>
      </c>
      <c r="Z18" s="143">
        <f t="shared" si="46"/>
        <v>0.74</v>
      </c>
      <c r="AA18" s="154" t="s">
        <v>214</v>
      </c>
      <c r="AB18" s="149" t="str">
        <f t="shared" si="17"/>
        <v>SI</v>
      </c>
      <c r="AC18" s="238">
        <f t="shared" si="47"/>
        <v>2189196589</v>
      </c>
      <c r="AD18" s="239">
        <f t="shared" si="48"/>
        <v>3981771305</v>
      </c>
      <c r="AE18" s="143">
        <f t="shared" si="49"/>
        <v>0.54</v>
      </c>
      <c r="AF18" s="154" t="s">
        <v>215</v>
      </c>
      <c r="AG18" s="149" t="str">
        <f t="shared" si="20"/>
        <v>SI</v>
      </c>
      <c r="AH18" s="155"/>
      <c r="AS18" s="105"/>
    </row>
    <row r="19" spans="1:45" s="20" customFormat="1" ht="49.5" hidden="1" customHeight="1" x14ac:dyDescent="0.2">
      <c r="A19" s="204">
        <v>16</v>
      </c>
      <c r="B19" s="228" t="s">
        <v>230</v>
      </c>
      <c r="C19" s="227"/>
      <c r="D19" s="230">
        <v>931287214</v>
      </c>
      <c r="E19" s="229">
        <v>39169311</v>
      </c>
      <c r="F19" s="143">
        <f t="shared" si="38"/>
        <v>23.77</v>
      </c>
      <c r="G19" s="144" t="s">
        <v>210</v>
      </c>
      <c r="H19" s="145" t="str">
        <f t="shared" si="10"/>
        <v>SI</v>
      </c>
      <c r="I19" s="229">
        <v>850386988</v>
      </c>
      <c r="J19" s="146">
        <v>2188126241</v>
      </c>
      <c r="K19" s="147">
        <f t="shared" si="39"/>
        <v>0.38</v>
      </c>
      <c r="L19" s="114" t="s">
        <v>211</v>
      </c>
      <c r="M19" s="145" t="str">
        <f t="shared" si="11"/>
        <v>SI</v>
      </c>
      <c r="N19" s="146">
        <v>1403747246</v>
      </c>
      <c r="O19" s="229">
        <v>39017090</v>
      </c>
      <c r="P19" s="241">
        <f t="shared" si="51"/>
        <v>35.97</v>
      </c>
      <c r="Q19" s="114" t="s">
        <v>212</v>
      </c>
      <c r="R19" s="149" t="str">
        <f t="shared" si="13"/>
        <v>SI</v>
      </c>
      <c r="S19" s="234">
        <f t="shared" si="41"/>
        <v>931287214</v>
      </c>
      <c r="T19" s="234">
        <f t="shared" si="42"/>
        <v>39169311</v>
      </c>
      <c r="U19" s="235">
        <f t="shared" si="43"/>
        <v>892117903</v>
      </c>
      <c r="V19" s="152" t="s">
        <v>213</v>
      </c>
      <c r="W19" s="149" t="str">
        <f t="shared" si="14"/>
        <v>SI</v>
      </c>
      <c r="X19" s="236">
        <f t="shared" si="44"/>
        <v>1403747246</v>
      </c>
      <c r="Y19" s="237">
        <f t="shared" si="45"/>
        <v>1337739253</v>
      </c>
      <c r="Z19" s="143">
        <f t="shared" si="46"/>
        <v>1.04</v>
      </c>
      <c r="AA19" s="154" t="s">
        <v>214</v>
      </c>
      <c r="AB19" s="149" t="str">
        <f t="shared" si="17"/>
        <v>SI</v>
      </c>
      <c r="AC19" s="238">
        <f t="shared" si="47"/>
        <v>1403747246</v>
      </c>
      <c r="AD19" s="239">
        <f t="shared" si="48"/>
        <v>2188126241</v>
      </c>
      <c r="AE19" s="143">
        <f t="shared" si="49"/>
        <v>0.64</v>
      </c>
      <c r="AF19" s="154" t="s">
        <v>215</v>
      </c>
      <c r="AG19" s="149" t="str">
        <f t="shared" si="20"/>
        <v>SI</v>
      </c>
      <c r="AH19" s="155"/>
      <c r="AS19" s="105"/>
    </row>
    <row r="20" spans="1:45" s="20" customFormat="1" ht="49.5" hidden="1" customHeight="1" x14ac:dyDescent="0.2">
      <c r="A20" s="204">
        <v>18</v>
      </c>
      <c r="B20" s="226" t="s">
        <v>231</v>
      </c>
      <c r="C20" s="227"/>
      <c r="D20" s="230">
        <v>1100904230</v>
      </c>
      <c r="E20" s="229">
        <v>286410632</v>
      </c>
      <c r="F20" s="143">
        <f t="shared" si="38"/>
        <v>3.84</v>
      </c>
      <c r="G20" s="144" t="s">
        <v>210</v>
      </c>
      <c r="H20" s="145" t="str">
        <f t="shared" si="10"/>
        <v>SI</v>
      </c>
      <c r="I20" s="229">
        <v>431410632</v>
      </c>
      <c r="J20" s="146">
        <v>1101107912</v>
      </c>
      <c r="K20" s="147">
        <f t="shared" si="39"/>
        <v>0.39</v>
      </c>
      <c r="L20" s="114" t="s">
        <v>211</v>
      </c>
      <c r="M20" s="145" t="str">
        <f t="shared" si="11"/>
        <v>SI</v>
      </c>
      <c r="N20" s="146">
        <v>1124785017</v>
      </c>
      <c r="O20" s="229">
        <v>1080600</v>
      </c>
      <c r="P20" s="241">
        <f t="shared" si="51"/>
        <v>1040.8800000000001</v>
      </c>
      <c r="Q20" s="114" t="s">
        <v>212</v>
      </c>
      <c r="R20" s="149" t="str">
        <f t="shared" si="13"/>
        <v>SI</v>
      </c>
      <c r="S20" s="234">
        <f t="shared" si="41"/>
        <v>1100904230</v>
      </c>
      <c r="T20" s="234">
        <f t="shared" si="42"/>
        <v>286410632</v>
      </c>
      <c r="U20" s="235">
        <f t="shared" si="43"/>
        <v>814493598</v>
      </c>
      <c r="V20" s="152" t="s">
        <v>213</v>
      </c>
      <c r="W20" s="149" t="str">
        <f t="shared" si="14"/>
        <v>SI</v>
      </c>
      <c r="X20" s="236">
        <f t="shared" si="44"/>
        <v>1124785017</v>
      </c>
      <c r="Y20" s="237">
        <f t="shared" si="45"/>
        <v>669697280</v>
      </c>
      <c r="Z20" s="143">
        <f t="shared" si="46"/>
        <v>1.67</v>
      </c>
      <c r="AA20" s="154" t="s">
        <v>214</v>
      </c>
      <c r="AB20" s="149" t="str">
        <f t="shared" si="17"/>
        <v>SI</v>
      </c>
      <c r="AC20" s="238">
        <f t="shared" si="47"/>
        <v>1124785017</v>
      </c>
      <c r="AD20" s="239">
        <f t="shared" si="48"/>
        <v>1101107912</v>
      </c>
      <c r="AE20" s="143">
        <f t="shared" si="49"/>
        <v>1.02</v>
      </c>
      <c r="AF20" s="154" t="s">
        <v>215</v>
      </c>
      <c r="AG20" s="149" t="str">
        <f t="shared" si="20"/>
        <v>SI</v>
      </c>
      <c r="AH20" s="155"/>
      <c r="AS20" s="105"/>
    </row>
    <row r="21" spans="1:45" s="20" customFormat="1" ht="49.5" hidden="1" customHeight="1" x14ac:dyDescent="0.2">
      <c r="A21" s="204">
        <v>19</v>
      </c>
      <c r="B21" s="226" t="s">
        <v>232</v>
      </c>
      <c r="C21" s="227"/>
      <c r="D21" s="230">
        <v>1112515363</v>
      </c>
      <c r="E21" s="229">
        <v>47394000</v>
      </c>
      <c r="F21" s="143">
        <f t="shared" si="38"/>
        <v>23.47</v>
      </c>
      <c r="G21" s="144" t="s">
        <v>210</v>
      </c>
      <c r="H21" s="145" t="str">
        <f t="shared" si="10"/>
        <v>SI</v>
      </c>
      <c r="I21" s="229">
        <v>50394000</v>
      </c>
      <c r="J21" s="146">
        <v>1346056713</v>
      </c>
      <c r="K21" s="147">
        <f t="shared" si="39"/>
        <v>0.03</v>
      </c>
      <c r="L21" s="114" t="s">
        <v>211</v>
      </c>
      <c r="M21" s="145" t="str">
        <f t="shared" si="11"/>
        <v>SI</v>
      </c>
      <c r="N21" s="146">
        <v>687949583</v>
      </c>
      <c r="O21" s="229">
        <v>1980220</v>
      </c>
      <c r="P21" s="241">
        <f t="shared" si="51"/>
        <v>347.41</v>
      </c>
      <c r="Q21" s="114" t="s">
        <v>212</v>
      </c>
      <c r="R21" s="149" t="str">
        <f t="shared" si="13"/>
        <v>SI</v>
      </c>
      <c r="S21" s="234">
        <f t="shared" ref="S21:S22" si="52">D21</f>
        <v>1112515363</v>
      </c>
      <c r="T21" s="234">
        <f t="shared" ref="T21:T22" si="53">E21</f>
        <v>47394000</v>
      </c>
      <c r="U21" s="235"/>
      <c r="V21" s="152" t="s">
        <v>213</v>
      </c>
      <c r="W21" s="149" t="str">
        <f t="shared" si="14"/>
        <v>SI</v>
      </c>
      <c r="X21" s="236">
        <f t="shared" ref="X21:X22" si="54">+AC21</f>
        <v>687949583</v>
      </c>
      <c r="Y21" s="237">
        <f t="shared" ref="Y21:Y22" si="55">+J21-I21</f>
        <v>1295662713</v>
      </c>
      <c r="Z21" s="143">
        <f t="shared" ref="Z21:Z22" si="56">+ROUNDDOWN(X21/Y21,2)</f>
        <v>0.53</v>
      </c>
      <c r="AA21" s="154" t="s">
        <v>214</v>
      </c>
      <c r="AB21" s="149" t="str">
        <f t="shared" si="17"/>
        <v>SI</v>
      </c>
      <c r="AC21" s="238">
        <f t="shared" ref="AC21:AC22" si="57">+N21</f>
        <v>687949583</v>
      </c>
      <c r="AD21" s="239">
        <f t="shared" ref="AD21:AD22" si="58">+J21</f>
        <v>1346056713</v>
      </c>
      <c r="AE21" s="143">
        <f t="shared" ref="AE21" si="59">+ROUNDDOWN(AC21/AD21,2)</f>
        <v>0.51</v>
      </c>
      <c r="AF21" s="154" t="s">
        <v>215</v>
      </c>
      <c r="AG21" s="149" t="str">
        <f t="shared" si="20"/>
        <v>SI</v>
      </c>
      <c r="AH21" s="155"/>
      <c r="AS21" s="105"/>
    </row>
    <row r="22" spans="1:45" s="20" customFormat="1" ht="49.5" hidden="1" customHeight="1" x14ac:dyDescent="0.2">
      <c r="A22" s="204">
        <v>22</v>
      </c>
      <c r="B22" s="226" t="s">
        <v>233</v>
      </c>
      <c r="C22" s="227"/>
      <c r="D22" s="230">
        <v>1438713437</v>
      </c>
      <c r="E22" s="229">
        <v>101454276</v>
      </c>
      <c r="F22" s="143">
        <f t="shared" si="38"/>
        <v>14.18</v>
      </c>
      <c r="G22" s="144" t="s">
        <v>210</v>
      </c>
      <c r="H22" s="145" t="str">
        <f t="shared" si="10"/>
        <v>SI</v>
      </c>
      <c r="I22" s="229">
        <v>101454276</v>
      </c>
      <c r="J22" s="146">
        <v>1522585274</v>
      </c>
      <c r="K22" s="147">
        <f t="shared" si="39"/>
        <v>0.06</v>
      </c>
      <c r="L22" s="114" t="s">
        <v>211</v>
      </c>
      <c r="M22" s="145" t="str">
        <f t="shared" si="11"/>
        <v>SI</v>
      </c>
      <c r="N22" s="146">
        <v>299047000</v>
      </c>
      <c r="O22" s="229">
        <v>6892000</v>
      </c>
      <c r="P22" s="241">
        <f t="shared" si="51"/>
        <v>43.39</v>
      </c>
      <c r="Q22" s="114" t="s">
        <v>212</v>
      </c>
      <c r="R22" s="149" t="str">
        <f t="shared" si="13"/>
        <v>SI</v>
      </c>
      <c r="S22" s="234">
        <f t="shared" si="52"/>
        <v>1438713437</v>
      </c>
      <c r="T22" s="234">
        <f t="shared" si="53"/>
        <v>101454276</v>
      </c>
      <c r="U22" s="235">
        <f t="shared" si="43"/>
        <v>1337259161</v>
      </c>
      <c r="V22" s="152" t="s">
        <v>213</v>
      </c>
      <c r="W22" s="149" t="str">
        <f t="shared" si="14"/>
        <v>SI</v>
      </c>
      <c r="X22" s="236">
        <f t="shared" si="54"/>
        <v>299047000</v>
      </c>
      <c r="Y22" s="237">
        <f t="shared" si="55"/>
        <v>1421130998</v>
      </c>
      <c r="Z22" s="143">
        <f t="shared" si="56"/>
        <v>0.21</v>
      </c>
      <c r="AA22" s="154" t="s">
        <v>214</v>
      </c>
      <c r="AB22" s="149" t="str">
        <f t="shared" si="17"/>
        <v>SI</v>
      </c>
      <c r="AC22" s="238">
        <f t="shared" si="57"/>
        <v>299047000</v>
      </c>
      <c r="AD22" s="239">
        <f t="shared" si="58"/>
        <v>1522585274</v>
      </c>
      <c r="AE22" s="143">
        <f t="shared" si="49"/>
        <v>0.19</v>
      </c>
      <c r="AF22" s="154" t="s">
        <v>215</v>
      </c>
      <c r="AG22" s="149" t="str">
        <f t="shared" si="20"/>
        <v>SI</v>
      </c>
      <c r="AH22" s="155"/>
      <c r="AS22" s="105"/>
    </row>
    <row r="23" spans="1:45" s="20" customFormat="1" ht="49.5" hidden="1" customHeight="1" x14ac:dyDescent="0.2">
      <c r="A23" s="206"/>
      <c r="B23" s="244"/>
      <c r="C23" s="244"/>
      <c r="D23" s="245"/>
      <c r="E23" s="246"/>
      <c r="F23" s="247"/>
      <c r="G23" s="248"/>
      <c r="H23" s="249"/>
      <c r="I23" s="246"/>
      <c r="J23" s="250"/>
      <c r="K23" s="251"/>
      <c r="L23" s="252"/>
      <c r="M23" s="249"/>
      <c r="N23" s="250"/>
      <c r="O23" s="246"/>
      <c r="P23" s="253"/>
      <c r="Q23" s="252"/>
      <c r="R23" s="254"/>
      <c r="S23" s="242"/>
      <c r="T23" s="242"/>
      <c r="U23" s="243"/>
      <c r="V23" s="255"/>
      <c r="W23" s="254"/>
      <c r="X23" s="256"/>
      <c r="Y23" s="257"/>
      <c r="Z23" s="247"/>
      <c r="AA23" s="258"/>
      <c r="AB23" s="254"/>
      <c r="AC23" s="259"/>
      <c r="AD23" s="260"/>
      <c r="AE23" s="247"/>
      <c r="AF23" s="258"/>
      <c r="AG23" s="254"/>
      <c r="AH23" s="178"/>
    </row>
    <row r="24" spans="1:45" s="20" customFormat="1" ht="57.75" hidden="1" customHeight="1" x14ac:dyDescent="0.2">
      <c r="A24" s="290" t="s">
        <v>236</v>
      </c>
      <c r="B24" s="291"/>
      <c r="C24" s="291"/>
      <c r="D24" s="291"/>
      <c r="E24" s="291"/>
      <c r="F24" s="291"/>
      <c r="G24" s="291"/>
      <c r="H24" s="291"/>
      <c r="I24" s="291"/>
      <c r="J24" s="291"/>
      <c r="K24" s="291"/>
      <c r="L24" s="291"/>
      <c r="M24" s="291"/>
      <c r="N24" s="291"/>
      <c r="O24" s="291"/>
      <c r="P24" s="291"/>
      <c r="Q24" s="291"/>
      <c r="R24" s="291"/>
      <c r="S24" s="242"/>
      <c r="T24" s="242"/>
      <c r="U24" s="243"/>
      <c r="V24" s="255"/>
      <c r="W24" s="254"/>
      <c r="X24" s="256"/>
      <c r="Y24" s="257"/>
      <c r="Z24" s="247"/>
      <c r="AA24" s="258"/>
      <c r="AB24" s="254"/>
      <c r="AC24" s="259"/>
      <c r="AD24" s="260"/>
      <c r="AE24" s="247"/>
      <c r="AF24" s="258"/>
      <c r="AG24" s="254"/>
      <c r="AH24" s="178"/>
    </row>
    <row r="25" spans="1:45" s="20" customFormat="1" ht="12.75" customHeight="1" x14ac:dyDescent="0.2">
      <c r="A25" s="206"/>
      <c r="B25" s="244"/>
      <c r="C25" s="244"/>
      <c r="D25" s="245"/>
      <c r="E25" s="246"/>
      <c r="F25" s="247"/>
      <c r="G25" s="248"/>
      <c r="H25" s="249"/>
      <c r="I25" s="246"/>
      <c r="J25" s="250"/>
      <c r="K25" s="251"/>
      <c r="L25" s="252"/>
      <c r="M25" s="249"/>
      <c r="N25" s="250"/>
      <c r="O25" s="246"/>
      <c r="P25" s="253"/>
      <c r="Q25" s="252"/>
      <c r="R25" s="254"/>
      <c r="S25" s="242"/>
      <c r="T25" s="242"/>
      <c r="U25" s="243"/>
      <c r="V25" s="255"/>
      <c r="W25" s="254"/>
      <c r="X25" s="256"/>
      <c r="Y25" s="257"/>
      <c r="Z25" s="247"/>
      <c r="AA25" s="258"/>
      <c r="AB25" s="254"/>
      <c r="AC25" s="259"/>
      <c r="AD25" s="260"/>
      <c r="AE25" s="247"/>
      <c r="AF25" s="258"/>
      <c r="AG25" s="254"/>
      <c r="AH25" s="178"/>
    </row>
    <row r="26" spans="1:45" s="20" customFormat="1" ht="9.75" customHeight="1" x14ac:dyDescent="0.2">
      <c r="A26" s="206"/>
      <c r="B26" s="244" t="s">
        <v>0</v>
      </c>
      <c r="C26" s="244"/>
      <c r="D26" s="245" t="s">
        <v>0</v>
      </c>
      <c r="E26" s="246"/>
      <c r="F26" s="247"/>
      <c r="G26" s="248"/>
      <c r="H26" s="249"/>
      <c r="I26" s="246"/>
      <c r="J26" s="250"/>
      <c r="K26" s="251"/>
      <c r="L26" s="252"/>
      <c r="M26" s="249"/>
      <c r="N26" s="250"/>
      <c r="O26" s="246"/>
      <c r="P26" s="253"/>
      <c r="Q26" s="252"/>
      <c r="R26" s="254"/>
      <c r="S26" s="242"/>
      <c r="T26" s="242"/>
      <c r="U26" s="243"/>
      <c r="V26" s="255"/>
      <c r="W26" s="254"/>
      <c r="X26" s="256"/>
      <c r="Y26" s="257"/>
      <c r="Z26" s="247"/>
      <c r="AA26" s="258"/>
      <c r="AB26" s="254"/>
      <c r="AC26" s="259"/>
      <c r="AD26" s="260"/>
      <c r="AE26" s="247"/>
      <c r="AF26" s="258"/>
      <c r="AG26" s="254"/>
      <c r="AH26" s="178"/>
    </row>
    <row r="27" spans="1:45" ht="20.25" customHeight="1" x14ac:dyDescent="0.2">
      <c r="A27" s="207"/>
      <c r="B27" s="17" t="s">
        <v>1</v>
      </c>
      <c r="C27" s="17"/>
      <c r="D27" s="277"/>
      <c r="E27" s="277"/>
      <c r="F27" s="277"/>
      <c r="G27" s="17"/>
      <c r="H27" s="18"/>
      <c r="I27" s="84"/>
      <c r="J27" s="84"/>
      <c r="K27" s="97"/>
      <c r="L27" s="277"/>
      <c r="M27" s="277"/>
      <c r="N27" s="277"/>
      <c r="O27" s="84"/>
      <c r="P27" s="18"/>
      <c r="Q27" s="17"/>
      <c r="R27" s="17"/>
      <c r="U27" s="87"/>
      <c r="AE27" s="1"/>
      <c r="AJ27" s="1"/>
    </row>
    <row r="28" spans="1:45" ht="20.85" customHeight="1" x14ac:dyDescent="0.2">
      <c r="A28" s="207"/>
      <c r="B28" s="17"/>
      <c r="C28" s="17"/>
      <c r="D28" s="304" t="s">
        <v>208</v>
      </c>
      <c r="E28" s="304"/>
      <c r="F28" s="304"/>
      <c r="G28" s="304"/>
      <c r="H28" s="304"/>
      <c r="I28" s="304"/>
      <c r="J28" s="304"/>
      <c r="K28" s="99" t="s">
        <v>0</v>
      </c>
      <c r="M28" s="1"/>
      <c r="N28" s="304" t="s">
        <v>0</v>
      </c>
      <c r="O28" s="304"/>
      <c r="P28" s="304"/>
      <c r="Q28" s="304"/>
      <c r="R28" s="304"/>
      <c r="S28" s="304"/>
      <c r="T28" s="304"/>
      <c r="U28" s="87"/>
      <c r="X28" s="304" t="s">
        <v>0</v>
      </c>
      <c r="Y28" s="304"/>
      <c r="Z28" s="304"/>
      <c r="AA28" s="304"/>
      <c r="AB28" s="304"/>
      <c r="AC28" s="304"/>
      <c r="AD28" s="304"/>
      <c r="AE28" s="1"/>
      <c r="AJ28" s="1"/>
      <c r="AQ28" s="2"/>
      <c r="AR28" s="2"/>
    </row>
    <row r="29" spans="1:45" ht="18" customHeight="1" x14ac:dyDescent="0.2">
      <c r="A29" s="207"/>
      <c r="C29" s="17"/>
      <c r="D29" s="261" t="s">
        <v>209</v>
      </c>
      <c r="E29" s="261"/>
      <c r="F29" s="261"/>
      <c r="G29" s="6"/>
      <c r="H29" s="5"/>
      <c r="I29" s="86"/>
      <c r="J29" s="86"/>
      <c r="K29" s="99"/>
      <c r="M29" s="1"/>
      <c r="N29" s="305"/>
      <c r="O29" s="305"/>
      <c r="P29" s="305"/>
      <c r="Q29" s="6"/>
      <c r="R29" s="5"/>
      <c r="S29" s="86"/>
      <c r="T29" s="86"/>
      <c r="U29" s="87"/>
      <c r="X29" s="305"/>
      <c r="Y29" s="305"/>
      <c r="Z29" s="305"/>
      <c r="AA29" s="6"/>
      <c r="AB29" s="5"/>
      <c r="AC29" s="86"/>
      <c r="AD29" s="86"/>
      <c r="AE29" s="1"/>
      <c r="AG29" s="1"/>
      <c r="AJ29" s="1"/>
      <c r="AL29" s="1"/>
      <c r="AR29" s="17"/>
      <c r="AS29" s="17"/>
    </row>
    <row r="30" spans="1:45" ht="14.25" customHeight="1" x14ac:dyDescent="0.2">
      <c r="A30" s="207"/>
      <c r="D30" s="85"/>
      <c r="E30" s="85"/>
      <c r="F30" s="1"/>
      <c r="H30" s="1"/>
      <c r="I30" s="85"/>
      <c r="J30" s="85"/>
      <c r="K30" s="98"/>
      <c r="M30" s="1"/>
      <c r="N30" s="85"/>
      <c r="O30" s="85"/>
      <c r="P30" s="1"/>
      <c r="R30" s="1"/>
      <c r="U30" s="87"/>
      <c r="V30" s="1" t="s">
        <v>0</v>
      </c>
      <c r="AD30" s="304"/>
      <c r="AE30" s="304"/>
      <c r="AF30" s="304"/>
      <c r="AG30" s="304"/>
      <c r="AH30" s="304"/>
      <c r="AI30" s="304"/>
      <c r="AJ30" s="304"/>
      <c r="AK30" s="16"/>
      <c r="AL30" s="304"/>
      <c r="AM30" s="304"/>
      <c r="AN30" s="304"/>
      <c r="AO30" s="304"/>
      <c r="AP30" s="304"/>
      <c r="AQ30" s="304"/>
      <c r="AR30" s="304"/>
      <c r="AS30" s="304"/>
    </row>
    <row r="31" spans="1:45" ht="13.5" customHeight="1" x14ac:dyDescent="0.2">
      <c r="A31" s="207"/>
      <c r="B31" s="118"/>
      <c r="C31" s="118"/>
      <c r="D31" s="85"/>
      <c r="E31" s="85"/>
      <c r="F31" s="1"/>
      <c r="H31" s="1"/>
      <c r="I31" s="85"/>
      <c r="J31" s="85"/>
      <c r="K31" s="98"/>
      <c r="M31" s="1"/>
      <c r="N31" s="85"/>
      <c r="O31" s="85"/>
      <c r="P31" s="1"/>
      <c r="R31" s="1"/>
      <c r="U31" s="87"/>
      <c r="AD31" s="305"/>
      <c r="AE31" s="305"/>
      <c r="AF31" s="305"/>
      <c r="AG31" s="6"/>
      <c r="AH31" s="90"/>
      <c r="AI31" s="86"/>
      <c r="AJ31" s="7"/>
      <c r="AK31" s="16"/>
      <c r="AL31" s="305"/>
      <c r="AM31" s="305"/>
      <c r="AN31" s="305"/>
      <c r="AO31" s="6"/>
      <c r="AP31" s="5"/>
      <c r="AQ31" s="8"/>
      <c r="AR31" s="8"/>
      <c r="AS31" s="7"/>
    </row>
    <row r="32" spans="1:45" ht="59.25" customHeight="1" x14ac:dyDescent="0.2"/>
    <row r="33" spans="6:6" ht="14.1" customHeight="1" x14ac:dyDescent="0.2">
      <c r="F33" s="4"/>
    </row>
    <row r="34" spans="6:6" ht="14.1" customHeight="1" x14ac:dyDescent="0.2">
      <c r="F34" s="4"/>
    </row>
    <row r="37" spans="6:6" ht="14.1" customHeight="1" x14ac:dyDescent="0.2">
      <c r="F37" s="4" t="s">
        <v>0</v>
      </c>
    </row>
  </sheetData>
  <mergeCells count="26">
    <mergeCell ref="D28:J28"/>
    <mergeCell ref="AD30:AJ30"/>
    <mergeCell ref="AL30:AS30"/>
    <mergeCell ref="AD31:AF31"/>
    <mergeCell ref="AL31:AN31"/>
    <mergeCell ref="N28:T28"/>
    <mergeCell ref="N29:P29"/>
    <mergeCell ref="X28:AD28"/>
    <mergeCell ref="X29:Z29"/>
    <mergeCell ref="D27:F27"/>
    <mergeCell ref="L27:N27"/>
    <mergeCell ref="S4:W4"/>
    <mergeCell ref="AC4:AG4"/>
    <mergeCell ref="X4:AB4"/>
    <mergeCell ref="N4:R4"/>
    <mergeCell ref="A24:R24"/>
    <mergeCell ref="A4:A5"/>
    <mergeCell ref="D4:H4"/>
    <mergeCell ref="I4:M4"/>
    <mergeCell ref="B4:B5"/>
    <mergeCell ref="C4:C5"/>
    <mergeCell ref="A1:AL1"/>
    <mergeCell ref="A2:AL2"/>
    <mergeCell ref="A3:F3"/>
    <mergeCell ref="H3:M3"/>
    <mergeCell ref="N3:AL3"/>
  </mergeCells>
  <phoneticPr fontId="8" type="noConversion"/>
  <conditionalFormatting sqref="H3 W27:AB27 AG27:AG28 AL27:AL28 W30:AB65516 H32:H65516 M32:M65516 R32:R65516 AG32:AG65516 AL32:AL65516">
    <cfRule type="containsErrors" dxfId="974" priority="2" stopIfTrue="1">
      <formula>ISERROR(H3)</formula>
    </cfRule>
  </conditionalFormatting>
  <conditionalFormatting sqref="M3:M23 R4:R23 H5:H23 AB6:AB26 AG6:AH26 M25:M26 R25:R26 H25:H29 H1 M1 R1 W1:AB1 AG1 AL1">
    <cfRule type="containsErrors" dxfId="973" priority="35" stopIfTrue="1">
      <formula>ISERROR(H1)</formula>
    </cfRule>
  </conditionalFormatting>
  <conditionalFormatting sqref="R28:R29">
    <cfRule type="containsErrors" dxfId="972" priority="141" stopIfTrue="1">
      <formula>ISERROR(R28)</formula>
    </cfRule>
  </conditionalFormatting>
  <conditionalFormatting sqref="W6:W26">
    <cfRule type="containsText" dxfId="971" priority="32" stopIfTrue="1" operator="containsText" text="NO">
      <formula>NOT(ISERROR(SEARCH("NO",W6)))</formula>
    </cfRule>
    <cfRule type="containsErrors" dxfId="970" priority="33" stopIfTrue="1">
      <formula>ISERROR(W6)</formula>
    </cfRule>
    <cfRule type="containsText" dxfId="969" priority="514" stopIfTrue="1" operator="containsText" text="NO">
      <formula>NOT(ISERROR(SEARCH("NO",W6)))</formula>
    </cfRule>
    <cfRule type="containsErrors" dxfId="968" priority="515" stopIfTrue="1">
      <formula>ISERROR(W6)</formula>
    </cfRule>
  </conditionalFormatting>
  <conditionalFormatting sqref="W28:W29">
    <cfRule type="containsErrors" dxfId="967" priority="733" stopIfTrue="1">
      <formula>ISERROR(W28)</formula>
    </cfRule>
  </conditionalFormatting>
  <conditionalFormatting sqref="W4:AB5 P27">
    <cfRule type="containsErrors" dxfId="966" priority="755" stopIfTrue="1">
      <formula>ISERROR(P4)</formula>
    </cfRule>
  </conditionalFormatting>
  <conditionalFormatting sqref="AB28:AB29">
    <cfRule type="containsErrors" dxfId="965" priority="140" stopIfTrue="1">
      <formula>ISERROR(AB28)</formula>
    </cfRule>
  </conditionalFormatting>
  <conditionalFormatting sqref="AG4:AG5">
    <cfRule type="containsErrors" dxfId="964" priority="754" stopIfTrue="1">
      <formula>ISERROR(AG4)</formula>
    </cfRule>
  </conditionalFormatting>
  <conditionalFormatting sqref="AG6:AH26 H6:H23 M6:M23 R6:R23 AB6:AB26 H25:H26 M25:M26 R25:R26">
    <cfRule type="containsText" dxfId="963" priority="6" stopIfTrue="1" operator="containsText" text="NO">
      <formula>NOT(ISERROR(SEARCH("NO",H6)))</formula>
    </cfRule>
  </conditionalFormatting>
  <conditionalFormatting sqref="AH6:AH26">
    <cfRule type="containsText" dxfId="962" priority="4" stopIfTrue="1" operator="containsText" text="NO">
      <formula>NOT(ISERROR(SEARCH("NO",AH6)))</formula>
    </cfRule>
    <cfRule type="containsErrors" dxfId="961" priority="5" stopIfTrue="1">
      <formula>ISERROR(AH6)</formula>
    </cfRule>
  </conditionalFormatting>
  <conditionalFormatting sqref="AH30:AH31">
    <cfRule type="containsErrors" dxfId="960" priority="732" stopIfTrue="1">
      <formula>ISERROR(AH30)</formula>
    </cfRule>
  </conditionalFormatting>
  <conditionalFormatting sqref="AP30:AP31">
    <cfRule type="containsErrors" dxfId="959" priority="731" stopIfTrue="1">
      <formula>ISERROR(AP30)</formula>
    </cfRule>
  </conditionalFormatting>
  <conditionalFormatting sqref="AQ28:AR28">
    <cfRule type="containsErrors" dxfId="958" priority="730" stopIfTrue="1">
      <formula>ISERROR(AQ28)</formula>
    </cfRule>
  </conditionalFormatting>
  <printOptions horizontalCentered="1" verticalCentered="1"/>
  <pageMargins left="0" right="0" top="0.39370078740157483" bottom="0.19685039370078741" header="0.31496062992125984" footer="0.31496062992125984"/>
  <pageSetup paperSize="119" scale="33" firstPageNumber="0" orientation="landscape" horizontalDpi="4294967294" verticalDpi="4294967294" r:id="rId1"/>
  <headerFooter alignWithMargins="0">
    <oddFooter>&amp;R&amp;P/&amp;N</oddFooter>
  </headerFooter>
  <colBreaks count="1" manualBreakCount="1">
    <brk id="33" max="2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31"/>
  <sheetViews>
    <sheetView workbookViewId="0">
      <selection activeCell="I23" sqref="I23"/>
    </sheetView>
  </sheetViews>
  <sheetFormatPr baseColWidth="10" defaultRowHeight="12.75" x14ac:dyDescent="0.2"/>
  <cols>
    <col min="1" max="7" width="11.42578125" style="214"/>
  </cols>
  <sheetData>
    <row r="2" spans="1:1" x14ac:dyDescent="0.2">
      <c r="A2" s="215">
        <v>1</v>
      </c>
    </row>
    <row r="3" spans="1:1" x14ac:dyDescent="0.2">
      <c r="A3" s="215">
        <v>2</v>
      </c>
    </row>
    <row r="4" spans="1:1" x14ac:dyDescent="0.2">
      <c r="A4" s="215">
        <v>3</v>
      </c>
    </row>
    <row r="5" spans="1:1" x14ac:dyDescent="0.2">
      <c r="A5" s="215">
        <v>4</v>
      </c>
    </row>
    <row r="6" spans="1:1" x14ac:dyDescent="0.2">
      <c r="A6" s="215">
        <v>5</v>
      </c>
    </row>
    <row r="7" spans="1:1" x14ac:dyDescent="0.2">
      <c r="A7" s="215">
        <v>6</v>
      </c>
    </row>
    <row r="8" spans="1:1" x14ac:dyDescent="0.2">
      <c r="A8" s="215">
        <v>7</v>
      </c>
    </row>
    <row r="9" spans="1:1" x14ac:dyDescent="0.2">
      <c r="A9" s="215">
        <v>8</v>
      </c>
    </row>
    <row r="10" spans="1:1" x14ac:dyDescent="0.2">
      <c r="A10" s="215">
        <v>10</v>
      </c>
    </row>
    <row r="11" spans="1:1" x14ac:dyDescent="0.2">
      <c r="A11" s="215">
        <v>11</v>
      </c>
    </row>
    <row r="12" spans="1:1" x14ac:dyDescent="0.2">
      <c r="A12" s="215">
        <v>12</v>
      </c>
    </row>
    <row r="13" spans="1:1" x14ac:dyDescent="0.2">
      <c r="A13" s="215">
        <v>13</v>
      </c>
    </row>
    <row r="14" spans="1:1" x14ac:dyDescent="0.2">
      <c r="A14" s="215">
        <v>14</v>
      </c>
    </row>
    <row r="15" spans="1:1" x14ac:dyDescent="0.2">
      <c r="A15" s="215">
        <v>15</v>
      </c>
    </row>
    <row r="16" spans="1:1" x14ac:dyDescent="0.2">
      <c r="A16" s="215">
        <v>17</v>
      </c>
    </row>
    <row r="17" spans="1:1" x14ac:dyDescent="0.2">
      <c r="A17" s="215">
        <v>18</v>
      </c>
    </row>
    <row r="18" spans="1:1" x14ac:dyDescent="0.2">
      <c r="A18" s="215">
        <v>19</v>
      </c>
    </row>
    <row r="19" spans="1:1" x14ac:dyDescent="0.2">
      <c r="A19" s="215">
        <v>20</v>
      </c>
    </row>
    <row r="20" spans="1:1" x14ac:dyDescent="0.2">
      <c r="A20" s="215">
        <v>21</v>
      </c>
    </row>
    <row r="21" spans="1:1" x14ac:dyDescent="0.2">
      <c r="A21" s="215">
        <v>22</v>
      </c>
    </row>
    <row r="22" spans="1:1" x14ac:dyDescent="0.2">
      <c r="A22" s="215">
        <v>23</v>
      </c>
    </row>
    <row r="23" spans="1:1" x14ac:dyDescent="0.2">
      <c r="A23" s="215">
        <v>24</v>
      </c>
    </row>
    <row r="24" spans="1:1" x14ac:dyDescent="0.2">
      <c r="A24" s="215">
        <v>25</v>
      </c>
    </row>
    <row r="25" spans="1:1" x14ac:dyDescent="0.2">
      <c r="A25" s="215">
        <v>26</v>
      </c>
    </row>
    <row r="26" spans="1:1" x14ac:dyDescent="0.2">
      <c r="A26" s="215">
        <v>27</v>
      </c>
    </row>
    <row r="27" spans="1:1" x14ac:dyDescent="0.2">
      <c r="A27" s="215">
        <v>28</v>
      </c>
    </row>
    <row r="28" spans="1:1" x14ac:dyDescent="0.2">
      <c r="A28" s="215">
        <v>29</v>
      </c>
    </row>
    <row r="29" spans="1:1" x14ac:dyDescent="0.2">
      <c r="A29" s="215">
        <v>30</v>
      </c>
    </row>
    <row r="30" spans="1:1" x14ac:dyDescent="0.2">
      <c r="A30" s="215">
        <v>31</v>
      </c>
    </row>
    <row r="31" spans="1:1" x14ac:dyDescent="0.2">
      <c r="A31" s="215">
        <v>32</v>
      </c>
    </row>
  </sheetData>
  <autoFilter ref="A1:G1" xr:uid="{00000000-0009-0000-0000-000001000000}">
    <sortState xmlns:xlrd2="http://schemas.microsoft.com/office/spreadsheetml/2017/richdata2" ref="A2:G31">
      <sortCondition ref="A1"/>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29"/>
  <sheetViews>
    <sheetView showGridLines="0" zoomScale="71" zoomScaleNormal="71" zoomScaleSheetLayoutView="70" workbookViewId="0">
      <pane xSplit="1" ySplit="5" topLeftCell="K30" activePane="bottomRight" state="frozen"/>
      <selection pane="topRight" activeCell="C1" sqref="C1"/>
      <selection pane="bottomLeft" activeCell="A6" sqref="A6"/>
      <selection pane="bottomRight" activeCell="B35" sqref="B35:AG38"/>
    </sheetView>
  </sheetViews>
  <sheetFormatPr baseColWidth="10" defaultColWidth="0" defaultRowHeight="14.1" customHeight="1" x14ac:dyDescent="0.2"/>
  <cols>
    <col min="1" max="1" width="4.42578125" style="208" bestFit="1" customWidth="1"/>
    <col min="2" max="2" width="30.28515625" style="20" customWidth="1"/>
    <col min="3" max="3" width="8.85546875" style="1" customWidth="1"/>
    <col min="4" max="4" width="21.5703125" style="87" bestFit="1" customWidth="1"/>
    <col min="5" max="5" width="29.140625" style="87" bestFit="1" customWidth="1"/>
    <col min="6" max="6" width="10.85546875" style="3" customWidth="1"/>
    <col min="7" max="7" width="15.28515625" style="1" customWidth="1"/>
    <col min="8" max="8" width="11.5703125" style="2" customWidth="1"/>
    <col min="9" max="9" width="21.7109375" style="87" customWidth="1"/>
    <col min="10" max="10" width="20" style="87" customWidth="1"/>
    <col min="11" max="11" width="9.85546875" style="100" customWidth="1"/>
    <col min="12" max="12" width="13" style="1" customWidth="1"/>
    <col min="13" max="13" width="12.7109375" style="2" customWidth="1"/>
    <col min="14" max="14" width="20.28515625" style="87" customWidth="1"/>
    <col min="15" max="15" width="17" style="87" customWidth="1"/>
    <col min="16" max="16" width="15.140625" style="3" customWidth="1"/>
    <col min="17" max="17" width="9" style="1" customWidth="1"/>
    <col min="18" max="18" width="11.42578125" style="2" customWidth="1"/>
    <col min="19" max="19" width="20.28515625" style="87" bestFit="1" customWidth="1"/>
    <col min="20" max="20" width="19.42578125" style="87" bestFit="1" customWidth="1"/>
    <col min="21" max="21" width="21.140625" style="89" customWidth="1"/>
    <col min="22" max="22" width="15.42578125" style="1" customWidth="1"/>
    <col min="23" max="23" width="12.140625" style="2" customWidth="1"/>
    <col min="24" max="24" width="18.42578125" style="2" customWidth="1"/>
    <col min="25" max="25" width="19.85546875" style="2" bestFit="1" customWidth="1"/>
    <col min="26" max="26" width="18.42578125" style="2" customWidth="1"/>
    <col min="27" max="27" width="15.85546875" style="2" customWidth="1"/>
    <col min="28" max="28" width="18.42578125" style="2" customWidth="1"/>
    <col min="29" max="29" width="18.28515625" style="87" customWidth="1"/>
    <col min="30" max="30" width="21.42578125" style="87" customWidth="1"/>
    <col min="31" max="31" width="8.28515625" style="3" customWidth="1"/>
    <col min="32" max="32" width="9.140625" style="1" customWidth="1"/>
    <col min="33" max="33" width="16.7109375" style="2" customWidth="1"/>
    <col min="34" max="34" width="15.85546875" style="87" hidden="1" customWidth="1"/>
    <col min="35" max="35" width="17" style="87" hidden="1" customWidth="1"/>
    <col min="36" max="36" width="7" style="3" hidden="1" customWidth="1"/>
    <col min="37" max="37" width="9" style="1" hidden="1" customWidth="1"/>
    <col min="38" max="38" width="10" style="2" hidden="1" customWidth="1"/>
    <col min="39" max="44" width="11.42578125" style="1" hidden="1" customWidth="1"/>
    <col min="45" max="48" width="0" style="1" hidden="1" customWidth="1"/>
    <col min="49" max="16380" width="11.42578125" style="1" hidden="1"/>
    <col min="16381" max="16381" width="7.28515625" style="1" hidden="1" customWidth="1"/>
    <col min="16382" max="16383" width="9.7109375" style="1" hidden="1" customWidth="1"/>
    <col min="16384" max="16384" width="9" style="1" hidden="1"/>
  </cols>
  <sheetData>
    <row r="1" spans="1:46" ht="18" customHeight="1" x14ac:dyDescent="0.2">
      <c r="A1" s="306" t="s">
        <v>172</v>
      </c>
      <c r="B1" s="307"/>
      <c r="C1" s="307"/>
      <c r="D1" s="307"/>
      <c r="E1" s="307"/>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307"/>
      <c r="AI1" s="307"/>
      <c r="AJ1" s="307"/>
      <c r="AK1" s="307"/>
      <c r="AL1" s="308"/>
      <c r="AM1" s="102"/>
      <c r="AN1" s="102"/>
      <c r="AO1" s="102"/>
      <c r="AP1" s="102"/>
      <c r="AQ1" s="102"/>
      <c r="AR1" s="102"/>
      <c r="AS1" s="103"/>
    </row>
    <row r="2" spans="1:46" ht="39.75" customHeight="1" x14ac:dyDescent="0.2">
      <c r="A2" s="265" t="s">
        <v>173</v>
      </c>
      <c r="B2" s="266"/>
      <c r="C2" s="266"/>
      <c r="D2" s="266"/>
      <c r="E2" s="266"/>
      <c r="F2" s="266"/>
      <c r="G2" s="266"/>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6"/>
      <c r="AG2" s="266"/>
      <c r="AH2" s="266"/>
      <c r="AI2" s="266"/>
      <c r="AJ2" s="266"/>
      <c r="AK2" s="266"/>
      <c r="AL2" s="267"/>
      <c r="AS2" s="104"/>
    </row>
    <row r="3" spans="1:46" ht="18" customHeight="1" thickBot="1" x14ac:dyDescent="0.25">
      <c r="A3" s="309" t="s">
        <v>28</v>
      </c>
      <c r="B3" s="310"/>
      <c r="C3" s="310"/>
      <c r="D3" s="310"/>
      <c r="E3" s="310"/>
      <c r="F3" s="310"/>
      <c r="G3" s="24" t="s">
        <v>27</v>
      </c>
      <c r="H3" s="311">
        <v>11588464545</v>
      </c>
      <c r="I3" s="311"/>
      <c r="J3" s="311"/>
      <c r="K3" s="311"/>
      <c r="L3" s="311"/>
      <c r="M3" s="311"/>
      <c r="N3" s="312" t="s">
        <v>0</v>
      </c>
      <c r="O3" s="313"/>
      <c r="P3" s="313"/>
      <c r="Q3" s="313"/>
      <c r="R3" s="313"/>
      <c r="S3" s="313"/>
      <c r="T3" s="313"/>
      <c r="U3" s="313"/>
      <c r="V3" s="313"/>
      <c r="W3" s="313"/>
      <c r="X3" s="313"/>
      <c r="Y3" s="313"/>
      <c r="Z3" s="313"/>
      <c r="AA3" s="313"/>
      <c r="AB3" s="313"/>
      <c r="AC3" s="313"/>
      <c r="AD3" s="313"/>
      <c r="AE3" s="313"/>
      <c r="AF3" s="313"/>
      <c r="AG3" s="313"/>
      <c r="AH3" s="313"/>
      <c r="AI3" s="313"/>
      <c r="AJ3" s="313"/>
      <c r="AK3" s="313"/>
      <c r="AL3" s="314"/>
      <c r="AS3" s="104"/>
    </row>
    <row r="4" spans="1:46" ht="24" customHeight="1" x14ac:dyDescent="0.2">
      <c r="A4" s="292" t="s">
        <v>20</v>
      </c>
      <c r="B4" s="300" t="s">
        <v>19</v>
      </c>
      <c r="C4" s="302" t="s">
        <v>171</v>
      </c>
      <c r="D4" s="315" t="s">
        <v>26</v>
      </c>
      <c r="E4" s="315"/>
      <c r="F4" s="315"/>
      <c r="G4" s="315"/>
      <c r="H4" s="315"/>
      <c r="I4" s="316" t="s">
        <v>25</v>
      </c>
      <c r="J4" s="316"/>
      <c r="K4" s="316"/>
      <c r="L4" s="316"/>
      <c r="M4" s="316"/>
      <c r="N4" s="317" t="s">
        <v>24</v>
      </c>
      <c r="O4" s="317"/>
      <c r="P4" s="317"/>
      <c r="Q4" s="317"/>
      <c r="R4" s="317"/>
      <c r="S4" s="318" t="s">
        <v>23</v>
      </c>
      <c r="T4" s="318"/>
      <c r="U4" s="318"/>
      <c r="V4" s="318"/>
      <c r="W4" s="318"/>
      <c r="X4" s="319" t="s">
        <v>21</v>
      </c>
      <c r="Y4" s="319"/>
      <c r="Z4" s="319"/>
      <c r="AA4" s="319"/>
      <c r="AB4" s="320"/>
      <c r="AC4" s="321" t="s">
        <v>22</v>
      </c>
      <c r="AD4" s="321"/>
      <c r="AE4" s="321"/>
      <c r="AF4" s="321"/>
      <c r="AG4" s="321"/>
      <c r="AH4" s="1"/>
      <c r="AI4" s="1"/>
      <c r="AJ4" s="1"/>
      <c r="AL4" s="1"/>
      <c r="AS4" s="104"/>
    </row>
    <row r="5" spans="1:46" s="20" customFormat="1" ht="49.5" customHeight="1" x14ac:dyDescent="0.2">
      <c r="A5" s="293"/>
      <c r="B5" s="301"/>
      <c r="C5" s="303"/>
      <c r="D5" s="133" t="s">
        <v>13</v>
      </c>
      <c r="E5" s="133" t="s">
        <v>12</v>
      </c>
      <c r="F5" s="134" t="s">
        <v>18</v>
      </c>
      <c r="G5" s="135" t="s">
        <v>5</v>
      </c>
      <c r="H5" s="120" t="s">
        <v>4</v>
      </c>
      <c r="I5" s="121" t="s">
        <v>17</v>
      </c>
      <c r="J5" s="121" t="s">
        <v>10</v>
      </c>
      <c r="K5" s="122" t="s">
        <v>16</v>
      </c>
      <c r="L5" s="123" t="s">
        <v>5</v>
      </c>
      <c r="M5" s="124" t="s">
        <v>4</v>
      </c>
      <c r="N5" s="129" t="s">
        <v>8</v>
      </c>
      <c r="O5" s="129" t="s">
        <v>15</v>
      </c>
      <c r="P5" s="130" t="s">
        <v>14</v>
      </c>
      <c r="Q5" s="131" t="s">
        <v>5</v>
      </c>
      <c r="R5" s="132" t="s">
        <v>4</v>
      </c>
      <c r="S5" s="156" t="s">
        <v>13</v>
      </c>
      <c r="T5" s="156" t="s">
        <v>12</v>
      </c>
      <c r="U5" s="156" t="s">
        <v>11</v>
      </c>
      <c r="V5" s="157" t="s">
        <v>5</v>
      </c>
      <c r="W5" s="158" t="s">
        <v>4</v>
      </c>
      <c r="X5" s="196" t="s">
        <v>8</v>
      </c>
      <c r="Y5" s="196" t="s">
        <v>7</v>
      </c>
      <c r="Z5" s="197" t="s">
        <v>6</v>
      </c>
      <c r="AA5" s="198" t="s">
        <v>5</v>
      </c>
      <c r="AB5" s="199" t="s">
        <v>4</v>
      </c>
      <c r="AC5" s="200" t="s">
        <v>8</v>
      </c>
      <c r="AD5" s="200" t="s">
        <v>10</v>
      </c>
      <c r="AE5" s="201" t="s">
        <v>9</v>
      </c>
      <c r="AF5" s="202" t="s">
        <v>5</v>
      </c>
      <c r="AG5" s="203" t="s">
        <v>4</v>
      </c>
      <c r="AS5" s="105"/>
    </row>
    <row r="6" spans="1:46" s="59" customFormat="1" ht="28.5" customHeight="1" x14ac:dyDescent="0.2">
      <c r="A6" s="322">
        <v>37</v>
      </c>
      <c r="B6" s="323" t="s">
        <v>177</v>
      </c>
      <c r="C6" s="323"/>
      <c r="D6" s="75">
        <f>+(D7*$C7)+(D8*$C8)</f>
        <v>5551920088.9499998</v>
      </c>
      <c r="E6" s="75">
        <f>+(E7*$C7)+(E8*$C8)</f>
        <v>1910568737.3</v>
      </c>
      <c r="F6" s="68">
        <f t="shared" ref="F6:F11" si="0">+D6/E6</f>
        <v>2.9058991600563546</v>
      </c>
      <c r="G6" s="324" t="s">
        <v>32</v>
      </c>
      <c r="H6" s="325" t="str">
        <f t="shared" ref="H6" si="1">IF(F6&gt;=1,"SI","NO")</f>
        <v>SI</v>
      </c>
      <c r="I6" s="75">
        <f>+(I7*$C7)+(I8*$C8)</f>
        <v>5670866578.1000004</v>
      </c>
      <c r="J6" s="75">
        <f>+(J7*$C7)+(J8*$C8)</f>
        <v>8498839414.3499994</v>
      </c>
      <c r="K6" s="91">
        <f t="shared" ref="K6:K11" si="2">+I6/J6</f>
        <v>0.66725188012435399</v>
      </c>
      <c r="L6" s="326" t="s">
        <v>3</v>
      </c>
      <c r="M6" s="325" t="str">
        <f t="shared" ref="M6" si="3">IF(K6&lt;=70%,"SI","NO")</f>
        <v>SI</v>
      </c>
      <c r="N6" s="75">
        <f>+(N7*$C7)+(N8*$C8)</f>
        <v>1249630199.5</v>
      </c>
      <c r="O6" s="75">
        <f>+(O7*$C7)+(O8*$C8)</f>
        <v>15367515.4</v>
      </c>
      <c r="P6" s="69">
        <f t="shared" ref="P6:P11" si="4">+N6/O6</f>
        <v>81.316346004767951</v>
      </c>
      <c r="Q6" s="327" t="s">
        <v>33</v>
      </c>
      <c r="R6" s="324" t="str">
        <f t="shared" ref="R6" si="5">IF(P6&gt;=1,"SI","NO")</f>
        <v>SI</v>
      </c>
      <c r="S6" s="75">
        <f>+S7+S8</f>
        <v>15042662655</v>
      </c>
      <c r="T6" s="75">
        <f>+T7+T8</f>
        <v>2370651436</v>
      </c>
      <c r="U6" s="75">
        <f t="shared" ref="U6:U7" si="6">+(S6-T6)</f>
        <v>12672011219</v>
      </c>
      <c r="V6" s="324" t="s">
        <v>174</v>
      </c>
      <c r="W6" s="325" t="str">
        <f>IF(U6&gt;=$H$3*20%,"SI","NO")</f>
        <v>SI</v>
      </c>
      <c r="X6" s="75">
        <f>+(X7*$C7)+(X8*$C8)</f>
        <v>1249630199.5</v>
      </c>
      <c r="Y6" s="75">
        <f>+(Y7*$C7)+(Y8*$C8)</f>
        <v>2827972836.25</v>
      </c>
      <c r="Z6" s="68">
        <f t="shared" ref="Z6:Z8" si="7">+X6/Y6</f>
        <v>0.44188196699833132</v>
      </c>
      <c r="AA6" s="324" t="s">
        <v>36</v>
      </c>
      <c r="AB6" s="325" t="str">
        <f t="shared" ref="AB6" si="8">IF(Z6&gt;=0,"SI","NO")</f>
        <v>SI</v>
      </c>
      <c r="AC6" s="75">
        <f>+(AC7*$C7)+(AC8*$C8)</f>
        <v>1249630199.5</v>
      </c>
      <c r="AD6" s="75">
        <f>+(AD7*$C7)+(AD8*$C8)</f>
        <v>8498839414.3499994</v>
      </c>
      <c r="AE6" s="68">
        <f t="shared" ref="AE6:AE11" si="9">+AC6/AD6</f>
        <v>0.14703539372564708</v>
      </c>
      <c r="AF6" s="324" t="s">
        <v>36</v>
      </c>
      <c r="AG6" s="325" t="str">
        <f t="shared" ref="AG6" si="10">IF(AE6&gt;=0,"SI","NO")</f>
        <v>SI</v>
      </c>
      <c r="AS6" s="106"/>
      <c r="AT6" s="101"/>
    </row>
    <row r="7" spans="1:46" s="59" customFormat="1" ht="36" x14ac:dyDescent="0.2">
      <c r="A7" s="322"/>
      <c r="B7" s="25" t="s">
        <v>175</v>
      </c>
      <c r="C7" s="26">
        <v>0.95</v>
      </c>
      <c r="D7" s="80">
        <v>5333096618</v>
      </c>
      <c r="E7" s="71">
        <v>1991151295</v>
      </c>
      <c r="F7" s="65">
        <f t="shared" si="0"/>
        <v>2.678398488046585</v>
      </c>
      <c r="G7" s="324"/>
      <c r="H7" s="325"/>
      <c r="I7" s="71">
        <v>5860690230</v>
      </c>
      <c r="J7" s="80">
        <v>8393471739</v>
      </c>
      <c r="K7" s="92">
        <f t="shared" si="2"/>
        <v>0.69824387479241623</v>
      </c>
      <c r="L7" s="326"/>
      <c r="M7" s="325"/>
      <c r="N7" s="80">
        <v>1291238486</v>
      </c>
      <c r="O7" s="71">
        <v>11801650</v>
      </c>
      <c r="P7" s="66">
        <f t="shared" si="4"/>
        <v>109.41169124656298</v>
      </c>
      <c r="Q7" s="327"/>
      <c r="R7" s="324"/>
      <c r="S7" s="71">
        <f t="shared" ref="S7:T8" si="11">+D7</f>
        <v>5333096618</v>
      </c>
      <c r="T7" s="71">
        <f t="shared" si="11"/>
        <v>1991151295</v>
      </c>
      <c r="U7" s="71">
        <f t="shared" si="6"/>
        <v>3341945323</v>
      </c>
      <c r="V7" s="324"/>
      <c r="W7" s="325"/>
      <c r="X7" s="71">
        <f>+AC7</f>
        <v>1291238486</v>
      </c>
      <c r="Y7" s="71">
        <f>+J7-I7</f>
        <v>2532781509</v>
      </c>
      <c r="Z7" s="65">
        <f t="shared" si="7"/>
        <v>0.50981045203137576</v>
      </c>
      <c r="AA7" s="324"/>
      <c r="AB7" s="325"/>
      <c r="AC7" s="71">
        <f>+N7</f>
        <v>1291238486</v>
      </c>
      <c r="AD7" s="71">
        <f>+J7</f>
        <v>8393471739</v>
      </c>
      <c r="AE7" s="65">
        <f t="shared" si="9"/>
        <v>0.15383842659531471</v>
      </c>
      <c r="AF7" s="324"/>
      <c r="AG7" s="325"/>
      <c r="AS7" s="106"/>
      <c r="AT7" s="101"/>
    </row>
    <row r="8" spans="1:46" s="59" customFormat="1" ht="18.75" customHeight="1" x14ac:dyDescent="0.2">
      <c r="A8" s="322"/>
      <c r="B8" s="25" t="s">
        <v>176</v>
      </c>
      <c r="C8" s="26">
        <v>0.05</v>
      </c>
      <c r="D8" s="71">
        <v>9709566037</v>
      </c>
      <c r="E8" s="71">
        <v>379500141</v>
      </c>
      <c r="F8" s="65">
        <f t="shared" si="0"/>
        <v>25.585144741751229</v>
      </c>
      <c r="G8" s="324"/>
      <c r="H8" s="325"/>
      <c r="I8" s="71">
        <v>2064217192</v>
      </c>
      <c r="J8" s="80">
        <v>10500825246</v>
      </c>
      <c r="K8" s="92">
        <f t="shared" si="2"/>
        <v>0.19657666360901555</v>
      </c>
      <c r="L8" s="326"/>
      <c r="M8" s="325"/>
      <c r="N8" s="80">
        <v>459072756</v>
      </c>
      <c r="O8" s="71">
        <v>83118958</v>
      </c>
      <c r="P8" s="66">
        <f t="shared" si="4"/>
        <v>5.523081220532144</v>
      </c>
      <c r="Q8" s="327"/>
      <c r="R8" s="324"/>
      <c r="S8" s="71">
        <f t="shared" si="11"/>
        <v>9709566037</v>
      </c>
      <c r="T8" s="71">
        <f t="shared" si="11"/>
        <v>379500141</v>
      </c>
      <c r="U8" s="71">
        <f>+(S8-T8)</f>
        <v>9330065896</v>
      </c>
      <c r="V8" s="324"/>
      <c r="W8" s="325"/>
      <c r="X8" s="71">
        <f>+AC8</f>
        <v>459072756</v>
      </c>
      <c r="Y8" s="71">
        <f>+J8-I8</f>
        <v>8436608054</v>
      </c>
      <c r="Z8" s="65">
        <f t="shared" si="7"/>
        <v>5.4414375192212761E-2</v>
      </c>
      <c r="AA8" s="324"/>
      <c r="AB8" s="325"/>
      <c r="AC8" s="71">
        <f>+N8</f>
        <v>459072756</v>
      </c>
      <c r="AD8" s="71">
        <f>+J8</f>
        <v>10500825246</v>
      </c>
      <c r="AE8" s="65">
        <f t="shared" si="9"/>
        <v>4.3717778864558396E-2</v>
      </c>
      <c r="AF8" s="324"/>
      <c r="AG8" s="325"/>
      <c r="AS8" s="106"/>
      <c r="AT8" s="101"/>
    </row>
    <row r="9" spans="1:46" s="59" customFormat="1" ht="28.5" customHeight="1" x14ac:dyDescent="0.2">
      <c r="A9" s="322">
        <v>38</v>
      </c>
      <c r="B9" s="323" t="s">
        <v>180</v>
      </c>
      <c r="C9" s="323"/>
      <c r="D9" s="75">
        <f>+(D10*$C10)+(D11*$C11)</f>
        <v>0</v>
      </c>
      <c r="E9" s="75">
        <f>+(E10*$C10)+(E11*$C11)</f>
        <v>0</v>
      </c>
      <c r="F9" s="68" t="e">
        <f t="shared" si="0"/>
        <v>#DIV/0!</v>
      </c>
      <c r="G9" s="324" t="s">
        <v>32</v>
      </c>
      <c r="H9" s="325" t="e">
        <f t="shared" ref="H9" si="12">IF(F9&gt;=1,"SI","NO")</f>
        <v>#DIV/0!</v>
      </c>
      <c r="I9" s="75">
        <f>+(I10*$C10)+(I11*$C11)</f>
        <v>0</v>
      </c>
      <c r="J9" s="75">
        <f>+(J10*$C10)+(J11*$C11)</f>
        <v>0</v>
      </c>
      <c r="K9" s="91" t="e">
        <f t="shared" si="2"/>
        <v>#DIV/0!</v>
      </c>
      <c r="L9" s="326" t="s">
        <v>3</v>
      </c>
      <c r="M9" s="325" t="e">
        <f t="shared" ref="M9" si="13">IF(K9&lt;=70%,"SI","NO")</f>
        <v>#DIV/0!</v>
      </c>
      <c r="N9" s="75">
        <f>+(N10*$C10)+(N11*$C11)</f>
        <v>0</v>
      </c>
      <c r="O9" s="75">
        <f>+(O10*$C10)+(O11*$C11)</f>
        <v>0</v>
      </c>
      <c r="P9" s="69" t="e">
        <f t="shared" si="4"/>
        <v>#DIV/0!</v>
      </c>
      <c r="Q9" s="327" t="s">
        <v>33</v>
      </c>
      <c r="R9" s="324" t="e">
        <f t="shared" ref="R9" si="14">IF(P9&gt;=1,"SI","NO")</f>
        <v>#DIV/0!</v>
      </c>
      <c r="S9" s="75">
        <f>+S10+S11</f>
        <v>0</v>
      </c>
      <c r="T9" s="75">
        <f>+T10+T11</f>
        <v>0</v>
      </c>
      <c r="U9" s="75">
        <f t="shared" ref="U9:U10" si="15">+(S9-T9)</f>
        <v>0</v>
      </c>
      <c r="V9" s="324" t="s">
        <v>174</v>
      </c>
      <c r="W9" s="325" t="str">
        <f>IF(U9&gt;=$H$3*20%,"SI","NO")</f>
        <v>NO</v>
      </c>
      <c r="X9" s="75">
        <f>+(X10*$C10)+(X11*$C11)</f>
        <v>0</v>
      </c>
      <c r="Y9" s="75">
        <f>+(Y10*$C10)+(Y11*$C11)</f>
        <v>0</v>
      </c>
      <c r="Z9" s="68" t="e">
        <f t="shared" ref="Z9:Z65" si="16">+X9/Y9</f>
        <v>#DIV/0!</v>
      </c>
      <c r="AA9" s="324" t="s">
        <v>36</v>
      </c>
      <c r="AB9" s="325" t="e">
        <f t="shared" ref="AB9" si="17">IF(Z9&gt;=0,"SI","NO")</f>
        <v>#DIV/0!</v>
      </c>
      <c r="AC9" s="75">
        <f>+(AC10*$C10)+(AC11*$C11)</f>
        <v>0</v>
      </c>
      <c r="AD9" s="75">
        <f>+(AD10*$C10)+(AD11*$C11)</f>
        <v>0</v>
      </c>
      <c r="AE9" s="68" t="e">
        <f t="shared" si="9"/>
        <v>#DIV/0!</v>
      </c>
      <c r="AF9" s="324" t="s">
        <v>36</v>
      </c>
      <c r="AG9" s="325" t="e">
        <f t="shared" ref="AG9" si="18">IF(AE9&gt;=0,"SI","NO")</f>
        <v>#DIV/0!</v>
      </c>
      <c r="AS9" s="106"/>
      <c r="AT9" s="101"/>
    </row>
    <row r="10" spans="1:46" s="59" customFormat="1" ht="24" x14ac:dyDescent="0.2">
      <c r="A10" s="322"/>
      <c r="B10" s="212" t="s">
        <v>178</v>
      </c>
      <c r="C10" s="26">
        <v>0.5</v>
      </c>
      <c r="D10" s="80"/>
      <c r="E10" s="71"/>
      <c r="F10" s="65" t="e">
        <f t="shared" si="0"/>
        <v>#DIV/0!</v>
      </c>
      <c r="G10" s="324"/>
      <c r="H10" s="325"/>
      <c r="I10" s="71"/>
      <c r="J10" s="80"/>
      <c r="K10" s="92" t="e">
        <f t="shared" si="2"/>
        <v>#DIV/0!</v>
      </c>
      <c r="L10" s="326"/>
      <c r="M10" s="325"/>
      <c r="N10" s="80"/>
      <c r="O10" s="71"/>
      <c r="P10" s="66" t="e">
        <f t="shared" si="4"/>
        <v>#DIV/0!</v>
      </c>
      <c r="Q10" s="327"/>
      <c r="R10" s="324"/>
      <c r="S10" s="71">
        <f t="shared" ref="S10:T11" si="19">+D10</f>
        <v>0</v>
      </c>
      <c r="T10" s="71">
        <f t="shared" si="19"/>
        <v>0</v>
      </c>
      <c r="U10" s="71">
        <f t="shared" si="15"/>
        <v>0</v>
      </c>
      <c r="V10" s="324"/>
      <c r="W10" s="325"/>
      <c r="X10" s="71">
        <f>+AC10</f>
        <v>0</v>
      </c>
      <c r="Y10" s="71">
        <f>+J10-I10</f>
        <v>0</v>
      </c>
      <c r="Z10" s="65" t="e">
        <f t="shared" si="16"/>
        <v>#DIV/0!</v>
      </c>
      <c r="AA10" s="324"/>
      <c r="AB10" s="325"/>
      <c r="AC10" s="71">
        <f>+N10</f>
        <v>0</v>
      </c>
      <c r="AD10" s="71">
        <f>+J10</f>
        <v>0</v>
      </c>
      <c r="AE10" s="65" t="e">
        <f t="shared" si="9"/>
        <v>#DIV/0!</v>
      </c>
      <c r="AF10" s="324"/>
      <c r="AG10" s="325"/>
      <c r="AS10" s="106"/>
      <c r="AT10" s="101"/>
    </row>
    <row r="11" spans="1:46" s="59" customFormat="1" ht="48" x14ac:dyDescent="0.2">
      <c r="A11" s="322"/>
      <c r="B11" s="212" t="s">
        <v>179</v>
      </c>
      <c r="C11" s="26">
        <v>0.5</v>
      </c>
      <c r="D11" s="71"/>
      <c r="E11" s="71"/>
      <c r="F11" s="65" t="e">
        <f t="shared" si="0"/>
        <v>#DIV/0!</v>
      </c>
      <c r="G11" s="324"/>
      <c r="H11" s="325"/>
      <c r="I11" s="71"/>
      <c r="J11" s="80"/>
      <c r="K11" s="92" t="e">
        <f t="shared" si="2"/>
        <v>#DIV/0!</v>
      </c>
      <c r="L11" s="326"/>
      <c r="M11" s="325"/>
      <c r="N11" s="80"/>
      <c r="O11" s="71"/>
      <c r="P11" s="66" t="e">
        <f t="shared" si="4"/>
        <v>#DIV/0!</v>
      </c>
      <c r="Q11" s="327"/>
      <c r="R11" s="324"/>
      <c r="S11" s="71">
        <f t="shared" si="19"/>
        <v>0</v>
      </c>
      <c r="T11" s="71">
        <f t="shared" si="19"/>
        <v>0</v>
      </c>
      <c r="U11" s="71">
        <f>+(S11-T11)</f>
        <v>0</v>
      </c>
      <c r="V11" s="324"/>
      <c r="W11" s="325"/>
      <c r="X11" s="71">
        <f>+AC11</f>
        <v>0</v>
      </c>
      <c r="Y11" s="71">
        <f>+J11-I11</f>
        <v>0</v>
      </c>
      <c r="Z11" s="65" t="e">
        <f t="shared" si="16"/>
        <v>#DIV/0!</v>
      </c>
      <c r="AA11" s="324"/>
      <c r="AB11" s="325"/>
      <c r="AC11" s="71">
        <f>+N11</f>
        <v>0</v>
      </c>
      <c r="AD11" s="71">
        <f>+J11</f>
        <v>0</v>
      </c>
      <c r="AE11" s="65" t="e">
        <f t="shared" si="9"/>
        <v>#DIV/0!</v>
      </c>
      <c r="AF11" s="324"/>
      <c r="AG11" s="325"/>
      <c r="AS11" s="106"/>
      <c r="AT11" s="101"/>
    </row>
    <row r="12" spans="1:46" s="59" customFormat="1" ht="28.5" customHeight="1" x14ac:dyDescent="0.2">
      <c r="A12" s="322">
        <v>41</v>
      </c>
      <c r="B12" s="323" t="s">
        <v>183</v>
      </c>
      <c r="C12" s="323"/>
      <c r="D12" s="75">
        <f>+(D13*$C13)+(D14*$C14)</f>
        <v>2557642082</v>
      </c>
      <c r="E12" s="75">
        <f>+(E13*$C13)+(E14*$C14)</f>
        <v>242392638.54999998</v>
      </c>
      <c r="F12" s="68">
        <f t="shared" ref="F12:F20" si="20">+D12/E12</f>
        <v>10.551649164347117</v>
      </c>
      <c r="G12" s="324" t="s">
        <v>32</v>
      </c>
      <c r="H12" s="325" t="str">
        <f t="shared" ref="H12" si="21">IF(F12&gt;=1,"SI","NO")</f>
        <v>SI</v>
      </c>
      <c r="I12" s="75">
        <f>+(I13*$C13)+(I14*$C14)</f>
        <v>728096383.69999993</v>
      </c>
      <c r="J12" s="75">
        <f>+(J13*$C13)+(J14*$C14)</f>
        <v>3381982309.6499996</v>
      </c>
      <c r="K12" s="91">
        <f t="shared" ref="K12:K20" si="22">+I12/J12</f>
        <v>0.21528686936725888</v>
      </c>
      <c r="L12" s="326" t="s">
        <v>3</v>
      </c>
      <c r="M12" s="325" t="str">
        <f t="shared" ref="M12" si="23">IF(K12&lt;=70%,"SI","NO")</f>
        <v>SI</v>
      </c>
      <c r="N12" s="75">
        <f>+(N13*$C13)+(N14*$C14)</f>
        <v>207366567.05000001</v>
      </c>
      <c r="O12" s="75">
        <f>+(O13*$C13)+(O14*$C14)</f>
        <v>46387000.249999993</v>
      </c>
      <c r="P12" s="69">
        <f t="shared" ref="P12:P20" si="24">+N12/O12</f>
        <v>4.470359495815857</v>
      </c>
      <c r="Q12" s="327" t="s">
        <v>33</v>
      </c>
      <c r="R12" s="324" t="str">
        <f t="shared" ref="R12" si="25">IF(P12&gt;=1,"SI","NO")</f>
        <v>SI</v>
      </c>
      <c r="S12" s="75">
        <f>+S13+S14</f>
        <v>5752974844</v>
      </c>
      <c r="T12" s="75">
        <f>+T13+T14</f>
        <v>515828843</v>
      </c>
      <c r="U12" s="75">
        <f t="shared" ref="U12:U13" si="26">+(S12-T12)</f>
        <v>5237146001</v>
      </c>
      <c r="V12" s="324" t="s">
        <v>174</v>
      </c>
      <c r="W12" s="325" t="str">
        <f t="shared" ref="W12" si="27">IF(U12&gt;=$H$3*20%,"SI","NO")</f>
        <v>SI</v>
      </c>
      <c r="X12" s="75">
        <f>+(X13*$C13)+(X14*$C14)</f>
        <v>207366567.05000001</v>
      </c>
      <c r="Y12" s="75">
        <f>+(Y13*$C13)+(Y14*$C14)</f>
        <v>2653885925.9499998</v>
      </c>
      <c r="Z12" s="68">
        <f t="shared" si="16"/>
        <v>7.813695570798504E-2</v>
      </c>
      <c r="AA12" s="324" t="s">
        <v>36</v>
      </c>
      <c r="AB12" s="325" t="str">
        <f t="shared" ref="AB12" si="28">IF(Z12&gt;=0,"SI","NO")</f>
        <v>SI</v>
      </c>
      <c r="AC12" s="75">
        <f>+(AC13*$C13)+(AC14*$C14)</f>
        <v>207366567.05000001</v>
      </c>
      <c r="AD12" s="75">
        <f>+(AD13*$C13)+(AD14*$C14)</f>
        <v>3381982309.6499996</v>
      </c>
      <c r="AE12" s="68">
        <f t="shared" ref="AE12:AE20" si="29">+AC12/AD12</f>
        <v>6.1315095131724777E-2</v>
      </c>
      <c r="AF12" s="324" t="s">
        <v>36</v>
      </c>
      <c r="AG12" s="325" t="str">
        <f t="shared" ref="AG12" si="30">IF(AE12&gt;=0,"SI","NO")</f>
        <v>SI</v>
      </c>
      <c r="AS12" s="106"/>
      <c r="AT12" s="101"/>
    </row>
    <row r="13" spans="1:46" s="59" customFormat="1" ht="28.5" customHeight="1" x14ac:dyDescent="0.2">
      <c r="A13" s="322"/>
      <c r="B13" s="25" t="s">
        <v>181</v>
      </c>
      <c r="C13" s="26">
        <v>0.95</v>
      </c>
      <c r="D13" s="80">
        <v>2522214822</v>
      </c>
      <c r="E13" s="71">
        <v>240667996</v>
      </c>
      <c r="F13" s="65">
        <f t="shared" si="20"/>
        <v>10.480059101834213</v>
      </c>
      <c r="G13" s="324"/>
      <c r="H13" s="325"/>
      <c r="I13" s="71">
        <v>721529606</v>
      </c>
      <c r="J13" s="80">
        <v>3388464822</v>
      </c>
      <c r="K13" s="92">
        <f t="shared" si="22"/>
        <v>0.21293702130693096</v>
      </c>
      <c r="L13" s="326"/>
      <c r="M13" s="325"/>
      <c r="N13" s="80">
        <v>180393667</v>
      </c>
      <c r="O13" s="71">
        <v>46789216</v>
      </c>
      <c r="P13" s="66">
        <f t="shared" si="24"/>
        <v>3.8554539362232529</v>
      </c>
      <c r="Q13" s="327"/>
      <c r="R13" s="324"/>
      <c r="S13" s="71">
        <f t="shared" ref="S13:T14" si="31">+D13</f>
        <v>2522214822</v>
      </c>
      <c r="T13" s="71">
        <f t="shared" si="31"/>
        <v>240667996</v>
      </c>
      <c r="U13" s="71">
        <f t="shared" si="26"/>
        <v>2281546826</v>
      </c>
      <c r="V13" s="324"/>
      <c r="W13" s="325"/>
      <c r="X13" s="71">
        <f>+AC13</f>
        <v>180393667</v>
      </c>
      <c r="Y13" s="71">
        <f>+J13-I13</f>
        <v>2666935216</v>
      </c>
      <c r="Z13" s="65">
        <f t="shared" si="16"/>
        <v>6.764081328925689E-2</v>
      </c>
      <c r="AA13" s="324"/>
      <c r="AB13" s="325"/>
      <c r="AC13" s="71">
        <f>+N13</f>
        <v>180393667</v>
      </c>
      <c r="AD13" s="71">
        <f>+J13</f>
        <v>3388464822</v>
      </c>
      <c r="AE13" s="65">
        <f t="shared" si="29"/>
        <v>5.3237579988664262E-2</v>
      </c>
      <c r="AF13" s="324"/>
      <c r="AG13" s="325"/>
      <c r="AS13" s="106"/>
      <c r="AT13" s="101"/>
    </row>
    <row r="14" spans="1:46" s="59" customFormat="1" ht="28.5" customHeight="1" x14ac:dyDescent="0.2">
      <c r="A14" s="322"/>
      <c r="B14" s="25" t="s">
        <v>182</v>
      </c>
      <c r="C14" s="26">
        <v>0.05</v>
      </c>
      <c r="D14" s="71">
        <v>3230760022</v>
      </c>
      <c r="E14" s="71">
        <v>275160847</v>
      </c>
      <c r="F14" s="65">
        <f t="shared" si="20"/>
        <v>11.741350767102414</v>
      </c>
      <c r="G14" s="324"/>
      <c r="H14" s="325"/>
      <c r="I14" s="71">
        <v>852865160</v>
      </c>
      <c r="J14" s="80">
        <v>3258814575</v>
      </c>
      <c r="K14" s="92">
        <f t="shared" si="22"/>
        <v>0.26171024474444055</v>
      </c>
      <c r="L14" s="326"/>
      <c r="M14" s="325"/>
      <c r="N14" s="80">
        <v>719851668</v>
      </c>
      <c r="O14" s="71">
        <v>38744901</v>
      </c>
      <c r="P14" s="66">
        <f t="shared" si="24"/>
        <v>18.579262029860395</v>
      </c>
      <c r="Q14" s="327"/>
      <c r="R14" s="324"/>
      <c r="S14" s="71">
        <f t="shared" si="31"/>
        <v>3230760022</v>
      </c>
      <c r="T14" s="71">
        <f t="shared" si="31"/>
        <v>275160847</v>
      </c>
      <c r="U14" s="71">
        <f>+(S14-T14)</f>
        <v>2955599175</v>
      </c>
      <c r="V14" s="324"/>
      <c r="W14" s="325"/>
      <c r="X14" s="71">
        <f>+AC14</f>
        <v>719851668</v>
      </c>
      <c r="Y14" s="71">
        <f>+J14-I14</f>
        <v>2405949415</v>
      </c>
      <c r="Z14" s="65">
        <f t="shared" si="16"/>
        <v>0.29919650991498503</v>
      </c>
      <c r="AA14" s="324"/>
      <c r="AB14" s="325"/>
      <c r="AC14" s="71">
        <f>+N14</f>
        <v>719851668</v>
      </c>
      <c r="AD14" s="71">
        <f>+J14</f>
        <v>3258814575</v>
      </c>
      <c r="AE14" s="65">
        <f t="shared" si="29"/>
        <v>0.22089371807845187</v>
      </c>
      <c r="AF14" s="324"/>
      <c r="AG14" s="325"/>
      <c r="AS14" s="106"/>
      <c r="AT14" s="101"/>
    </row>
    <row r="15" spans="1:46" s="59" customFormat="1" ht="28.5" customHeight="1" x14ac:dyDescent="0.2">
      <c r="A15" s="322">
        <v>42</v>
      </c>
      <c r="B15" s="323" t="s">
        <v>186</v>
      </c>
      <c r="C15" s="323"/>
      <c r="D15" s="75">
        <f>+(D16*$C16)+(D17*$C17)</f>
        <v>9334368830.0500011</v>
      </c>
      <c r="E15" s="75">
        <f>+(E16*$C16)+(E17*$C17)</f>
        <v>3945287560.3499999</v>
      </c>
      <c r="F15" s="68">
        <f t="shared" si="20"/>
        <v>2.3659539861834347</v>
      </c>
      <c r="G15" s="324" t="s">
        <v>32</v>
      </c>
      <c r="H15" s="325" t="str">
        <f t="shared" ref="H15" si="32">IF(F15&gt;=1,"SI","NO")</f>
        <v>SI</v>
      </c>
      <c r="I15" s="75">
        <f>+(I16*$C16)+(I17*$C17)</f>
        <v>6179239010.5999994</v>
      </c>
      <c r="J15" s="75">
        <f>+(J16*$C16)+(J17*$C17)</f>
        <v>17226485210.099998</v>
      </c>
      <c r="K15" s="91">
        <f t="shared" si="22"/>
        <v>0.35870573336556616</v>
      </c>
      <c r="L15" s="326" t="s">
        <v>3</v>
      </c>
      <c r="M15" s="325" t="str">
        <f t="shared" ref="M15" si="33">IF(K15&lt;=70%,"SI","NO")</f>
        <v>SI</v>
      </c>
      <c r="N15" s="75">
        <f>+(N16*$C16)+(N17*$C17)</f>
        <v>1452565179.9999998</v>
      </c>
      <c r="O15" s="75">
        <f>+(O16*$C16)+(O17*$C17)</f>
        <v>55812425.899999999</v>
      </c>
      <c r="P15" s="69">
        <f t="shared" si="24"/>
        <v>26.025838450430083</v>
      </c>
      <c r="Q15" s="327" t="s">
        <v>33</v>
      </c>
      <c r="R15" s="324" t="str">
        <f t="shared" ref="R15" si="34">IF(P15&gt;=1,"SI","NO")</f>
        <v>SI</v>
      </c>
      <c r="S15" s="75">
        <f>+S16+S17</f>
        <v>13004842487</v>
      </c>
      <c r="T15" s="75">
        <f>+T16+T17</f>
        <v>4700774319</v>
      </c>
      <c r="U15" s="75">
        <f t="shared" ref="U15:U16" si="35">+(S15-T15)</f>
        <v>8304068168</v>
      </c>
      <c r="V15" s="324" t="s">
        <v>174</v>
      </c>
      <c r="W15" s="325" t="str">
        <f t="shared" ref="W15" si="36">IF(U15&gt;=$H$3*20%,"SI","NO")</f>
        <v>SI</v>
      </c>
      <c r="X15" s="75">
        <f>+(X16*$C16)+(X17*$C17)</f>
        <v>1452565179.9999998</v>
      </c>
      <c r="Y15" s="75">
        <f>+(Y16*$C16)+(Y17*$C17)</f>
        <v>11047246199.499998</v>
      </c>
      <c r="Z15" s="68">
        <f t="shared" si="16"/>
        <v>0.13148663058362395</v>
      </c>
      <c r="AA15" s="324" t="s">
        <v>36</v>
      </c>
      <c r="AB15" s="325" t="str">
        <f t="shared" ref="AB15" si="37">IF(Z15&gt;=0,"SI","NO")</f>
        <v>SI</v>
      </c>
      <c r="AC15" s="75">
        <f>+(AC16*$C16)+(AC17*$C17)</f>
        <v>1452565179.9999998</v>
      </c>
      <c r="AD15" s="75">
        <f>+(AD16*$C16)+(AD17*$C17)</f>
        <v>17226485210.099998</v>
      </c>
      <c r="AE15" s="68">
        <f t="shared" si="29"/>
        <v>8.4321622332357821E-2</v>
      </c>
      <c r="AF15" s="324" t="s">
        <v>36</v>
      </c>
      <c r="AG15" s="325" t="str">
        <f t="shared" ref="AG15" si="38">IF(AE15&gt;=0,"SI","NO")</f>
        <v>SI</v>
      </c>
      <c r="AS15" s="106"/>
      <c r="AT15" s="101"/>
    </row>
    <row r="16" spans="1:46" s="59" customFormat="1" ht="28.5" customHeight="1" x14ac:dyDescent="0.2">
      <c r="A16" s="322"/>
      <c r="B16" s="25" t="s">
        <v>184</v>
      </c>
      <c r="C16" s="26">
        <v>0.95</v>
      </c>
      <c r="D16" s="80">
        <v>9649029673</v>
      </c>
      <c r="E16" s="71">
        <v>4122498716</v>
      </c>
      <c r="F16" s="65">
        <f t="shared" si="20"/>
        <v>2.3405779692667346</v>
      </c>
      <c r="G16" s="324"/>
      <c r="H16" s="325"/>
      <c r="I16" s="71">
        <v>6355271033</v>
      </c>
      <c r="J16" s="80">
        <v>17847183824</v>
      </c>
      <c r="K16" s="92">
        <f t="shared" si="22"/>
        <v>0.35609377343072746</v>
      </c>
      <c r="L16" s="326"/>
      <c r="M16" s="325"/>
      <c r="N16" s="80">
        <v>1499213047</v>
      </c>
      <c r="O16" s="71">
        <v>57464376</v>
      </c>
      <c r="P16" s="66">
        <f t="shared" si="24"/>
        <v>26.089434034748763</v>
      </c>
      <c r="Q16" s="327"/>
      <c r="R16" s="324"/>
      <c r="S16" s="71">
        <f t="shared" ref="S16:T17" si="39">+D16</f>
        <v>9649029673</v>
      </c>
      <c r="T16" s="71">
        <f t="shared" si="39"/>
        <v>4122498716</v>
      </c>
      <c r="U16" s="71">
        <f t="shared" si="35"/>
        <v>5526530957</v>
      </c>
      <c r="V16" s="324"/>
      <c r="W16" s="325"/>
      <c r="X16" s="71">
        <f>+AC16</f>
        <v>1499213047</v>
      </c>
      <c r="Y16" s="71">
        <f>+J16-I16</f>
        <v>11491912791</v>
      </c>
      <c r="Z16" s="65">
        <f t="shared" si="16"/>
        <v>0.13045809468499647</v>
      </c>
      <c r="AA16" s="324"/>
      <c r="AB16" s="325"/>
      <c r="AC16" s="71">
        <f>+N16</f>
        <v>1499213047</v>
      </c>
      <c r="AD16" s="71">
        <f>+J16</f>
        <v>17847183824</v>
      </c>
      <c r="AE16" s="65">
        <f t="shared" si="29"/>
        <v>8.4002779474032951E-2</v>
      </c>
      <c r="AF16" s="324"/>
      <c r="AG16" s="325"/>
      <c r="AS16" s="106"/>
      <c r="AT16" s="101"/>
    </row>
    <row r="17" spans="1:46" s="59" customFormat="1" ht="28.5" customHeight="1" x14ac:dyDescent="0.2">
      <c r="A17" s="322"/>
      <c r="B17" s="25" t="s">
        <v>185</v>
      </c>
      <c r="C17" s="26">
        <v>0.05</v>
      </c>
      <c r="D17" s="71">
        <v>3355812814</v>
      </c>
      <c r="E17" s="71">
        <v>578275603</v>
      </c>
      <c r="F17" s="65">
        <f t="shared" si="20"/>
        <v>5.8031374600460186</v>
      </c>
      <c r="G17" s="324"/>
      <c r="H17" s="325"/>
      <c r="I17" s="71">
        <v>2834630585</v>
      </c>
      <c r="J17" s="80">
        <v>5433211546</v>
      </c>
      <c r="K17" s="92">
        <f t="shared" si="22"/>
        <v>0.5217228449510477</v>
      </c>
      <c r="L17" s="326"/>
      <c r="M17" s="325"/>
      <c r="N17" s="80">
        <v>566255707</v>
      </c>
      <c r="O17" s="71">
        <v>24425374</v>
      </c>
      <c r="P17" s="66">
        <f t="shared" si="24"/>
        <v>23.183092590516729</v>
      </c>
      <c r="Q17" s="327"/>
      <c r="R17" s="324"/>
      <c r="S17" s="71">
        <f t="shared" si="39"/>
        <v>3355812814</v>
      </c>
      <c r="T17" s="71">
        <f t="shared" si="39"/>
        <v>578275603</v>
      </c>
      <c r="U17" s="71">
        <f>+(S17-T17)</f>
        <v>2777537211</v>
      </c>
      <c r="V17" s="324"/>
      <c r="W17" s="325"/>
      <c r="X17" s="71">
        <f>+AC17</f>
        <v>566255707</v>
      </c>
      <c r="Y17" s="71">
        <f>+J17-I17</f>
        <v>2598580961</v>
      </c>
      <c r="Z17" s="65">
        <f t="shared" si="16"/>
        <v>0.21790958815541017</v>
      </c>
      <c r="AA17" s="324"/>
      <c r="AB17" s="325"/>
      <c r="AC17" s="71">
        <f>+N17</f>
        <v>566255707</v>
      </c>
      <c r="AD17" s="71">
        <f>+J17</f>
        <v>5433211546</v>
      </c>
      <c r="AE17" s="65">
        <f t="shared" si="29"/>
        <v>0.10422117788085845</v>
      </c>
      <c r="AF17" s="324"/>
      <c r="AG17" s="325"/>
      <c r="AS17" s="106"/>
      <c r="AT17" s="101"/>
    </row>
    <row r="18" spans="1:46" s="59" customFormat="1" ht="28.5" customHeight="1" x14ac:dyDescent="0.2">
      <c r="A18" s="322">
        <v>43</v>
      </c>
      <c r="B18" s="323" t="s">
        <v>189</v>
      </c>
      <c r="C18" s="323"/>
      <c r="D18" s="75">
        <f>+(D19*$C19)+(D20*$C20)</f>
        <v>10068908347.299999</v>
      </c>
      <c r="E18" s="75">
        <f>+(E19*$C19)+(E20*$C20)</f>
        <v>1722695437.6999998</v>
      </c>
      <c r="F18" s="68">
        <f t="shared" si="20"/>
        <v>5.8448569183785448</v>
      </c>
      <c r="G18" s="324" t="s">
        <v>32</v>
      </c>
      <c r="H18" s="325" t="str">
        <f t="shared" ref="H18" si="40">IF(F18&gt;=1,"SI","NO")</f>
        <v>SI</v>
      </c>
      <c r="I18" s="75">
        <f>+(I19*$C19)+(I20*$C20)</f>
        <v>2708074310.3000002</v>
      </c>
      <c r="J18" s="75">
        <f>+(J19*$C19)+(J20*$C20)</f>
        <v>11855473259</v>
      </c>
      <c r="K18" s="91">
        <f t="shared" si="22"/>
        <v>0.22842397356378705</v>
      </c>
      <c r="L18" s="326" t="s">
        <v>3</v>
      </c>
      <c r="M18" s="325" t="str">
        <f t="shared" ref="M18" si="41">IF(K18&lt;=70%,"SI","NO")</f>
        <v>SI</v>
      </c>
      <c r="N18" s="75">
        <f>+(N19*$C19)+(N20*$C20)</f>
        <v>801637091.19999993</v>
      </c>
      <c r="O18" s="75">
        <f>+(O19*$C19)+(O20*$C20)</f>
        <v>1261330.7</v>
      </c>
      <c r="P18" s="69">
        <f t="shared" si="24"/>
        <v>635.54870360326595</v>
      </c>
      <c r="Q18" s="327" t="s">
        <v>33</v>
      </c>
      <c r="R18" s="324" t="str">
        <f t="shared" ref="R18" si="42">IF(P18&gt;=1,"SI","NO")</f>
        <v>SI</v>
      </c>
      <c r="S18" s="75">
        <f>+S19+S20</f>
        <v>17689361155</v>
      </c>
      <c r="T18" s="75">
        <f>+T19+T20</f>
        <v>2814629503</v>
      </c>
      <c r="U18" s="75">
        <f t="shared" ref="U18:U19" si="43">+(S18-T18)</f>
        <v>14874731652</v>
      </c>
      <c r="V18" s="324" t="s">
        <v>174</v>
      </c>
      <c r="W18" s="325" t="str">
        <f t="shared" ref="W18" si="44">IF(U18&gt;=$H$3*20%,"SI","NO")</f>
        <v>SI</v>
      </c>
      <c r="X18" s="75">
        <f>+(X19*$C19)+(X20*$C20)</f>
        <v>801637091.19999993</v>
      </c>
      <c r="Y18" s="75">
        <f>+(Y19*$C19)+(Y20*$C20)</f>
        <v>9147398948.6999989</v>
      </c>
      <c r="Z18" s="68">
        <f t="shared" si="16"/>
        <v>8.7635523026349055E-2</v>
      </c>
      <c r="AA18" s="324" t="s">
        <v>36</v>
      </c>
      <c r="AB18" s="325" t="str">
        <f t="shared" ref="AB18" si="45">IF(Z18&gt;=0,"SI","NO")</f>
        <v>SI</v>
      </c>
      <c r="AC18" s="75">
        <f>+(AC19*$C19)+(AC20*$C20)</f>
        <v>801637091.19999993</v>
      </c>
      <c r="AD18" s="75">
        <f>+(AD19*$C19)+(AD20*$C20)</f>
        <v>11855473259</v>
      </c>
      <c r="AE18" s="68">
        <f t="shared" si="29"/>
        <v>6.7617468631329641E-2</v>
      </c>
      <c r="AF18" s="324" t="s">
        <v>36</v>
      </c>
      <c r="AG18" s="325" t="str">
        <f t="shared" ref="AG18" si="46">IF(AE18&gt;=0,"SI","NO")</f>
        <v>SI</v>
      </c>
      <c r="AS18" s="106"/>
      <c r="AT18" s="101"/>
    </row>
    <row r="19" spans="1:46" s="59" customFormat="1" ht="28.5" customHeight="1" x14ac:dyDescent="0.2">
      <c r="A19" s="322"/>
      <c r="B19" s="25" t="s">
        <v>187</v>
      </c>
      <c r="C19" s="26">
        <v>0.7</v>
      </c>
      <c r="D19" s="80">
        <v>11905250002</v>
      </c>
      <c r="E19" s="71">
        <v>2195766467</v>
      </c>
      <c r="F19" s="65">
        <f t="shared" si="20"/>
        <v>5.4219108365680313</v>
      </c>
      <c r="G19" s="324"/>
      <c r="H19" s="325"/>
      <c r="I19" s="71">
        <v>2330104025</v>
      </c>
      <c r="J19" s="80">
        <v>14097447995</v>
      </c>
      <c r="K19" s="92">
        <f t="shared" si="22"/>
        <v>0.165285520175455</v>
      </c>
      <c r="L19" s="326"/>
      <c r="M19" s="325"/>
      <c r="N19" s="80">
        <v>1000286518</v>
      </c>
      <c r="O19" s="71">
        <v>1236074</v>
      </c>
      <c r="P19" s="66">
        <f t="shared" si="24"/>
        <v>809.24484941840046</v>
      </c>
      <c r="Q19" s="327"/>
      <c r="R19" s="324"/>
      <c r="S19" s="71">
        <f t="shared" ref="S19:T20" si="47">+D19</f>
        <v>11905250002</v>
      </c>
      <c r="T19" s="71">
        <f t="shared" si="47"/>
        <v>2195766467</v>
      </c>
      <c r="U19" s="71">
        <f t="shared" si="43"/>
        <v>9709483535</v>
      </c>
      <c r="V19" s="324"/>
      <c r="W19" s="325"/>
      <c r="X19" s="71">
        <f>+AC19</f>
        <v>1000286518</v>
      </c>
      <c r="Y19" s="71">
        <f>+J19-I19</f>
        <v>11767343970</v>
      </c>
      <c r="Z19" s="65">
        <f t="shared" si="16"/>
        <v>8.5005292659937434E-2</v>
      </c>
      <c r="AA19" s="324"/>
      <c r="AB19" s="325"/>
      <c r="AC19" s="71">
        <f>+N19</f>
        <v>1000286518</v>
      </c>
      <c r="AD19" s="71">
        <f>+J19</f>
        <v>14097447995</v>
      </c>
      <c r="AE19" s="65">
        <f t="shared" si="29"/>
        <v>7.095514864497289E-2</v>
      </c>
      <c r="AF19" s="324"/>
      <c r="AG19" s="325"/>
      <c r="AS19" s="106"/>
      <c r="AT19" s="101"/>
    </row>
    <row r="20" spans="1:46" s="59" customFormat="1" ht="28.5" customHeight="1" x14ac:dyDescent="0.2">
      <c r="A20" s="322"/>
      <c r="B20" s="25" t="s">
        <v>188</v>
      </c>
      <c r="C20" s="26">
        <v>0.3</v>
      </c>
      <c r="D20" s="71">
        <v>5784111153</v>
      </c>
      <c r="E20" s="71">
        <v>618863036</v>
      </c>
      <c r="F20" s="65">
        <f t="shared" si="20"/>
        <v>9.3463509961515943</v>
      </c>
      <c r="G20" s="324"/>
      <c r="H20" s="325"/>
      <c r="I20" s="71">
        <v>3590004976</v>
      </c>
      <c r="J20" s="80">
        <v>6624198875</v>
      </c>
      <c r="K20" s="92">
        <f t="shared" si="22"/>
        <v>0.54195307896760569</v>
      </c>
      <c r="L20" s="326"/>
      <c r="M20" s="325"/>
      <c r="N20" s="80">
        <v>338121762</v>
      </c>
      <c r="O20" s="71">
        <v>1320263</v>
      </c>
      <c r="P20" s="66">
        <f t="shared" si="24"/>
        <v>256.1018236518027</v>
      </c>
      <c r="Q20" s="327"/>
      <c r="R20" s="324"/>
      <c r="S20" s="71">
        <f t="shared" si="47"/>
        <v>5784111153</v>
      </c>
      <c r="T20" s="71">
        <f t="shared" si="47"/>
        <v>618863036</v>
      </c>
      <c r="U20" s="71">
        <f>+(S20-T20)</f>
        <v>5165248117</v>
      </c>
      <c r="V20" s="324"/>
      <c r="W20" s="325"/>
      <c r="X20" s="71">
        <f>+AC20</f>
        <v>338121762</v>
      </c>
      <c r="Y20" s="71">
        <f>+J20-I20</f>
        <v>3034193899</v>
      </c>
      <c r="Z20" s="65">
        <f t="shared" si="16"/>
        <v>0.11143709771199431</v>
      </c>
      <c r="AA20" s="324"/>
      <c r="AB20" s="325"/>
      <c r="AC20" s="71">
        <f>+N20</f>
        <v>338121762</v>
      </c>
      <c r="AD20" s="71">
        <f>+J20</f>
        <v>6624198875</v>
      </c>
      <c r="AE20" s="65">
        <f t="shared" si="29"/>
        <v>5.1043419495765061E-2</v>
      </c>
      <c r="AF20" s="324"/>
      <c r="AG20" s="325"/>
      <c r="AS20" s="106"/>
      <c r="AT20" s="101"/>
    </row>
    <row r="21" spans="1:46" s="59" customFormat="1" ht="28.5" customHeight="1" x14ac:dyDescent="0.2">
      <c r="A21" s="322">
        <v>44</v>
      </c>
      <c r="B21" s="323" t="s">
        <v>192</v>
      </c>
      <c r="C21" s="323"/>
      <c r="D21" s="75">
        <f>+(D22*$C22)+(D23*$C23)</f>
        <v>5301543488.5</v>
      </c>
      <c r="E21" s="75">
        <f>+(E22*$C22)+(E23*$C23)</f>
        <v>286656318.19999999</v>
      </c>
      <c r="F21" s="68">
        <f t="shared" ref="F21:F30" si="48">+D21/E21</f>
        <v>18.49442399103555</v>
      </c>
      <c r="G21" s="324" t="s">
        <v>32</v>
      </c>
      <c r="H21" s="325" t="str">
        <f t="shared" ref="H21" si="49">IF(F21&gt;=1,"SI","NO")</f>
        <v>SI</v>
      </c>
      <c r="I21" s="75">
        <f>+(I22*$C22)+(I23*$C23)</f>
        <v>1244711890.0999999</v>
      </c>
      <c r="J21" s="75">
        <f>+(J22*$C22)+(J23*$C23)</f>
        <v>5380433161.5999994</v>
      </c>
      <c r="K21" s="91">
        <f t="shared" ref="K21:K30" si="50">+I21/J21</f>
        <v>0.23134046139323386</v>
      </c>
      <c r="L21" s="326" t="s">
        <v>3</v>
      </c>
      <c r="M21" s="325" t="str">
        <f t="shared" ref="M21" si="51">IF(K21&lt;=70%,"SI","NO")</f>
        <v>SI</v>
      </c>
      <c r="N21" s="75">
        <f>+(N22*$C22)+(N23*$C23)</f>
        <v>328750828.69999999</v>
      </c>
      <c r="O21" s="75">
        <f>+(O22*$C22)+(O23*$C23)</f>
        <v>46586520.399999999</v>
      </c>
      <c r="P21" s="69">
        <f t="shared" ref="P21:P30" si="52">+N21/O21</f>
        <v>7.0567800702282115</v>
      </c>
      <c r="Q21" s="327" t="s">
        <v>33</v>
      </c>
      <c r="R21" s="324" t="str">
        <f t="shared" ref="R21" si="53">IF(P21&gt;=1,"SI","NO")</f>
        <v>SI</v>
      </c>
      <c r="S21" s="75">
        <f>+S22+S23</f>
        <v>7573633555</v>
      </c>
      <c r="T21" s="75">
        <f>+T22+T23</f>
        <v>409509026</v>
      </c>
      <c r="U21" s="75">
        <f t="shared" ref="U21:U22" si="54">+(S21-T21)</f>
        <v>7164124529</v>
      </c>
      <c r="V21" s="324" t="s">
        <v>174</v>
      </c>
      <c r="W21" s="325" t="str">
        <f t="shared" ref="W21" si="55">IF(U21&gt;=$H$3*20%,"SI","NO")</f>
        <v>SI</v>
      </c>
      <c r="X21" s="75">
        <f>+(X22*$C22)+(X23*$C23)</f>
        <v>328750828.69999999</v>
      </c>
      <c r="Y21" s="75">
        <f>+(Y22*$C22)+(Y23*$C23)</f>
        <v>4135721271.4999995</v>
      </c>
      <c r="Z21" s="68">
        <f t="shared" si="16"/>
        <v>7.9490566969655618E-2</v>
      </c>
      <c r="AA21" s="324" t="s">
        <v>36</v>
      </c>
      <c r="AB21" s="325" t="str">
        <f t="shared" ref="AB21" si="56">IF(Z21&gt;=0,"SI","NO")</f>
        <v>SI</v>
      </c>
      <c r="AC21" s="75">
        <f>+(AC22*$C22)+(AC23*$C23)</f>
        <v>328750828.69999999</v>
      </c>
      <c r="AD21" s="75">
        <f>+(AD22*$C22)+(AD23*$C23)</f>
        <v>5380433161.5999994</v>
      </c>
      <c r="AE21" s="68">
        <f t="shared" ref="AE21:AE30" si="57">+AC21/AD21</f>
        <v>6.1101182530485729E-2</v>
      </c>
      <c r="AF21" s="324" t="s">
        <v>36</v>
      </c>
      <c r="AG21" s="325" t="str">
        <f t="shared" ref="AG21" si="58">IF(AE21&gt;=0,"SI","NO")</f>
        <v>SI</v>
      </c>
      <c r="AS21" s="106"/>
      <c r="AT21" s="101"/>
    </row>
    <row r="22" spans="1:46" s="59" customFormat="1" ht="28.5" customHeight="1" x14ac:dyDescent="0.2">
      <c r="A22" s="322"/>
      <c r="B22" s="25" t="s">
        <v>190</v>
      </c>
      <c r="C22" s="26">
        <v>0.7</v>
      </c>
      <c r="D22" s="80">
        <v>7573633555</v>
      </c>
      <c r="E22" s="71">
        <v>409509026</v>
      </c>
      <c r="F22" s="65">
        <f t="shared" si="48"/>
        <v>18.494423991035546</v>
      </c>
      <c r="G22" s="324"/>
      <c r="H22" s="325"/>
      <c r="I22" s="71">
        <v>1778159843</v>
      </c>
      <c r="J22" s="80">
        <v>7686333088</v>
      </c>
      <c r="K22" s="92">
        <f t="shared" si="50"/>
        <v>0.23134046139323386</v>
      </c>
      <c r="L22" s="326"/>
      <c r="M22" s="325"/>
      <c r="N22" s="80">
        <v>469644041</v>
      </c>
      <c r="O22" s="71">
        <v>66552172</v>
      </c>
      <c r="P22" s="66">
        <f t="shared" si="52"/>
        <v>7.0567800702282115</v>
      </c>
      <c r="Q22" s="327"/>
      <c r="R22" s="324"/>
      <c r="S22" s="71">
        <f t="shared" ref="S22:T23" si="59">+D22</f>
        <v>7573633555</v>
      </c>
      <c r="T22" s="71">
        <f t="shared" si="59"/>
        <v>409509026</v>
      </c>
      <c r="U22" s="71">
        <f t="shared" si="54"/>
        <v>7164124529</v>
      </c>
      <c r="V22" s="324"/>
      <c r="W22" s="325"/>
      <c r="X22" s="71">
        <f>+AC22</f>
        <v>469644041</v>
      </c>
      <c r="Y22" s="71">
        <f>+J22-I22</f>
        <v>5908173245</v>
      </c>
      <c r="Z22" s="65">
        <f t="shared" si="16"/>
        <v>7.9490566969655604E-2</v>
      </c>
      <c r="AA22" s="324"/>
      <c r="AB22" s="325"/>
      <c r="AC22" s="71">
        <f>+N22</f>
        <v>469644041</v>
      </c>
      <c r="AD22" s="71">
        <f>+J22</f>
        <v>7686333088</v>
      </c>
      <c r="AE22" s="65">
        <f t="shared" si="57"/>
        <v>6.1101182530485729E-2</v>
      </c>
      <c r="AF22" s="324"/>
      <c r="AG22" s="325"/>
      <c r="AS22" s="106"/>
      <c r="AT22" s="101"/>
    </row>
    <row r="23" spans="1:46" s="59" customFormat="1" ht="28.5" customHeight="1" x14ac:dyDescent="0.2">
      <c r="A23" s="322"/>
      <c r="B23" s="212" t="s">
        <v>191</v>
      </c>
      <c r="C23" s="26">
        <v>0.3</v>
      </c>
      <c r="D23" s="71"/>
      <c r="E23" s="71"/>
      <c r="F23" s="65" t="e">
        <f t="shared" si="48"/>
        <v>#DIV/0!</v>
      </c>
      <c r="G23" s="324"/>
      <c r="H23" s="325"/>
      <c r="I23" s="71"/>
      <c r="J23" s="80"/>
      <c r="K23" s="92" t="e">
        <f t="shared" si="50"/>
        <v>#DIV/0!</v>
      </c>
      <c r="L23" s="326"/>
      <c r="M23" s="325"/>
      <c r="N23" s="80"/>
      <c r="O23" s="71"/>
      <c r="P23" s="66" t="e">
        <f t="shared" si="52"/>
        <v>#DIV/0!</v>
      </c>
      <c r="Q23" s="327"/>
      <c r="R23" s="324"/>
      <c r="S23" s="71">
        <f t="shared" si="59"/>
        <v>0</v>
      </c>
      <c r="T23" s="71">
        <f t="shared" si="59"/>
        <v>0</v>
      </c>
      <c r="U23" s="71">
        <f>+(S23-T23)</f>
        <v>0</v>
      </c>
      <c r="V23" s="324"/>
      <c r="W23" s="325"/>
      <c r="X23" s="71">
        <f>+AC23</f>
        <v>0</v>
      </c>
      <c r="Y23" s="71">
        <f>+J23-I23</f>
        <v>0</v>
      </c>
      <c r="Z23" s="65" t="e">
        <f t="shared" si="16"/>
        <v>#DIV/0!</v>
      </c>
      <c r="AA23" s="324"/>
      <c r="AB23" s="325"/>
      <c r="AC23" s="71">
        <f>+N23</f>
        <v>0</v>
      </c>
      <c r="AD23" s="71">
        <f>+J23</f>
        <v>0</v>
      </c>
      <c r="AE23" s="65" t="e">
        <f t="shared" si="57"/>
        <v>#DIV/0!</v>
      </c>
      <c r="AF23" s="324"/>
      <c r="AG23" s="325"/>
      <c r="AS23" s="106"/>
      <c r="AT23" s="101"/>
    </row>
    <row r="24" spans="1:46" s="59" customFormat="1" ht="28.5" customHeight="1" x14ac:dyDescent="0.2">
      <c r="A24" s="322">
        <v>45</v>
      </c>
      <c r="B24" s="323" t="s">
        <v>195</v>
      </c>
      <c r="C24" s="323"/>
      <c r="D24" s="75">
        <f>+(D25*$C25)+(D26*$C26)</f>
        <v>3077397262.5</v>
      </c>
      <c r="E24" s="75">
        <f>+(E25*$C25)+(E26*$C26)</f>
        <v>1469854495</v>
      </c>
      <c r="F24" s="68">
        <f t="shared" si="48"/>
        <v>2.0936747637050974</v>
      </c>
      <c r="G24" s="324" t="s">
        <v>32</v>
      </c>
      <c r="H24" s="325" t="str">
        <f t="shared" ref="H24" si="60">IF(F24&gt;=1,"SI","NO")</f>
        <v>SI</v>
      </c>
      <c r="I24" s="75">
        <f>+(I25*$C25)+(I26*$C26)</f>
        <v>1569854495</v>
      </c>
      <c r="J24" s="75">
        <f>+(J25*$C25)+(J26*$C26)</f>
        <v>3083949296.5</v>
      </c>
      <c r="K24" s="91">
        <f t="shared" si="50"/>
        <v>0.50904030646082321</v>
      </c>
      <c r="L24" s="326" t="s">
        <v>3</v>
      </c>
      <c r="M24" s="325" t="str">
        <f t="shared" ref="M24" si="61">IF(K24&lt;=70%,"SI","NO")</f>
        <v>SI</v>
      </c>
      <c r="N24" s="75">
        <f>+(N25*$C25)+(N26*$C26)</f>
        <v>163806961</v>
      </c>
      <c r="O24" s="75">
        <f>+(O25*$C25)+(O26*$C26)</f>
        <v>44709500</v>
      </c>
      <c r="P24" s="69">
        <f t="shared" si="52"/>
        <v>3.6638065959136203</v>
      </c>
      <c r="Q24" s="327" t="s">
        <v>33</v>
      </c>
      <c r="R24" s="324" t="str">
        <f t="shared" ref="R24" si="62">IF(P24&gt;=1,"SI","NO")</f>
        <v>SI</v>
      </c>
      <c r="S24" s="75">
        <f>+S25+S26</f>
        <v>6154794525</v>
      </c>
      <c r="T24" s="75">
        <f>+T25+T26</f>
        <v>2939708990</v>
      </c>
      <c r="U24" s="75">
        <f t="shared" ref="U24:U25" si="63">+(S24-T24)</f>
        <v>3215085535</v>
      </c>
      <c r="V24" s="324" t="s">
        <v>174</v>
      </c>
      <c r="W24" s="325" t="str">
        <f t="shared" ref="W24" si="64">IF(U24&gt;=$H$3*20%,"SI","NO")</f>
        <v>SI</v>
      </c>
      <c r="X24" s="75">
        <f>+(X25*$C25)+(X26*$C26)</f>
        <v>163806961</v>
      </c>
      <c r="Y24" s="75">
        <f>+(Y25*$C25)+(Y26*$C26)</f>
        <v>1514094801.5</v>
      </c>
      <c r="Z24" s="68">
        <f t="shared" si="16"/>
        <v>0.10818804795955836</v>
      </c>
      <c r="AA24" s="324" t="s">
        <v>36</v>
      </c>
      <c r="AB24" s="325" t="str">
        <f t="shared" ref="AB24" si="65">IF(Z24&gt;=0,"SI","NO")</f>
        <v>SI</v>
      </c>
      <c r="AC24" s="75">
        <f>+(AC25*$C25)+(AC26*$C26)</f>
        <v>163806961</v>
      </c>
      <c r="AD24" s="75">
        <f>+(AD25*$C25)+(AD26*$C26)</f>
        <v>3083949296.5</v>
      </c>
      <c r="AE24" s="68">
        <f t="shared" si="57"/>
        <v>5.3115970870826541E-2</v>
      </c>
      <c r="AF24" s="324" t="s">
        <v>36</v>
      </c>
      <c r="AG24" s="325" t="str">
        <f t="shared" ref="AG24" si="66">IF(AE24&gt;=0,"SI","NO")</f>
        <v>SI</v>
      </c>
      <c r="AS24" s="106"/>
      <c r="AT24" s="101"/>
    </row>
    <row r="25" spans="1:46" s="59" customFormat="1" ht="36" x14ac:dyDescent="0.2">
      <c r="A25" s="322"/>
      <c r="B25" s="25" t="s">
        <v>193</v>
      </c>
      <c r="C25" s="26">
        <v>0.5</v>
      </c>
      <c r="D25" s="80">
        <v>80294140</v>
      </c>
      <c r="E25" s="71">
        <v>52450846</v>
      </c>
      <c r="F25" s="65">
        <f t="shared" si="48"/>
        <v>1.5308454700616267</v>
      </c>
      <c r="G25" s="324"/>
      <c r="H25" s="325"/>
      <c r="I25" s="71">
        <v>52450846</v>
      </c>
      <c r="J25" s="80">
        <v>80294140</v>
      </c>
      <c r="K25" s="92">
        <f t="shared" si="50"/>
        <v>0.65323379763454714</v>
      </c>
      <c r="L25" s="326"/>
      <c r="M25" s="325"/>
      <c r="N25" s="80">
        <v>26843294</v>
      </c>
      <c r="O25" s="71">
        <v>0</v>
      </c>
      <c r="P25" s="66" t="s">
        <v>166</v>
      </c>
      <c r="Q25" s="327"/>
      <c r="R25" s="324"/>
      <c r="S25" s="71">
        <f t="shared" ref="S25:T26" si="67">+D25</f>
        <v>80294140</v>
      </c>
      <c r="T25" s="71">
        <f t="shared" si="67"/>
        <v>52450846</v>
      </c>
      <c r="U25" s="71">
        <f t="shared" si="63"/>
        <v>27843294</v>
      </c>
      <c r="V25" s="324"/>
      <c r="W25" s="325"/>
      <c r="X25" s="71">
        <f>+AC25</f>
        <v>26843294</v>
      </c>
      <c r="Y25" s="71">
        <f>+J25-I25</f>
        <v>27843294</v>
      </c>
      <c r="Z25" s="65">
        <f t="shared" si="16"/>
        <v>0.96408470923016509</v>
      </c>
      <c r="AA25" s="324"/>
      <c r="AB25" s="325"/>
      <c r="AC25" s="71">
        <f>+N25</f>
        <v>26843294</v>
      </c>
      <c r="AD25" s="71">
        <f>+J25</f>
        <v>80294140</v>
      </c>
      <c r="AE25" s="65">
        <f t="shared" si="57"/>
        <v>0.33431199337834616</v>
      </c>
      <c r="AF25" s="324"/>
      <c r="AG25" s="325"/>
      <c r="AS25" s="106"/>
      <c r="AT25" s="101"/>
    </row>
    <row r="26" spans="1:46" s="59" customFormat="1" ht="24" x14ac:dyDescent="0.2">
      <c r="A26" s="322"/>
      <c r="B26" s="25" t="s">
        <v>194</v>
      </c>
      <c r="C26" s="26">
        <v>0.5</v>
      </c>
      <c r="D26" s="71">
        <v>6074500385</v>
      </c>
      <c r="E26" s="71">
        <v>2887258144</v>
      </c>
      <c r="F26" s="65">
        <f t="shared" si="48"/>
        <v>2.1038992989329324</v>
      </c>
      <c r="G26" s="324"/>
      <c r="H26" s="325"/>
      <c r="I26" s="71">
        <v>3087258144</v>
      </c>
      <c r="J26" s="80">
        <v>6087604453</v>
      </c>
      <c r="K26" s="92">
        <f t="shared" si="50"/>
        <v>0.50713842659054242</v>
      </c>
      <c r="L26" s="326"/>
      <c r="M26" s="325"/>
      <c r="N26" s="80">
        <v>300770628</v>
      </c>
      <c r="O26" s="71">
        <v>89419000</v>
      </c>
      <c r="P26" s="66">
        <f t="shared" si="52"/>
        <v>3.3636098368355718</v>
      </c>
      <c r="Q26" s="327"/>
      <c r="R26" s="324"/>
      <c r="S26" s="71">
        <f t="shared" si="67"/>
        <v>6074500385</v>
      </c>
      <c r="T26" s="71">
        <f t="shared" si="67"/>
        <v>2887258144</v>
      </c>
      <c r="U26" s="71">
        <f>+(S26-T26)</f>
        <v>3187242241</v>
      </c>
      <c r="V26" s="324"/>
      <c r="W26" s="325"/>
      <c r="X26" s="71">
        <f>+AC26</f>
        <v>300770628</v>
      </c>
      <c r="Y26" s="71">
        <f>+J26-I26</f>
        <v>3000346309</v>
      </c>
      <c r="Z26" s="65">
        <f t="shared" si="16"/>
        <v>0.10024530404966663</v>
      </c>
      <c r="AA26" s="324"/>
      <c r="AB26" s="325"/>
      <c r="AC26" s="71">
        <f>+N26</f>
        <v>300770628</v>
      </c>
      <c r="AD26" s="71">
        <f>+J26</f>
        <v>6087604453</v>
      </c>
      <c r="AE26" s="65">
        <f t="shared" si="57"/>
        <v>4.9407058280828156E-2</v>
      </c>
      <c r="AF26" s="324"/>
      <c r="AG26" s="325"/>
      <c r="AS26" s="106"/>
      <c r="AT26" s="101"/>
    </row>
    <row r="27" spans="1:46" s="59" customFormat="1" ht="28.5" customHeight="1" x14ac:dyDescent="0.2">
      <c r="A27" s="322">
        <v>46</v>
      </c>
      <c r="B27" s="323" t="s">
        <v>199</v>
      </c>
      <c r="C27" s="323"/>
      <c r="D27" s="75">
        <f>+(D28*$C28)+(D30*$C30)+(D29*C29)</f>
        <v>2761959480.6999998</v>
      </c>
      <c r="E27" s="75">
        <f>+(E28*$C28)+(E30*$C30)+(E29*C29)</f>
        <v>168382039</v>
      </c>
      <c r="F27" s="68">
        <f t="shared" si="48"/>
        <v>16.402934048684372</v>
      </c>
      <c r="G27" s="324" t="s">
        <v>32</v>
      </c>
      <c r="H27" s="325" t="str">
        <f t="shared" ref="H27" si="68">IF(F27&gt;=1,"SI","NO")</f>
        <v>SI</v>
      </c>
      <c r="I27" s="75">
        <f>+(I28*$C28)+(I30*$C30)+(I29*H29)</f>
        <v>165754550</v>
      </c>
      <c r="J27" s="75">
        <f>+(J28*$C28)+(J30*$C30)+(J29*H29)</f>
        <v>3486718938.8000002</v>
      </c>
      <c r="K27" s="91">
        <f t="shared" si="50"/>
        <v>4.7538833186550618E-2</v>
      </c>
      <c r="L27" s="326" t="s">
        <v>3</v>
      </c>
      <c r="M27" s="325" t="str">
        <f t="shared" ref="M27" si="69">IF(K27&lt;=70%,"SI","NO")</f>
        <v>SI</v>
      </c>
      <c r="N27" s="75">
        <f>+(N28*$C28)+(N30*$C30)+(N29*M29)</f>
        <v>130999564.19999999</v>
      </c>
      <c r="O27" s="75">
        <f>+(O28*$C28)+(O30*$C30)+(O29*M29)</f>
        <v>3693300</v>
      </c>
      <c r="P27" s="69">
        <f t="shared" si="52"/>
        <v>35.4695162050199</v>
      </c>
      <c r="Q27" s="327" t="s">
        <v>33</v>
      </c>
      <c r="R27" s="324" t="str">
        <f t="shared" ref="R27" si="70">IF(P27&gt;=1,"SI","NO")</f>
        <v>SI</v>
      </c>
      <c r="S27" s="75">
        <f>+(S28*$C28)+(S30*$C30)+(S29*R29)</f>
        <v>2339525182.0999999</v>
      </c>
      <c r="T27" s="75">
        <f>+(T28*$C28)+(T30*$C30)+(T29*R29)</f>
        <v>165754550</v>
      </c>
      <c r="U27" s="75">
        <f t="shared" ref="U27:U28" si="71">+(S27-T27)</f>
        <v>2173770632.0999999</v>
      </c>
      <c r="V27" s="324" t="s">
        <v>174</v>
      </c>
      <c r="W27" s="325" t="str">
        <f t="shared" ref="W27" si="72">IF(U27&gt;=$H$3*20%,"SI","NO")</f>
        <v>NO</v>
      </c>
      <c r="X27" s="75">
        <f>+(X28*$C28)+(X30*$C30)+(X29*W29)</f>
        <v>130999564.19999999</v>
      </c>
      <c r="Y27" s="75">
        <f>+(Y28*$C28)+(Y30*$C30)+(Y29*W29)</f>
        <v>3320964388.8000002</v>
      </c>
      <c r="Z27" s="68">
        <f t="shared" si="16"/>
        <v>3.9446241772961459E-2</v>
      </c>
      <c r="AA27" s="324" t="s">
        <v>36</v>
      </c>
      <c r="AB27" s="325" t="str">
        <f t="shared" ref="AB27" si="73">IF(Z27&gt;=0,"SI","NO")</f>
        <v>SI</v>
      </c>
      <c r="AC27" s="75">
        <f>+(AC28*$C28)+(AC30*$C30)+(AC29*AB29)</f>
        <v>130999564.19999999</v>
      </c>
      <c r="AD27" s="75">
        <f>+(AD28*$C28)+(AD30*$C30)+(AD29*AB29)</f>
        <v>3486718938.8000002</v>
      </c>
      <c r="AE27" s="68">
        <f t="shared" si="57"/>
        <v>3.75710134654803E-2</v>
      </c>
      <c r="AF27" s="324" t="s">
        <v>36</v>
      </c>
      <c r="AG27" s="325" t="str">
        <f t="shared" ref="AG27" si="74">IF(AE27&gt;=0,"SI","NO")</f>
        <v>SI</v>
      </c>
      <c r="AS27" s="106"/>
      <c r="AT27" s="101"/>
    </row>
    <row r="28" spans="1:46" s="59" customFormat="1" ht="28.5" customHeight="1" x14ac:dyDescent="0.2">
      <c r="A28" s="322"/>
      <c r="B28" s="25" t="s">
        <v>196</v>
      </c>
      <c r="C28" s="26">
        <v>0.3</v>
      </c>
      <c r="D28" s="80">
        <v>3221749257</v>
      </c>
      <c r="E28" s="71">
        <v>501725600</v>
      </c>
      <c r="F28" s="65">
        <f t="shared" si="48"/>
        <v>6.4213371950723666</v>
      </c>
      <c r="G28" s="324"/>
      <c r="H28" s="325"/>
      <c r="I28" s="71">
        <v>501725600</v>
      </c>
      <c r="J28" s="80">
        <v>4356128446</v>
      </c>
      <c r="K28" s="92">
        <f t="shared" si="50"/>
        <v>0.11517695270457597</v>
      </c>
      <c r="L28" s="326"/>
      <c r="M28" s="325"/>
      <c r="N28" s="80">
        <v>147636064</v>
      </c>
      <c r="O28" s="71">
        <v>5787500</v>
      </c>
      <c r="P28" s="66">
        <f t="shared" si="52"/>
        <v>25.509471101511878</v>
      </c>
      <c r="Q28" s="327"/>
      <c r="R28" s="324"/>
      <c r="S28" s="71">
        <f t="shared" ref="S28:T30" si="75">+D28</f>
        <v>3221749257</v>
      </c>
      <c r="T28" s="71">
        <f t="shared" si="75"/>
        <v>501725600</v>
      </c>
      <c r="U28" s="71">
        <f t="shared" si="71"/>
        <v>2720023657</v>
      </c>
      <c r="V28" s="324"/>
      <c r="W28" s="325"/>
      <c r="X28" s="71">
        <f>+AC28</f>
        <v>147636064</v>
      </c>
      <c r="Y28" s="71">
        <f>+J28-I28</f>
        <v>3854402846</v>
      </c>
      <c r="Z28" s="65">
        <f t="shared" si="16"/>
        <v>3.8303226180214374E-2</v>
      </c>
      <c r="AA28" s="324"/>
      <c r="AB28" s="325"/>
      <c r="AC28" s="71">
        <f>+N28</f>
        <v>147636064</v>
      </c>
      <c r="AD28" s="71">
        <f>+J28</f>
        <v>4356128446</v>
      </c>
      <c r="AE28" s="65">
        <f t="shared" si="57"/>
        <v>3.3891577310023152E-2</v>
      </c>
      <c r="AF28" s="324"/>
      <c r="AG28" s="325"/>
      <c r="AS28" s="106"/>
      <c r="AT28" s="101"/>
    </row>
    <row r="29" spans="1:46" s="59" customFormat="1" ht="28.5" customHeight="1" x14ac:dyDescent="0.2">
      <c r="A29" s="322"/>
      <c r="B29" s="25" t="s">
        <v>197</v>
      </c>
      <c r="C29" s="26">
        <v>0.2</v>
      </c>
      <c r="D29" s="80">
        <v>2112171493</v>
      </c>
      <c r="E29" s="71">
        <v>13137445</v>
      </c>
      <c r="F29" s="65">
        <f t="shared" si="48"/>
        <v>160.77490661235879</v>
      </c>
      <c r="G29" s="324"/>
      <c r="H29" s="325"/>
      <c r="I29" s="71">
        <v>652504947</v>
      </c>
      <c r="J29" s="80">
        <v>2361191493</v>
      </c>
      <c r="K29" s="92">
        <f t="shared" si="50"/>
        <v>0.27634562843988697</v>
      </c>
      <c r="L29" s="326"/>
      <c r="M29" s="325"/>
      <c r="N29" s="80">
        <v>668906180</v>
      </c>
      <c r="O29" s="71">
        <v>112038877</v>
      </c>
      <c r="P29" s="66">
        <f t="shared" si="52"/>
        <v>5.9703042185972643</v>
      </c>
      <c r="Q29" s="327"/>
      <c r="R29" s="324"/>
      <c r="S29" s="71">
        <f t="shared" ref="S29" si="76">+D29</f>
        <v>2112171493</v>
      </c>
      <c r="T29" s="71">
        <f t="shared" ref="T29" si="77">+E29</f>
        <v>13137445</v>
      </c>
      <c r="U29" s="71">
        <f t="shared" ref="U29" si="78">+(S29-T29)</f>
        <v>2099034048</v>
      </c>
      <c r="V29" s="324"/>
      <c r="W29" s="325"/>
      <c r="X29" s="71">
        <f>+AC29</f>
        <v>668906180</v>
      </c>
      <c r="Y29" s="71">
        <f>+J29-I29</f>
        <v>1708686546</v>
      </c>
      <c r="Z29" s="65">
        <f t="shared" ref="Z29" si="79">+X29/Y29</f>
        <v>0.39147389646503367</v>
      </c>
      <c r="AA29" s="324"/>
      <c r="AB29" s="325"/>
      <c r="AC29" s="71">
        <f>+N29</f>
        <v>668906180</v>
      </c>
      <c r="AD29" s="71">
        <f>+J29</f>
        <v>2361191493</v>
      </c>
      <c r="AE29" s="65">
        <f t="shared" ref="AE29" si="80">+AC29/AD29</f>
        <v>0.28329179652859271</v>
      </c>
      <c r="AF29" s="324"/>
      <c r="AG29" s="325"/>
      <c r="AS29" s="106"/>
      <c r="AT29" s="101"/>
    </row>
    <row r="30" spans="1:46" s="59" customFormat="1" ht="28.5" customHeight="1" x14ac:dyDescent="0.2">
      <c r="A30" s="322"/>
      <c r="B30" s="25" t="s">
        <v>198</v>
      </c>
      <c r="C30" s="26">
        <v>0.5</v>
      </c>
      <c r="D30" s="71">
        <v>2746000810</v>
      </c>
      <c r="E30" s="71">
        <v>30473740</v>
      </c>
      <c r="F30" s="65">
        <f t="shared" si="48"/>
        <v>90.110397017235172</v>
      </c>
      <c r="G30" s="324"/>
      <c r="H30" s="325"/>
      <c r="I30" s="71">
        <v>30473740</v>
      </c>
      <c r="J30" s="80">
        <v>4359760810</v>
      </c>
      <c r="K30" s="92">
        <f t="shared" si="50"/>
        <v>6.989773367865105E-3</v>
      </c>
      <c r="L30" s="326"/>
      <c r="M30" s="325"/>
      <c r="N30" s="80">
        <v>173417490</v>
      </c>
      <c r="O30" s="71">
        <v>3914100</v>
      </c>
      <c r="P30" s="66">
        <f t="shared" si="52"/>
        <v>44.305840423085769</v>
      </c>
      <c r="Q30" s="327"/>
      <c r="R30" s="324"/>
      <c r="S30" s="71">
        <f t="shared" si="75"/>
        <v>2746000810</v>
      </c>
      <c r="T30" s="71">
        <f t="shared" si="75"/>
        <v>30473740</v>
      </c>
      <c r="U30" s="71">
        <f>+(S30-T30)</f>
        <v>2715527070</v>
      </c>
      <c r="V30" s="324"/>
      <c r="W30" s="325"/>
      <c r="X30" s="71">
        <f>+AC30</f>
        <v>173417490</v>
      </c>
      <c r="Y30" s="71">
        <f>+J30-I30</f>
        <v>4329287070</v>
      </c>
      <c r="Z30" s="65">
        <f t="shared" si="16"/>
        <v>4.0056823951847571E-2</v>
      </c>
      <c r="AA30" s="324"/>
      <c r="AB30" s="325"/>
      <c r="AC30" s="71">
        <f>+N30</f>
        <v>173417490</v>
      </c>
      <c r="AD30" s="71">
        <f>+J30</f>
        <v>4359760810</v>
      </c>
      <c r="AE30" s="65">
        <f t="shared" si="57"/>
        <v>3.9776835830587685E-2</v>
      </c>
      <c r="AF30" s="324"/>
      <c r="AG30" s="325"/>
      <c r="AS30" s="106"/>
      <c r="AT30" s="101"/>
    </row>
    <row r="31" spans="1:46" s="59" customFormat="1" ht="28.5" customHeight="1" x14ac:dyDescent="0.2">
      <c r="A31" s="322">
        <v>48</v>
      </c>
      <c r="B31" s="323" t="s">
        <v>200</v>
      </c>
      <c r="C31" s="323"/>
      <c r="D31" s="75">
        <f>+(D32*$C32)+(D34*$C34)+(D33*C33)</f>
        <v>1817994450.2750001</v>
      </c>
      <c r="E31" s="75">
        <f>+(E32*$C32)+(E34*$C34)+(E33*C33)</f>
        <v>249267993.35000002</v>
      </c>
      <c r="F31" s="68">
        <f t="shared" ref="F31:F34" si="81">+D31/E31</f>
        <v>7.2933328737570147</v>
      </c>
      <c r="G31" s="324" t="s">
        <v>32</v>
      </c>
      <c r="H31" s="325" t="str">
        <f t="shared" ref="H31" si="82">IF(F31&gt;=1,"SI","NO")</f>
        <v>SI</v>
      </c>
      <c r="I31" s="75">
        <f>+(I32*$C32)+(I34*$C34)+(I33*H33)</f>
        <v>317087433.65000004</v>
      </c>
      <c r="J31" s="75">
        <f>+(J32*$C32)+(J34*$C34)+(J33*H33)</f>
        <v>1257940872.7249999</v>
      </c>
      <c r="K31" s="91">
        <f t="shared" ref="K31:K34" si="83">+I31/J31</f>
        <v>0.2520686309866958</v>
      </c>
      <c r="L31" s="326" t="s">
        <v>3</v>
      </c>
      <c r="M31" s="325" t="str">
        <f t="shared" ref="M31" si="84">IF(K31&lt;=70%,"SI","NO")</f>
        <v>SI</v>
      </c>
      <c r="N31" s="75">
        <f>+(N32*$C32)+(N34*$C34)+(N33*M33)</f>
        <v>175514377.25000003</v>
      </c>
      <c r="O31" s="75">
        <f>+(O32*$C32)+(O34*$C34)+(O33*M33)</f>
        <v>9161833.3000000007</v>
      </c>
      <c r="P31" s="69">
        <f t="shared" ref="P31:P34" si="85">+N31/O31</f>
        <v>19.157124071445399</v>
      </c>
      <c r="Q31" s="327" t="s">
        <v>33</v>
      </c>
      <c r="R31" s="324" t="str">
        <f t="shared" ref="R31" si="86">IF(P31&gt;=1,"SI","NO")</f>
        <v>SI</v>
      </c>
      <c r="S31" s="75">
        <f>+(S32*$C32)+(S34*$C34)+(S33*R33)</f>
        <v>1145717843.575</v>
      </c>
      <c r="T31" s="75">
        <f>+(T32*$C32)+(T34*$C34)+(T33*R33)</f>
        <v>198093901.60000002</v>
      </c>
      <c r="U31" s="75">
        <f t="shared" ref="U31:U33" si="87">+(S31-T31)</f>
        <v>947623941.97500002</v>
      </c>
      <c r="V31" s="324" t="s">
        <v>174</v>
      </c>
      <c r="W31" s="325" t="str">
        <f t="shared" ref="W31" si="88">IF(U31&gt;=$H$3*20%,"SI","NO")</f>
        <v>NO</v>
      </c>
      <c r="X31" s="75">
        <f>+(X32*$C32)+(X34*$C34)+(X33*W33)</f>
        <v>175514377.25000003</v>
      </c>
      <c r="Y31" s="75">
        <f>+(Y32*$C32)+(Y34*$C34)+(Y33*W33)</f>
        <v>940853439.07500005</v>
      </c>
      <c r="Z31" s="68">
        <f t="shared" si="16"/>
        <v>0.18654805303422919</v>
      </c>
      <c r="AA31" s="324" t="s">
        <v>36</v>
      </c>
      <c r="AB31" s="325" t="str">
        <f t="shared" ref="AB31" si="89">IF(Z31&gt;=0,"SI","NO")</f>
        <v>SI</v>
      </c>
      <c r="AC31" s="75">
        <f>+(AC32*$C32)+(AC34*$C34)+(AC33*AB33)</f>
        <v>175514377.25000003</v>
      </c>
      <c r="AD31" s="75">
        <f>+(AD32*$C32)+(AD34*$C34)+(AD33*AB33)</f>
        <v>1257940872.7249999</v>
      </c>
      <c r="AE31" s="68">
        <f t="shared" ref="AE31:AE34" si="90">+AC31/AD31</f>
        <v>0.13952514069265753</v>
      </c>
      <c r="AF31" s="324" t="s">
        <v>36</v>
      </c>
      <c r="AG31" s="325" t="str">
        <f t="shared" ref="AG31" si="91">IF(AE31&gt;=0,"SI","NO")</f>
        <v>SI</v>
      </c>
      <c r="AS31" s="106"/>
      <c r="AT31" s="101"/>
    </row>
    <row r="32" spans="1:46" s="59" customFormat="1" ht="28.5" customHeight="1" x14ac:dyDescent="0.2">
      <c r="A32" s="322"/>
      <c r="B32" s="25" t="s">
        <v>201</v>
      </c>
      <c r="C32" s="41">
        <v>0.47499999999999998</v>
      </c>
      <c r="D32" s="80">
        <v>1057951245</v>
      </c>
      <c r="E32" s="71">
        <v>37734510</v>
      </c>
      <c r="F32" s="65">
        <f t="shared" si="81"/>
        <v>28.036702874901515</v>
      </c>
      <c r="G32" s="324"/>
      <c r="H32" s="325"/>
      <c r="I32" s="71">
        <v>37734510</v>
      </c>
      <c r="J32" s="80">
        <v>1057951245</v>
      </c>
      <c r="K32" s="92">
        <f t="shared" si="83"/>
        <v>3.5667532108249467E-2</v>
      </c>
      <c r="L32" s="326"/>
      <c r="M32" s="325"/>
      <c r="N32" s="80">
        <v>30502644</v>
      </c>
      <c r="O32" s="71">
        <v>1051590</v>
      </c>
      <c r="P32" s="66">
        <f t="shared" si="85"/>
        <v>29.006213448206999</v>
      </c>
      <c r="Q32" s="327"/>
      <c r="R32" s="324"/>
      <c r="S32" s="71">
        <f t="shared" ref="S32:T34" si="92">+D32</f>
        <v>1057951245</v>
      </c>
      <c r="T32" s="71">
        <f t="shared" si="92"/>
        <v>37734510</v>
      </c>
      <c r="U32" s="71">
        <f t="shared" si="87"/>
        <v>1020216735</v>
      </c>
      <c r="V32" s="324"/>
      <c r="W32" s="325"/>
      <c r="X32" s="71">
        <f>+AC32</f>
        <v>30502644</v>
      </c>
      <c r="Y32" s="71">
        <f>+J32-I32</f>
        <v>1020216735</v>
      </c>
      <c r="Z32" s="65">
        <f t="shared" si="16"/>
        <v>2.9898200013353044E-2</v>
      </c>
      <c r="AA32" s="324"/>
      <c r="AB32" s="325"/>
      <c r="AC32" s="71">
        <f>+N32</f>
        <v>30502644</v>
      </c>
      <c r="AD32" s="71">
        <f>+J32</f>
        <v>1057951245</v>
      </c>
      <c r="AE32" s="65">
        <f t="shared" si="90"/>
        <v>2.8831805004397911E-2</v>
      </c>
      <c r="AF32" s="324"/>
      <c r="AG32" s="325"/>
      <c r="AS32" s="106"/>
      <c r="AT32" s="101"/>
    </row>
    <row r="33" spans="1:46" s="59" customFormat="1" ht="28.5" customHeight="1" x14ac:dyDescent="0.2">
      <c r="A33" s="322"/>
      <c r="B33" s="25" t="s">
        <v>202</v>
      </c>
      <c r="C33" s="41">
        <v>0.47499999999999998</v>
      </c>
      <c r="D33" s="80">
        <v>1415319172</v>
      </c>
      <c r="E33" s="71">
        <v>107734930</v>
      </c>
      <c r="F33" s="65">
        <f t="shared" si="81"/>
        <v>13.137050091367767</v>
      </c>
      <c r="G33" s="324"/>
      <c r="H33" s="325"/>
      <c r="I33" s="71">
        <v>432529301</v>
      </c>
      <c r="J33" s="80">
        <v>1902924041</v>
      </c>
      <c r="K33" s="92">
        <f t="shared" si="83"/>
        <v>0.22729719719800417</v>
      </c>
      <c r="L33" s="326"/>
      <c r="M33" s="325"/>
      <c r="N33" s="80">
        <v>91275836</v>
      </c>
      <c r="O33" s="71">
        <v>29806149</v>
      </c>
      <c r="P33" s="66">
        <f t="shared" si="85"/>
        <v>3.0623156315832682</v>
      </c>
      <c r="Q33" s="327"/>
      <c r="R33" s="324"/>
      <c r="S33" s="71">
        <f t="shared" si="92"/>
        <v>1415319172</v>
      </c>
      <c r="T33" s="71">
        <f t="shared" si="92"/>
        <v>107734930</v>
      </c>
      <c r="U33" s="71">
        <f t="shared" si="87"/>
        <v>1307584242</v>
      </c>
      <c r="V33" s="324"/>
      <c r="W33" s="325"/>
      <c r="X33" s="71">
        <f>+AC33</f>
        <v>91275836</v>
      </c>
      <c r="Y33" s="71">
        <f>+J33-I33</f>
        <v>1470394740</v>
      </c>
      <c r="Z33" s="65">
        <f t="shared" si="16"/>
        <v>6.2075736206727725E-2</v>
      </c>
      <c r="AA33" s="324"/>
      <c r="AB33" s="325"/>
      <c r="AC33" s="71">
        <f>+N33</f>
        <v>91275836</v>
      </c>
      <c r="AD33" s="71">
        <f>+J33</f>
        <v>1902924041</v>
      </c>
      <c r="AE33" s="65">
        <f t="shared" si="90"/>
        <v>4.7966095352935847E-2</v>
      </c>
      <c r="AF33" s="324"/>
      <c r="AG33" s="325"/>
      <c r="AS33" s="106"/>
      <c r="AT33" s="101"/>
    </row>
    <row r="34" spans="1:46" s="59" customFormat="1" ht="28.5" customHeight="1" x14ac:dyDescent="0.2">
      <c r="A34" s="322"/>
      <c r="B34" s="25" t="s">
        <v>203</v>
      </c>
      <c r="C34" s="26">
        <v>0.05</v>
      </c>
      <c r="D34" s="71">
        <v>12863820044</v>
      </c>
      <c r="E34" s="71">
        <v>3603400187</v>
      </c>
      <c r="F34" s="65">
        <f t="shared" si="81"/>
        <v>3.5699115769624621</v>
      </c>
      <c r="G34" s="324"/>
      <c r="H34" s="325"/>
      <c r="I34" s="71">
        <v>5983270828</v>
      </c>
      <c r="J34" s="80">
        <v>15108280627</v>
      </c>
      <c r="K34" s="92">
        <f t="shared" si="83"/>
        <v>0.39602592616047255</v>
      </c>
      <c r="L34" s="326"/>
      <c r="M34" s="325"/>
      <c r="N34" s="80">
        <v>3220512427</v>
      </c>
      <c r="O34" s="71">
        <v>173246561</v>
      </c>
      <c r="P34" s="66">
        <f t="shared" si="85"/>
        <v>18.58918531144754</v>
      </c>
      <c r="Q34" s="327"/>
      <c r="R34" s="324"/>
      <c r="S34" s="71">
        <f t="shared" si="92"/>
        <v>12863820044</v>
      </c>
      <c r="T34" s="71">
        <f t="shared" si="92"/>
        <v>3603400187</v>
      </c>
      <c r="U34" s="71">
        <f>+(S34-T34)</f>
        <v>9260419857</v>
      </c>
      <c r="V34" s="324"/>
      <c r="W34" s="325"/>
      <c r="X34" s="71">
        <f>+AC34</f>
        <v>3220512427</v>
      </c>
      <c r="Y34" s="71">
        <f>+J34-I34</f>
        <v>9125009799</v>
      </c>
      <c r="Z34" s="65">
        <f t="shared" si="16"/>
        <v>0.35293248971118174</v>
      </c>
      <c r="AA34" s="324"/>
      <c r="AB34" s="325"/>
      <c r="AC34" s="71">
        <f>+N34</f>
        <v>3220512427</v>
      </c>
      <c r="AD34" s="71">
        <f>+J34</f>
        <v>15108280627</v>
      </c>
      <c r="AE34" s="65">
        <f t="shared" si="90"/>
        <v>0.21316207360118955</v>
      </c>
      <c r="AF34" s="324"/>
      <c r="AG34" s="325"/>
      <c r="AS34" s="106"/>
      <c r="AT34" s="101"/>
    </row>
    <row r="35" spans="1:46" s="59" customFormat="1" ht="28.5" customHeight="1" x14ac:dyDescent="0.2">
      <c r="A35" s="322">
        <v>49</v>
      </c>
      <c r="B35" s="323" t="s">
        <v>207</v>
      </c>
      <c r="C35" s="323"/>
      <c r="D35" s="75">
        <f>+(D36*$C36)+(D38*$C38)+(D37*C37)</f>
        <v>3517009893.3099999</v>
      </c>
      <c r="E35" s="75">
        <f>+(E36*$C36)+(E38*$C38)+(E37*C37)</f>
        <v>58721793.74000001</v>
      </c>
      <c r="F35" s="68">
        <f t="shared" ref="F35:F41" si="93">+D35/E35</f>
        <v>59.892753087245858</v>
      </c>
      <c r="G35" s="324" t="s">
        <v>32</v>
      </c>
      <c r="H35" s="325" t="str">
        <f t="shared" ref="H35" si="94">IF(F35&gt;=1,"SI","NO")</f>
        <v>SI</v>
      </c>
      <c r="I35" s="75">
        <f>+(I36*$C36)+(I38*$C38)+(I37*H37)</f>
        <v>421901325.81</v>
      </c>
      <c r="J35" s="75">
        <f>+(J36*$C36)+(J38*$C38)+(J37*H37)</f>
        <v>4462329825.5100002</v>
      </c>
      <c r="K35" s="91">
        <f t="shared" ref="K35:K41" si="95">+I35/J35</f>
        <v>9.4547319966824916E-2</v>
      </c>
      <c r="L35" s="326" t="s">
        <v>3</v>
      </c>
      <c r="M35" s="325" t="str">
        <f t="shared" ref="M35" si="96">IF(K35&lt;=70%,"SI","NO")</f>
        <v>SI</v>
      </c>
      <c r="N35" s="75">
        <f>+(N36*$C36)+(N38*$C38)+(N37*M37)</f>
        <v>2860062671.1500001</v>
      </c>
      <c r="O35" s="75">
        <f>+(O36*$C36)+(O38*$C38)+(O37*M37)</f>
        <v>6210733.8100000005</v>
      </c>
      <c r="P35" s="69">
        <f t="shared" ref="P35:P41" si="97">+N35/O35</f>
        <v>460.50318024336644</v>
      </c>
      <c r="Q35" s="327" t="s">
        <v>33</v>
      </c>
      <c r="R35" s="324" t="str">
        <f t="shared" ref="R35" si="98">IF(P35&gt;=1,"SI","NO")</f>
        <v>SI</v>
      </c>
      <c r="S35" s="75">
        <f>+(S36*$C36)+(S38*$C38)+(S37*R37)</f>
        <v>3482671248.3099999</v>
      </c>
      <c r="T35" s="75">
        <f>+(T36*$C36)+(T38*$C38)+(T37*R37)</f>
        <v>58389648.74000001</v>
      </c>
      <c r="U35" s="75">
        <f t="shared" ref="U35:U37" si="99">+(S35-T35)</f>
        <v>3424281599.5699997</v>
      </c>
      <c r="V35" s="324" t="s">
        <v>174</v>
      </c>
      <c r="W35" s="325" t="str">
        <f t="shared" ref="W35" si="100">IF(U35&gt;=$H$3*20%,"SI","NO")</f>
        <v>SI</v>
      </c>
      <c r="X35" s="75">
        <f>+(X36*$C36)+(X38*$C38)+(X37*W37)</f>
        <v>2860062671.1500001</v>
      </c>
      <c r="Y35" s="75">
        <f>+(Y36*$C36)+(Y38*$C38)+(Y37*W37)</f>
        <v>4040428499.6999998</v>
      </c>
      <c r="Z35" s="68">
        <f t="shared" si="16"/>
        <v>0.70786122594728718</v>
      </c>
      <c r="AA35" s="324" t="s">
        <v>36</v>
      </c>
      <c r="AB35" s="325" t="str">
        <f t="shared" ref="AB35" si="101">IF(Z35&gt;=0,"SI","NO")</f>
        <v>SI</v>
      </c>
      <c r="AC35" s="75">
        <f>+(AC36*$C36)+(AC38*$C38)+(AC37*AB37)</f>
        <v>2860062671.1500001</v>
      </c>
      <c r="AD35" s="75">
        <f>+(AD36*$C36)+(AD38*$C38)+(AD37*AB37)</f>
        <v>4462329825.5100002</v>
      </c>
      <c r="AE35" s="68">
        <f t="shared" ref="AE35:AE41" si="102">+AC35/AD35</f>
        <v>0.64093484412554003</v>
      </c>
      <c r="AF35" s="324" t="s">
        <v>36</v>
      </c>
      <c r="AG35" s="325" t="str">
        <f t="shared" ref="AG35" si="103">IF(AE35&gt;=0,"SI","NO")</f>
        <v>SI</v>
      </c>
      <c r="AS35" s="106"/>
      <c r="AT35" s="101"/>
    </row>
    <row r="36" spans="1:46" s="59" customFormat="1" ht="28.5" customHeight="1" x14ac:dyDescent="0.2">
      <c r="A36" s="322"/>
      <c r="B36" s="25" t="s">
        <v>204</v>
      </c>
      <c r="C36" s="26">
        <v>0.34</v>
      </c>
      <c r="D36" s="80">
        <v>1334048374</v>
      </c>
      <c r="E36" s="71">
        <v>162433475</v>
      </c>
      <c r="F36" s="65">
        <f t="shared" si="93"/>
        <v>8.2128906864794953</v>
      </c>
      <c r="G36" s="324"/>
      <c r="H36" s="325"/>
      <c r="I36" s="71">
        <v>247433475</v>
      </c>
      <c r="J36" s="80">
        <v>1358287374</v>
      </c>
      <c r="K36" s="92">
        <f t="shared" si="95"/>
        <v>0.18216577709276416</v>
      </c>
      <c r="L36" s="326"/>
      <c r="M36" s="325"/>
      <c r="N36" s="80">
        <v>446088629</v>
      </c>
      <c r="O36" s="71">
        <v>1810000</v>
      </c>
      <c r="P36" s="66">
        <f t="shared" si="97"/>
        <v>246.45780607734807</v>
      </c>
      <c r="Q36" s="327"/>
      <c r="R36" s="324"/>
      <c r="S36" s="71">
        <f t="shared" ref="S36:T38" si="104">+D36</f>
        <v>1334048374</v>
      </c>
      <c r="T36" s="71">
        <f t="shared" si="104"/>
        <v>162433475</v>
      </c>
      <c r="U36" s="71">
        <f t="shared" si="99"/>
        <v>1171614899</v>
      </c>
      <c r="V36" s="324"/>
      <c r="W36" s="325"/>
      <c r="X36" s="71">
        <f>+AC36</f>
        <v>446088629</v>
      </c>
      <c r="Y36" s="71">
        <f>+J36-I36</f>
        <v>1110853899</v>
      </c>
      <c r="Z36" s="65">
        <f t="shared" si="16"/>
        <v>0.40157272653188031</v>
      </c>
      <c r="AA36" s="324"/>
      <c r="AB36" s="325"/>
      <c r="AC36" s="71">
        <f>+N36</f>
        <v>446088629</v>
      </c>
      <c r="AD36" s="71">
        <f>+J36</f>
        <v>1358287374</v>
      </c>
      <c r="AE36" s="65">
        <f t="shared" si="102"/>
        <v>0.32841991874394028</v>
      </c>
      <c r="AF36" s="324"/>
      <c r="AG36" s="325"/>
      <c r="AS36" s="106"/>
      <c r="AT36" s="101"/>
    </row>
    <row r="37" spans="1:46" s="59" customFormat="1" ht="28.5" customHeight="1" x14ac:dyDescent="0.2">
      <c r="A37" s="322"/>
      <c r="B37" s="25" t="s">
        <v>205</v>
      </c>
      <c r="C37" s="26">
        <v>0.33</v>
      </c>
      <c r="D37" s="80">
        <v>104056500</v>
      </c>
      <c r="E37" s="71">
        <v>1006500</v>
      </c>
      <c r="F37" s="65">
        <f t="shared" si="93"/>
        <v>103.38450074515649</v>
      </c>
      <c r="G37" s="324"/>
      <c r="H37" s="325"/>
      <c r="I37" s="71">
        <v>1006500</v>
      </c>
      <c r="J37" s="80">
        <v>104056500</v>
      </c>
      <c r="K37" s="92">
        <f t="shared" si="95"/>
        <v>9.672629773248188E-3</v>
      </c>
      <c r="L37" s="326"/>
      <c r="M37" s="325"/>
      <c r="N37" s="80">
        <v>47000000</v>
      </c>
      <c r="O37" s="71">
        <v>0</v>
      </c>
      <c r="P37" s="66" t="s">
        <v>166</v>
      </c>
      <c r="Q37" s="327"/>
      <c r="R37" s="324"/>
      <c r="S37" s="71">
        <f t="shared" si="104"/>
        <v>104056500</v>
      </c>
      <c r="T37" s="71">
        <f t="shared" si="104"/>
        <v>1006500</v>
      </c>
      <c r="U37" s="71">
        <f t="shared" si="99"/>
        <v>103050000</v>
      </c>
      <c r="V37" s="324"/>
      <c r="W37" s="325"/>
      <c r="X37" s="71">
        <f>+AC37</f>
        <v>47000000</v>
      </c>
      <c r="Y37" s="71">
        <f>+J37-I37</f>
        <v>103050000</v>
      </c>
      <c r="Z37" s="65">
        <f t="shared" si="16"/>
        <v>0.45608927704997576</v>
      </c>
      <c r="AA37" s="324"/>
      <c r="AB37" s="325"/>
      <c r="AC37" s="71">
        <f>+N37</f>
        <v>47000000</v>
      </c>
      <c r="AD37" s="71">
        <f>+J37</f>
        <v>104056500</v>
      </c>
      <c r="AE37" s="65">
        <f t="shared" si="102"/>
        <v>0.45167769432952293</v>
      </c>
      <c r="AF37" s="324"/>
      <c r="AG37" s="325"/>
      <c r="AS37" s="106"/>
      <c r="AT37" s="101"/>
    </row>
    <row r="38" spans="1:46" s="59" customFormat="1" ht="28.5" customHeight="1" x14ac:dyDescent="0.2">
      <c r="A38" s="322"/>
      <c r="B38" s="25" t="s">
        <v>206</v>
      </c>
      <c r="C38" s="26">
        <v>0.33</v>
      </c>
      <c r="D38" s="71">
        <v>9179075155</v>
      </c>
      <c r="E38" s="71">
        <v>9582628</v>
      </c>
      <c r="F38" s="65">
        <f t="shared" si="93"/>
        <v>957.88703839906964</v>
      </c>
      <c r="G38" s="324"/>
      <c r="H38" s="325"/>
      <c r="I38" s="71">
        <v>1023557407</v>
      </c>
      <c r="J38" s="80">
        <v>12122763995</v>
      </c>
      <c r="K38" s="92">
        <f t="shared" si="95"/>
        <v>8.4432676196795009E-2</v>
      </c>
      <c r="L38" s="326"/>
      <c r="M38" s="325"/>
      <c r="N38" s="80">
        <v>8207250113</v>
      </c>
      <c r="O38" s="71">
        <v>16955557</v>
      </c>
      <c r="P38" s="66">
        <f t="shared" si="97"/>
        <v>484.04485402632304</v>
      </c>
      <c r="Q38" s="327"/>
      <c r="R38" s="324"/>
      <c r="S38" s="71">
        <f t="shared" si="104"/>
        <v>9179075155</v>
      </c>
      <c r="T38" s="71">
        <f t="shared" si="104"/>
        <v>9582628</v>
      </c>
      <c r="U38" s="71">
        <f>+(S38-T38)</f>
        <v>9169492527</v>
      </c>
      <c r="V38" s="324"/>
      <c r="W38" s="325"/>
      <c r="X38" s="71">
        <f>+AC38</f>
        <v>8207250113</v>
      </c>
      <c r="Y38" s="71">
        <f>+J38-I38</f>
        <v>11099206588</v>
      </c>
      <c r="Z38" s="65">
        <f t="shared" si="16"/>
        <v>0.7394447565174016</v>
      </c>
      <c r="AA38" s="324"/>
      <c r="AB38" s="325"/>
      <c r="AC38" s="71">
        <f>+N38</f>
        <v>8207250113</v>
      </c>
      <c r="AD38" s="71">
        <f>+J38</f>
        <v>12122763995</v>
      </c>
      <c r="AE38" s="65">
        <f t="shared" si="102"/>
        <v>0.6770114568249499</v>
      </c>
      <c r="AF38" s="324"/>
      <c r="AG38" s="325"/>
      <c r="AS38" s="106"/>
      <c r="AT38" s="101"/>
    </row>
    <row r="39" spans="1:46" s="59" customFormat="1" ht="28.5" customHeight="1" x14ac:dyDescent="0.2">
      <c r="A39" s="322">
        <v>11</v>
      </c>
      <c r="B39" s="323"/>
      <c r="C39" s="323"/>
      <c r="D39" s="75">
        <f>+(D40*$C40)+(D41*$C41)</f>
        <v>0</v>
      </c>
      <c r="E39" s="75">
        <f>+(E40*$C40)+(E41*$C41)</f>
        <v>0</v>
      </c>
      <c r="F39" s="68" t="e">
        <f t="shared" si="93"/>
        <v>#DIV/0!</v>
      </c>
      <c r="G39" s="324" t="s">
        <v>32</v>
      </c>
      <c r="H39" s="325" t="e">
        <f t="shared" ref="H39" si="105">IF(F39&gt;=1,"SI","NO")</f>
        <v>#DIV/0!</v>
      </c>
      <c r="I39" s="75">
        <f>+(I40*$C40)+(I41*$C41)</f>
        <v>0</v>
      </c>
      <c r="J39" s="75">
        <f>+(J40*$C40)+(J41*$C41)</f>
        <v>0</v>
      </c>
      <c r="K39" s="91" t="e">
        <f t="shared" si="95"/>
        <v>#DIV/0!</v>
      </c>
      <c r="L39" s="326" t="s">
        <v>3</v>
      </c>
      <c r="M39" s="325" t="e">
        <f t="shared" ref="M39" si="106">IF(K39&lt;=70%,"SI","NO")</f>
        <v>#DIV/0!</v>
      </c>
      <c r="N39" s="75">
        <f>+(N40*$C40)+(N41*$C41)</f>
        <v>0</v>
      </c>
      <c r="O39" s="75">
        <f>+(O40*$C40)+(O41*$C41)</f>
        <v>0</v>
      </c>
      <c r="P39" s="69" t="e">
        <f t="shared" si="97"/>
        <v>#DIV/0!</v>
      </c>
      <c r="Q39" s="327" t="s">
        <v>33</v>
      </c>
      <c r="R39" s="324" t="e">
        <f t="shared" ref="R39" si="107">IF(P39&gt;=1,"SI","NO")</f>
        <v>#DIV/0!</v>
      </c>
      <c r="S39" s="75">
        <f>+S40+S41</f>
        <v>0</v>
      </c>
      <c r="T39" s="75">
        <f>+T40+T41</f>
        <v>0</v>
      </c>
      <c r="U39" s="75">
        <f t="shared" ref="U39:U40" si="108">+(S39-T39)</f>
        <v>0</v>
      </c>
      <c r="V39" s="324" t="s">
        <v>174</v>
      </c>
      <c r="W39" s="325" t="str">
        <f t="shared" ref="W39" si="109">IF(U39&gt;=$H$3*20%,"SI","NO")</f>
        <v>NO</v>
      </c>
      <c r="X39" s="75">
        <f>+(X40*$C40)+(X41*$C41)</f>
        <v>0</v>
      </c>
      <c r="Y39" s="75">
        <f>+(Y40*$C40)+(Y41*$C41)</f>
        <v>0</v>
      </c>
      <c r="Z39" s="68" t="e">
        <f t="shared" si="16"/>
        <v>#DIV/0!</v>
      </c>
      <c r="AA39" s="324" t="s">
        <v>36</v>
      </c>
      <c r="AB39" s="325" t="e">
        <f t="shared" ref="AB39" si="110">IF(Z39&gt;=0,"SI","NO")</f>
        <v>#DIV/0!</v>
      </c>
      <c r="AC39" s="75">
        <f>+(AC40*$C40)+(AC41*$C41)</f>
        <v>0</v>
      </c>
      <c r="AD39" s="75">
        <f>+(AD40*$C40)+(AD41*$C41)</f>
        <v>0</v>
      </c>
      <c r="AE39" s="68" t="e">
        <f t="shared" si="102"/>
        <v>#DIV/0!</v>
      </c>
      <c r="AF39" s="324" t="s">
        <v>36</v>
      </c>
      <c r="AG39" s="325" t="e">
        <f t="shared" ref="AG39" si="111">IF(AE39&gt;=0,"SI","NO")</f>
        <v>#DIV/0!</v>
      </c>
      <c r="AS39" s="106"/>
      <c r="AT39" s="101"/>
    </row>
    <row r="40" spans="1:46" s="59" customFormat="1" ht="28.5" customHeight="1" x14ac:dyDescent="0.2">
      <c r="A40" s="322"/>
      <c r="B40" s="25"/>
      <c r="C40" s="26"/>
      <c r="D40" s="80"/>
      <c r="E40" s="71"/>
      <c r="F40" s="65" t="e">
        <f t="shared" si="93"/>
        <v>#DIV/0!</v>
      </c>
      <c r="G40" s="324"/>
      <c r="H40" s="325"/>
      <c r="I40" s="71"/>
      <c r="J40" s="80"/>
      <c r="K40" s="92" t="e">
        <f t="shared" si="95"/>
        <v>#DIV/0!</v>
      </c>
      <c r="L40" s="326"/>
      <c r="M40" s="325"/>
      <c r="N40" s="80"/>
      <c r="O40" s="71"/>
      <c r="P40" s="66" t="e">
        <f t="shared" si="97"/>
        <v>#DIV/0!</v>
      </c>
      <c r="Q40" s="327"/>
      <c r="R40" s="324"/>
      <c r="S40" s="71">
        <f t="shared" ref="S40:T41" si="112">+D40</f>
        <v>0</v>
      </c>
      <c r="T40" s="71">
        <f t="shared" si="112"/>
        <v>0</v>
      </c>
      <c r="U40" s="71">
        <f t="shared" si="108"/>
        <v>0</v>
      </c>
      <c r="V40" s="324"/>
      <c r="W40" s="325"/>
      <c r="X40" s="71">
        <f>+AC40</f>
        <v>0</v>
      </c>
      <c r="Y40" s="71">
        <f>+J40-I40</f>
        <v>0</v>
      </c>
      <c r="Z40" s="65" t="e">
        <f t="shared" si="16"/>
        <v>#DIV/0!</v>
      </c>
      <c r="AA40" s="324"/>
      <c r="AB40" s="325"/>
      <c r="AC40" s="71">
        <f>+N40</f>
        <v>0</v>
      </c>
      <c r="AD40" s="71">
        <f>+J40</f>
        <v>0</v>
      </c>
      <c r="AE40" s="65" t="e">
        <f t="shared" si="102"/>
        <v>#DIV/0!</v>
      </c>
      <c r="AF40" s="324"/>
      <c r="AG40" s="325"/>
      <c r="AS40" s="106"/>
      <c r="AT40" s="101"/>
    </row>
    <row r="41" spans="1:46" s="59" customFormat="1" ht="28.5" customHeight="1" x14ac:dyDescent="0.2">
      <c r="A41" s="322"/>
      <c r="B41" s="25"/>
      <c r="C41" s="26"/>
      <c r="D41" s="71"/>
      <c r="E41" s="71"/>
      <c r="F41" s="65" t="e">
        <f t="shared" si="93"/>
        <v>#DIV/0!</v>
      </c>
      <c r="G41" s="324"/>
      <c r="H41" s="325"/>
      <c r="I41" s="71"/>
      <c r="J41" s="80"/>
      <c r="K41" s="92" t="e">
        <f t="shared" si="95"/>
        <v>#DIV/0!</v>
      </c>
      <c r="L41" s="326"/>
      <c r="M41" s="325"/>
      <c r="N41" s="80"/>
      <c r="O41" s="71"/>
      <c r="P41" s="66" t="e">
        <f t="shared" si="97"/>
        <v>#DIV/0!</v>
      </c>
      <c r="Q41" s="327"/>
      <c r="R41" s="324"/>
      <c r="S41" s="71">
        <f t="shared" si="112"/>
        <v>0</v>
      </c>
      <c r="T41" s="71">
        <f t="shared" si="112"/>
        <v>0</v>
      </c>
      <c r="U41" s="71">
        <f>+(S41-T41)</f>
        <v>0</v>
      </c>
      <c r="V41" s="324"/>
      <c r="W41" s="325"/>
      <c r="X41" s="71">
        <f>+AC41</f>
        <v>0</v>
      </c>
      <c r="Y41" s="71">
        <f>+J41-I41</f>
        <v>0</v>
      </c>
      <c r="Z41" s="65" t="e">
        <f t="shared" si="16"/>
        <v>#DIV/0!</v>
      </c>
      <c r="AA41" s="324"/>
      <c r="AB41" s="325"/>
      <c r="AC41" s="71">
        <f>+N41</f>
        <v>0</v>
      </c>
      <c r="AD41" s="71">
        <f>+J41</f>
        <v>0</v>
      </c>
      <c r="AE41" s="65" t="e">
        <f t="shared" si="102"/>
        <v>#DIV/0!</v>
      </c>
      <c r="AF41" s="324"/>
      <c r="AG41" s="325"/>
      <c r="AS41" s="106"/>
      <c r="AT41" s="101"/>
    </row>
    <row r="42" spans="1:46" s="59" customFormat="1" ht="28.5" customHeight="1" x14ac:dyDescent="0.2">
      <c r="A42" s="322">
        <v>12</v>
      </c>
      <c r="B42" s="323"/>
      <c r="C42" s="323"/>
      <c r="D42" s="75">
        <f>+(D43*$C43)+(D44*$C44)</f>
        <v>0</v>
      </c>
      <c r="E42" s="75">
        <f>+(E43*$C43)+(E44*$C44)</f>
        <v>0</v>
      </c>
      <c r="F42" s="68" t="e">
        <f t="shared" ref="F42:F56" si="113">+D42/E42</f>
        <v>#DIV/0!</v>
      </c>
      <c r="G42" s="324" t="s">
        <v>32</v>
      </c>
      <c r="H42" s="325" t="e">
        <f t="shared" ref="H42" si="114">IF(F42&gt;=1,"SI","NO")</f>
        <v>#DIV/0!</v>
      </c>
      <c r="I42" s="75">
        <f>+(I43*$C43)+(I44*$C44)</f>
        <v>0</v>
      </c>
      <c r="J42" s="75">
        <f>+(J43*$C43)+(J44*$C44)</f>
        <v>0</v>
      </c>
      <c r="K42" s="91" t="e">
        <f t="shared" ref="K42:K50" si="115">+I42/J42</f>
        <v>#DIV/0!</v>
      </c>
      <c r="L42" s="326" t="s">
        <v>3</v>
      </c>
      <c r="M42" s="325" t="e">
        <f t="shared" ref="M42" si="116">IF(K42&lt;=70%,"SI","NO")</f>
        <v>#DIV/0!</v>
      </c>
      <c r="N42" s="75">
        <f>+(N43*$C43)+(N44*$C44)</f>
        <v>0</v>
      </c>
      <c r="O42" s="75">
        <f>+(O43*$C43)+(O44*$C44)</f>
        <v>0</v>
      </c>
      <c r="P42" s="69" t="e">
        <f t="shared" ref="P42:P45" si="117">+N42/O42</f>
        <v>#DIV/0!</v>
      </c>
      <c r="Q42" s="327" t="s">
        <v>33</v>
      </c>
      <c r="R42" s="324" t="e">
        <f t="shared" ref="R42" si="118">IF(P42&gt;=1,"SI","NO")</f>
        <v>#DIV/0!</v>
      </c>
      <c r="S42" s="75">
        <f>+S43+S44</f>
        <v>0</v>
      </c>
      <c r="T42" s="75">
        <f>+T43+T44</f>
        <v>0</v>
      </c>
      <c r="U42" s="75">
        <f t="shared" ref="U42:U43" si="119">+(S42-T42)</f>
        <v>0</v>
      </c>
      <c r="V42" s="324" t="s">
        <v>174</v>
      </c>
      <c r="W42" s="325" t="str">
        <f t="shared" ref="W42" si="120">IF(U42&gt;=$H$3*20%,"SI","NO")</f>
        <v>NO</v>
      </c>
      <c r="X42" s="75">
        <f>+(X43*$C43)+(X44*$C44)</f>
        <v>0</v>
      </c>
      <c r="Y42" s="75">
        <f>+(Y43*$C43)+(Y44*$C44)</f>
        <v>0</v>
      </c>
      <c r="Z42" s="68" t="e">
        <f t="shared" si="16"/>
        <v>#DIV/0!</v>
      </c>
      <c r="AA42" s="324" t="s">
        <v>36</v>
      </c>
      <c r="AB42" s="325" t="e">
        <f t="shared" ref="AB42" si="121">IF(Z42&gt;=0,"SI","NO")</f>
        <v>#DIV/0!</v>
      </c>
      <c r="AC42" s="75">
        <f>+(AC43*$C43)+(AC44*$C44)</f>
        <v>0</v>
      </c>
      <c r="AD42" s="75">
        <f>+(AD43*$C43)+(AD44*$C44)</f>
        <v>0</v>
      </c>
      <c r="AE42" s="68" t="e">
        <f t="shared" ref="AE42:AE56" si="122">+AC42/AD42</f>
        <v>#DIV/0!</v>
      </c>
      <c r="AF42" s="324" t="s">
        <v>36</v>
      </c>
      <c r="AG42" s="325" t="e">
        <f t="shared" ref="AG42" si="123">IF(AE42&gt;=0,"SI","NO")</f>
        <v>#DIV/0!</v>
      </c>
      <c r="AS42" s="106"/>
      <c r="AT42" s="101"/>
    </row>
    <row r="43" spans="1:46" s="59" customFormat="1" ht="28.5" customHeight="1" x14ac:dyDescent="0.2">
      <c r="A43" s="322"/>
      <c r="B43" s="25"/>
      <c r="C43" s="26"/>
      <c r="D43" s="80"/>
      <c r="E43" s="71"/>
      <c r="F43" s="65" t="e">
        <f t="shared" si="113"/>
        <v>#DIV/0!</v>
      </c>
      <c r="G43" s="324"/>
      <c r="H43" s="325"/>
      <c r="I43" s="71"/>
      <c r="J43" s="80"/>
      <c r="K43" s="92" t="e">
        <f t="shared" si="115"/>
        <v>#DIV/0!</v>
      </c>
      <c r="L43" s="326"/>
      <c r="M43" s="325"/>
      <c r="N43" s="80"/>
      <c r="O43" s="71"/>
      <c r="P43" s="66" t="e">
        <f t="shared" si="117"/>
        <v>#DIV/0!</v>
      </c>
      <c r="Q43" s="327"/>
      <c r="R43" s="324"/>
      <c r="S43" s="71">
        <f t="shared" ref="S43:T44" si="124">+D43</f>
        <v>0</v>
      </c>
      <c r="T43" s="71">
        <f t="shared" si="124"/>
        <v>0</v>
      </c>
      <c r="U43" s="71">
        <f t="shared" si="119"/>
        <v>0</v>
      </c>
      <c r="V43" s="324"/>
      <c r="W43" s="325"/>
      <c r="X43" s="71">
        <f>+AC43</f>
        <v>0</v>
      </c>
      <c r="Y43" s="71">
        <f>+J43-I43</f>
        <v>0</v>
      </c>
      <c r="Z43" s="65" t="e">
        <f t="shared" si="16"/>
        <v>#DIV/0!</v>
      </c>
      <c r="AA43" s="324"/>
      <c r="AB43" s="325"/>
      <c r="AC43" s="71">
        <f>+N43</f>
        <v>0</v>
      </c>
      <c r="AD43" s="71">
        <f>+J43</f>
        <v>0</v>
      </c>
      <c r="AE43" s="65" t="e">
        <f t="shared" si="122"/>
        <v>#DIV/0!</v>
      </c>
      <c r="AF43" s="324"/>
      <c r="AG43" s="325"/>
      <c r="AS43" s="106"/>
      <c r="AT43" s="101"/>
    </row>
    <row r="44" spans="1:46" s="59" customFormat="1" ht="28.5" customHeight="1" x14ac:dyDescent="0.2">
      <c r="A44" s="322"/>
      <c r="B44" s="25"/>
      <c r="C44" s="26"/>
      <c r="D44" s="71"/>
      <c r="E44" s="71"/>
      <c r="F44" s="65" t="e">
        <f t="shared" si="113"/>
        <v>#DIV/0!</v>
      </c>
      <c r="G44" s="324"/>
      <c r="H44" s="325"/>
      <c r="I44" s="71"/>
      <c r="J44" s="80"/>
      <c r="K44" s="92" t="e">
        <f t="shared" si="115"/>
        <v>#DIV/0!</v>
      </c>
      <c r="L44" s="326"/>
      <c r="M44" s="325"/>
      <c r="N44" s="80"/>
      <c r="O44" s="71"/>
      <c r="P44" s="66" t="e">
        <f t="shared" si="117"/>
        <v>#DIV/0!</v>
      </c>
      <c r="Q44" s="327"/>
      <c r="R44" s="324"/>
      <c r="S44" s="71">
        <f t="shared" si="124"/>
        <v>0</v>
      </c>
      <c r="T44" s="71">
        <f t="shared" si="124"/>
        <v>0</v>
      </c>
      <c r="U44" s="71">
        <f>+(S44-T44)</f>
        <v>0</v>
      </c>
      <c r="V44" s="324"/>
      <c r="W44" s="325"/>
      <c r="X44" s="71">
        <f>+AC44</f>
        <v>0</v>
      </c>
      <c r="Y44" s="71">
        <f>+J44-I44</f>
        <v>0</v>
      </c>
      <c r="Z44" s="65" t="e">
        <f t="shared" si="16"/>
        <v>#DIV/0!</v>
      </c>
      <c r="AA44" s="324"/>
      <c r="AB44" s="325"/>
      <c r="AC44" s="71">
        <f>+N44</f>
        <v>0</v>
      </c>
      <c r="AD44" s="71">
        <f>+J44</f>
        <v>0</v>
      </c>
      <c r="AE44" s="65" t="e">
        <f t="shared" si="122"/>
        <v>#DIV/0!</v>
      </c>
      <c r="AF44" s="324"/>
      <c r="AG44" s="325"/>
      <c r="AS44" s="106"/>
      <c r="AT44" s="101"/>
    </row>
    <row r="45" spans="1:46" s="59" customFormat="1" ht="28.5" customHeight="1" x14ac:dyDescent="0.2">
      <c r="A45" s="205">
        <v>13</v>
      </c>
      <c r="B45" s="323"/>
      <c r="C45" s="323"/>
      <c r="D45" s="75">
        <f>+(D46*$C46)+(D47*$C47)</f>
        <v>0</v>
      </c>
      <c r="E45" s="75">
        <f>+(E46*$C46)+(E47*$C47)</f>
        <v>0</v>
      </c>
      <c r="F45" s="68" t="e">
        <f t="shared" si="113"/>
        <v>#DIV/0!</v>
      </c>
      <c r="G45" s="324" t="s">
        <v>32</v>
      </c>
      <c r="H45" s="325" t="e">
        <f>IF(F45&gt;=1,"SI","NO")</f>
        <v>#DIV/0!</v>
      </c>
      <c r="I45" s="75">
        <f>+(I46*$C46)+(I47*$C47)</f>
        <v>0</v>
      </c>
      <c r="J45" s="75">
        <f>+(J46*$C46)+(J47*$C47)</f>
        <v>0</v>
      </c>
      <c r="K45" s="91" t="e">
        <f t="shared" si="115"/>
        <v>#DIV/0!</v>
      </c>
      <c r="L45" s="326" t="s">
        <v>3</v>
      </c>
      <c r="M45" s="325" t="e">
        <f>IF(K45&lt;=70%,"SI","NO")</f>
        <v>#DIV/0!</v>
      </c>
      <c r="N45" s="75">
        <f>+(N46*$C46)+(N47*$C47)</f>
        <v>0</v>
      </c>
      <c r="O45" s="75">
        <f>+(O46*$C46)+(O47*$C47)</f>
        <v>0</v>
      </c>
      <c r="P45" s="63" t="e">
        <f t="shared" si="117"/>
        <v>#DIV/0!</v>
      </c>
      <c r="Q45" s="327" t="s">
        <v>33</v>
      </c>
      <c r="R45" s="324" t="e">
        <f>IF(P45&gt;=1,"SI","NO")</f>
        <v>#DIV/0!</v>
      </c>
      <c r="S45" s="75">
        <f>+S46+S47</f>
        <v>0</v>
      </c>
      <c r="T45" s="75">
        <f>+T46+T47</f>
        <v>0</v>
      </c>
      <c r="U45" s="75">
        <f t="shared" ref="U45" si="125">+(S45-T45)</f>
        <v>0</v>
      </c>
      <c r="V45" s="324" t="s">
        <v>174</v>
      </c>
      <c r="W45" s="325" t="str">
        <f t="shared" ref="W45" si="126">IF(U45&gt;=$H$3*20%,"SI","NO")</f>
        <v>NO</v>
      </c>
      <c r="X45" s="75">
        <f>+(X46*$C46)+(X47*$C47)</f>
        <v>0</v>
      </c>
      <c r="Y45" s="75">
        <f>+(Y46*$C46)+(Y47*$C47)</f>
        <v>0</v>
      </c>
      <c r="Z45" s="68" t="e">
        <f t="shared" si="16"/>
        <v>#DIV/0!</v>
      </c>
      <c r="AA45" s="324" t="s">
        <v>36</v>
      </c>
      <c r="AB45" s="325" t="e">
        <f>IF(Z45&gt;=0,"SI","NO")</f>
        <v>#DIV/0!</v>
      </c>
      <c r="AC45" s="75">
        <f>+(AC46*$C46)+(AC47*$C47)</f>
        <v>0</v>
      </c>
      <c r="AD45" s="75">
        <f>+(AD46*$C46)+(AD47*$C47)</f>
        <v>0</v>
      </c>
      <c r="AE45" s="64" t="e">
        <f t="shared" si="122"/>
        <v>#DIV/0!</v>
      </c>
      <c r="AF45" s="324" t="s">
        <v>36</v>
      </c>
      <c r="AG45" s="325" t="e">
        <f>IF(AE45&gt;=0,"SI","NO")</f>
        <v>#DIV/0!</v>
      </c>
      <c r="AS45" s="106"/>
      <c r="AT45" s="101"/>
    </row>
    <row r="46" spans="1:46" s="59" customFormat="1" ht="28.5" customHeight="1" x14ac:dyDescent="0.2">
      <c r="A46" s="205"/>
      <c r="B46" s="25"/>
      <c r="C46" s="26"/>
      <c r="D46" s="71"/>
      <c r="E46" s="71"/>
      <c r="F46" s="65" t="e">
        <f t="shared" si="113"/>
        <v>#DIV/0!</v>
      </c>
      <c r="G46" s="324"/>
      <c r="H46" s="325"/>
      <c r="I46" s="71"/>
      <c r="J46" s="88"/>
      <c r="K46" s="92" t="e">
        <f t="shared" si="115"/>
        <v>#DIV/0!</v>
      </c>
      <c r="L46" s="326"/>
      <c r="M46" s="325"/>
      <c r="N46" s="71"/>
      <c r="O46" s="71"/>
      <c r="P46" s="66" t="s">
        <v>109</v>
      </c>
      <c r="Q46" s="327"/>
      <c r="R46" s="324"/>
      <c r="S46" s="71">
        <f t="shared" ref="S46:T47" si="127">+D46</f>
        <v>0</v>
      </c>
      <c r="T46" s="71">
        <f t="shared" si="127"/>
        <v>0</v>
      </c>
      <c r="U46" s="71">
        <f t="shared" ref="U46:U49" si="128">+(S46-T46)</f>
        <v>0</v>
      </c>
      <c r="V46" s="324"/>
      <c r="W46" s="325"/>
      <c r="X46" s="71">
        <f>+AC46</f>
        <v>0</v>
      </c>
      <c r="Y46" s="71">
        <f>+J46-I46</f>
        <v>0</v>
      </c>
      <c r="Z46" s="65" t="e">
        <f t="shared" si="16"/>
        <v>#DIV/0!</v>
      </c>
      <c r="AA46" s="324"/>
      <c r="AB46" s="325"/>
      <c r="AC46" s="71">
        <f t="shared" ref="AC46:AC47" si="129">+N46</f>
        <v>0</v>
      </c>
      <c r="AD46" s="71">
        <f>+J46</f>
        <v>0</v>
      </c>
      <c r="AE46" s="65" t="e">
        <f t="shared" si="122"/>
        <v>#DIV/0!</v>
      </c>
      <c r="AF46" s="324"/>
      <c r="AG46" s="325"/>
      <c r="AS46" s="106"/>
      <c r="AT46" s="101"/>
    </row>
    <row r="47" spans="1:46" s="59" customFormat="1" ht="28.5" customHeight="1" x14ac:dyDescent="0.2">
      <c r="A47" s="205"/>
      <c r="B47" s="25"/>
      <c r="C47" s="26"/>
      <c r="D47" s="77"/>
      <c r="E47" s="77"/>
      <c r="F47" s="65" t="e">
        <f t="shared" si="113"/>
        <v>#DIV/0!</v>
      </c>
      <c r="G47" s="324"/>
      <c r="H47" s="325"/>
      <c r="I47" s="77"/>
      <c r="J47" s="77"/>
      <c r="K47" s="92" t="e">
        <f t="shared" si="115"/>
        <v>#DIV/0!</v>
      </c>
      <c r="L47" s="326"/>
      <c r="M47" s="325"/>
      <c r="N47" s="77"/>
      <c r="O47" s="77"/>
      <c r="P47" s="66" t="e">
        <f t="shared" ref="P47:P50" si="130">+N47/O47</f>
        <v>#DIV/0!</v>
      </c>
      <c r="Q47" s="327"/>
      <c r="R47" s="324"/>
      <c r="S47" s="71">
        <f t="shared" si="127"/>
        <v>0</v>
      </c>
      <c r="T47" s="71">
        <f t="shared" si="127"/>
        <v>0</v>
      </c>
      <c r="U47" s="71">
        <f t="shared" si="128"/>
        <v>0</v>
      </c>
      <c r="V47" s="324"/>
      <c r="W47" s="325"/>
      <c r="X47" s="71">
        <f>+AC47</f>
        <v>0</v>
      </c>
      <c r="Y47" s="71">
        <f>+J47-I47</f>
        <v>0</v>
      </c>
      <c r="Z47" s="65" t="e">
        <f t="shared" si="16"/>
        <v>#DIV/0!</v>
      </c>
      <c r="AA47" s="324"/>
      <c r="AB47" s="325"/>
      <c r="AC47" s="71">
        <f t="shared" si="129"/>
        <v>0</v>
      </c>
      <c r="AD47" s="71">
        <f>+J47</f>
        <v>0</v>
      </c>
      <c r="AE47" s="65" t="e">
        <f t="shared" si="122"/>
        <v>#DIV/0!</v>
      </c>
      <c r="AF47" s="324"/>
      <c r="AG47" s="325"/>
      <c r="AS47" s="106"/>
      <c r="AT47" s="101"/>
    </row>
    <row r="48" spans="1:46" s="59" customFormat="1" ht="28.5" customHeight="1" x14ac:dyDescent="0.2">
      <c r="A48" s="322">
        <v>14</v>
      </c>
      <c r="B48" s="323"/>
      <c r="C48" s="323"/>
      <c r="D48" s="75">
        <f>+(D49*$C49)+(D50*$C50)</f>
        <v>0</v>
      </c>
      <c r="E48" s="75">
        <f>+(E49*$C49)+(E50*$C50)</f>
        <v>0</v>
      </c>
      <c r="F48" s="68" t="e">
        <f t="shared" si="113"/>
        <v>#DIV/0!</v>
      </c>
      <c r="G48" s="324" t="s">
        <v>32</v>
      </c>
      <c r="H48" s="325" t="e">
        <f t="shared" ref="H48" si="131">IF(F48&gt;=1,"SI","NO")</f>
        <v>#DIV/0!</v>
      </c>
      <c r="I48" s="75">
        <f>+(I49*$C49)+(I50*$C50)</f>
        <v>0</v>
      </c>
      <c r="J48" s="75">
        <f>+(J49*$C49)+(J50*$C50)</f>
        <v>0</v>
      </c>
      <c r="K48" s="91" t="e">
        <f t="shared" si="115"/>
        <v>#DIV/0!</v>
      </c>
      <c r="L48" s="326" t="s">
        <v>3</v>
      </c>
      <c r="M48" s="325" t="e">
        <f t="shared" ref="M48" si="132">IF(K48&lt;=70%,"SI","NO")</f>
        <v>#DIV/0!</v>
      </c>
      <c r="N48" s="75">
        <f>+(N49*$C49)+(N50*$C50)</f>
        <v>0</v>
      </c>
      <c r="O48" s="75">
        <f>+(O49*$C49)+(O50*$C50)</f>
        <v>0</v>
      </c>
      <c r="P48" s="69" t="e">
        <f t="shared" si="130"/>
        <v>#DIV/0!</v>
      </c>
      <c r="Q48" s="327" t="s">
        <v>33</v>
      </c>
      <c r="R48" s="324" t="e">
        <f t="shared" ref="R48" si="133">IF(P48&gt;=1,"SI","NO")</f>
        <v>#DIV/0!</v>
      </c>
      <c r="S48" s="75">
        <f>+S49+S50</f>
        <v>0</v>
      </c>
      <c r="T48" s="75">
        <f>+T49+T50</f>
        <v>0</v>
      </c>
      <c r="U48" s="75">
        <f t="shared" si="128"/>
        <v>0</v>
      </c>
      <c r="V48" s="324" t="s">
        <v>174</v>
      </c>
      <c r="W48" s="325" t="str">
        <f t="shared" ref="W48" si="134">IF(U48&gt;=$H$3*20%,"SI","NO")</f>
        <v>NO</v>
      </c>
      <c r="X48" s="75">
        <f>+(X49*$C49)+(X50*$C50)</f>
        <v>0</v>
      </c>
      <c r="Y48" s="75">
        <f>+(Y49*$C49)+(Y50*$C50)</f>
        <v>0</v>
      </c>
      <c r="Z48" s="68" t="e">
        <f t="shared" si="16"/>
        <v>#DIV/0!</v>
      </c>
      <c r="AA48" s="324" t="s">
        <v>36</v>
      </c>
      <c r="AB48" s="325" t="e">
        <f t="shared" ref="AB48" si="135">IF(Z48&gt;=0,"SI","NO")</f>
        <v>#DIV/0!</v>
      </c>
      <c r="AC48" s="75">
        <f>+(AC49*$C49)+(AC50*$C50)</f>
        <v>0</v>
      </c>
      <c r="AD48" s="75">
        <f>+(AD49*$C49)+(AD50*$C50)</f>
        <v>0</v>
      </c>
      <c r="AE48" s="68" t="e">
        <f t="shared" si="122"/>
        <v>#DIV/0!</v>
      </c>
      <c r="AF48" s="324" t="s">
        <v>36</v>
      </c>
      <c r="AG48" s="325" t="e">
        <f t="shared" ref="AG48" si="136">IF(AE48&gt;=0,"SI","NO")</f>
        <v>#DIV/0!</v>
      </c>
      <c r="AS48" s="106"/>
      <c r="AT48" s="101"/>
    </row>
    <row r="49" spans="1:46" s="59" customFormat="1" ht="28.5" customHeight="1" x14ac:dyDescent="0.2">
      <c r="A49" s="322"/>
      <c r="B49" s="25"/>
      <c r="C49" s="26"/>
      <c r="D49" s="80"/>
      <c r="E49" s="71"/>
      <c r="F49" s="65" t="e">
        <f t="shared" si="113"/>
        <v>#DIV/0!</v>
      </c>
      <c r="G49" s="324"/>
      <c r="H49" s="325"/>
      <c r="I49" s="71"/>
      <c r="J49" s="80"/>
      <c r="K49" s="92" t="e">
        <f t="shared" si="115"/>
        <v>#DIV/0!</v>
      </c>
      <c r="L49" s="326"/>
      <c r="M49" s="325"/>
      <c r="N49" s="80"/>
      <c r="O49" s="71"/>
      <c r="P49" s="66" t="e">
        <f t="shared" si="130"/>
        <v>#DIV/0!</v>
      </c>
      <c r="Q49" s="327"/>
      <c r="R49" s="324"/>
      <c r="S49" s="71">
        <f t="shared" ref="S49:T50" si="137">+D49</f>
        <v>0</v>
      </c>
      <c r="T49" s="71">
        <f t="shared" si="137"/>
        <v>0</v>
      </c>
      <c r="U49" s="71">
        <f t="shared" si="128"/>
        <v>0</v>
      </c>
      <c r="V49" s="324"/>
      <c r="W49" s="325"/>
      <c r="X49" s="71">
        <f>+AC49</f>
        <v>0</v>
      </c>
      <c r="Y49" s="71">
        <f>+J49-I49</f>
        <v>0</v>
      </c>
      <c r="Z49" s="65" t="e">
        <f t="shared" si="16"/>
        <v>#DIV/0!</v>
      </c>
      <c r="AA49" s="324"/>
      <c r="AB49" s="325"/>
      <c r="AC49" s="71">
        <f>+N49</f>
        <v>0</v>
      </c>
      <c r="AD49" s="71">
        <f>+J49</f>
        <v>0</v>
      </c>
      <c r="AE49" s="65" t="e">
        <f t="shared" si="122"/>
        <v>#DIV/0!</v>
      </c>
      <c r="AF49" s="324"/>
      <c r="AG49" s="325"/>
      <c r="AS49" s="106"/>
      <c r="AT49" s="101"/>
    </row>
    <row r="50" spans="1:46" s="59" customFormat="1" ht="28.5" customHeight="1" x14ac:dyDescent="0.2">
      <c r="A50" s="322"/>
      <c r="B50" s="25"/>
      <c r="C50" s="26"/>
      <c r="D50" s="71"/>
      <c r="E50" s="71"/>
      <c r="F50" s="65" t="e">
        <f t="shared" si="113"/>
        <v>#DIV/0!</v>
      </c>
      <c r="G50" s="324"/>
      <c r="H50" s="325"/>
      <c r="I50" s="71"/>
      <c r="J50" s="80"/>
      <c r="K50" s="92" t="e">
        <f t="shared" si="115"/>
        <v>#DIV/0!</v>
      </c>
      <c r="L50" s="326"/>
      <c r="M50" s="325"/>
      <c r="N50" s="80"/>
      <c r="O50" s="71"/>
      <c r="P50" s="66" t="e">
        <f t="shared" si="130"/>
        <v>#DIV/0!</v>
      </c>
      <c r="Q50" s="327"/>
      <c r="R50" s="324"/>
      <c r="S50" s="71">
        <f t="shared" si="137"/>
        <v>0</v>
      </c>
      <c r="T50" s="71">
        <f t="shared" si="137"/>
        <v>0</v>
      </c>
      <c r="U50" s="71">
        <f>+(S50-T50)</f>
        <v>0</v>
      </c>
      <c r="V50" s="324"/>
      <c r="W50" s="325"/>
      <c r="X50" s="71">
        <f>+AC50</f>
        <v>0</v>
      </c>
      <c r="Y50" s="71">
        <f>+J50-I50</f>
        <v>0</v>
      </c>
      <c r="Z50" s="65" t="e">
        <f t="shared" si="16"/>
        <v>#DIV/0!</v>
      </c>
      <c r="AA50" s="324"/>
      <c r="AB50" s="325"/>
      <c r="AC50" s="71">
        <f>+N50</f>
        <v>0</v>
      </c>
      <c r="AD50" s="71">
        <f>+J50</f>
        <v>0</v>
      </c>
      <c r="AE50" s="65" t="e">
        <f t="shared" si="122"/>
        <v>#DIV/0!</v>
      </c>
      <c r="AF50" s="324"/>
      <c r="AG50" s="325"/>
      <c r="AS50" s="106"/>
      <c r="AT50" s="101"/>
    </row>
    <row r="51" spans="1:46" s="59" customFormat="1" ht="28.5" customHeight="1" x14ac:dyDescent="0.2">
      <c r="A51" s="205">
        <v>15</v>
      </c>
      <c r="B51" s="323"/>
      <c r="C51" s="323"/>
      <c r="D51" s="75">
        <f>+(D52*$C52)+(D53*$C53)</f>
        <v>0</v>
      </c>
      <c r="E51" s="75">
        <f>+(E52*$C52)+(E53*$C53)</f>
        <v>0</v>
      </c>
      <c r="F51" s="68" t="e">
        <f t="shared" si="113"/>
        <v>#DIV/0!</v>
      </c>
      <c r="G51" s="324" t="s">
        <v>32</v>
      </c>
      <c r="H51" s="325" t="e">
        <f>IF(F51&gt;=1,"SI","NO")</f>
        <v>#DIV/0!</v>
      </c>
      <c r="I51" s="75">
        <f>+(I52*$C52)+(I53*$C53)</f>
        <v>0</v>
      </c>
      <c r="J51" s="75">
        <f>+(J52*$C52)+(J53*$C53)</f>
        <v>0</v>
      </c>
      <c r="K51" s="91" t="e">
        <f t="shared" ref="K51:K56" si="138">+I51/J51</f>
        <v>#DIV/0!</v>
      </c>
      <c r="L51" s="326" t="s">
        <v>3</v>
      </c>
      <c r="M51" s="325" t="e">
        <f>IF(K51&lt;=70%,"SI","NO")</f>
        <v>#DIV/0!</v>
      </c>
      <c r="N51" s="75">
        <f>+(N52*$C52)+(N53*$C53)</f>
        <v>0</v>
      </c>
      <c r="O51" s="75">
        <f>+(O52*$C52)+(O53*$C53)</f>
        <v>0</v>
      </c>
      <c r="P51" s="69" t="e">
        <f t="shared" ref="P51" si="139">+N51/O51</f>
        <v>#DIV/0!</v>
      </c>
      <c r="Q51" s="327" t="s">
        <v>33</v>
      </c>
      <c r="R51" s="324" t="e">
        <f>IF(P51&gt;=1,"SI","NO")</f>
        <v>#DIV/0!</v>
      </c>
      <c r="S51" s="75">
        <f>+S52+S53</f>
        <v>0</v>
      </c>
      <c r="T51" s="75">
        <f>+T52+T53</f>
        <v>0</v>
      </c>
      <c r="U51" s="75">
        <f t="shared" ref="U51" si="140">+(S51-T51)</f>
        <v>0</v>
      </c>
      <c r="V51" s="324" t="s">
        <v>174</v>
      </c>
      <c r="W51" s="325" t="str">
        <f t="shared" ref="W51" si="141">IF(U51&gt;=$H$3*20%,"SI","NO")</f>
        <v>NO</v>
      </c>
      <c r="X51" s="75">
        <f>+(X52*$C52)+(X53*$C53)</f>
        <v>0</v>
      </c>
      <c r="Y51" s="75">
        <f>+(Y52*$C52)+(Y53*$C53)</f>
        <v>0</v>
      </c>
      <c r="Z51" s="68" t="e">
        <f t="shared" si="16"/>
        <v>#DIV/0!</v>
      </c>
      <c r="AA51" s="324" t="s">
        <v>36</v>
      </c>
      <c r="AB51" s="325" t="e">
        <f>IF(Z51&gt;=0,"SI","NO")</f>
        <v>#DIV/0!</v>
      </c>
      <c r="AC51" s="75">
        <f>+(AC52*$C52)+(AC53*$C53)</f>
        <v>0</v>
      </c>
      <c r="AD51" s="75">
        <f>+(AD52*$C52)+(AD53*$C53)</f>
        <v>0</v>
      </c>
      <c r="AE51" s="68" t="e">
        <f t="shared" si="122"/>
        <v>#DIV/0!</v>
      </c>
      <c r="AF51" s="324" t="s">
        <v>36</v>
      </c>
      <c r="AG51" s="325" t="e">
        <f>IF(AE51&gt;=0,"SI","NO")</f>
        <v>#DIV/0!</v>
      </c>
      <c r="AS51" s="106"/>
      <c r="AT51" s="101"/>
    </row>
    <row r="52" spans="1:46" s="59" customFormat="1" ht="28.5" customHeight="1" x14ac:dyDescent="0.2">
      <c r="A52" s="205"/>
      <c r="B52" s="25"/>
      <c r="C52" s="26"/>
      <c r="D52" s="71"/>
      <c r="E52" s="71"/>
      <c r="F52" s="65" t="e">
        <f t="shared" si="113"/>
        <v>#DIV/0!</v>
      </c>
      <c r="G52" s="324"/>
      <c r="H52" s="325"/>
      <c r="I52" s="71"/>
      <c r="J52" s="80"/>
      <c r="K52" s="92" t="e">
        <f t="shared" si="138"/>
        <v>#DIV/0!</v>
      </c>
      <c r="L52" s="326"/>
      <c r="M52" s="325"/>
      <c r="N52" s="71"/>
      <c r="O52" s="71"/>
      <c r="P52" s="66" t="s">
        <v>109</v>
      </c>
      <c r="Q52" s="327"/>
      <c r="R52" s="324"/>
      <c r="S52" s="71">
        <f t="shared" ref="S52:T53" si="142">+D52</f>
        <v>0</v>
      </c>
      <c r="T52" s="71">
        <f t="shared" si="142"/>
        <v>0</v>
      </c>
      <c r="U52" s="71">
        <f t="shared" ref="U52:U54" si="143">+(S52-T52)</f>
        <v>0</v>
      </c>
      <c r="V52" s="324"/>
      <c r="W52" s="325"/>
      <c r="X52" s="71">
        <f>+AC52</f>
        <v>0</v>
      </c>
      <c r="Y52" s="71">
        <f>+J52-I52</f>
        <v>0</v>
      </c>
      <c r="Z52" s="65" t="e">
        <f t="shared" si="16"/>
        <v>#DIV/0!</v>
      </c>
      <c r="AA52" s="324"/>
      <c r="AB52" s="325"/>
      <c r="AC52" s="71">
        <f>+N52</f>
        <v>0</v>
      </c>
      <c r="AD52" s="71">
        <f>+J52</f>
        <v>0</v>
      </c>
      <c r="AE52" s="65" t="e">
        <f t="shared" si="122"/>
        <v>#DIV/0!</v>
      </c>
      <c r="AF52" s="324"/>
      <c r="AG52" s="325"/>
      <c r="AS52" s="106"/>
      <c r="AT52" s="101"/>
    </row>
    <row r="53" spans="1:46" s="59" customFormat="1" ht="28.5" customHeight="1" x14ac:dyDescent="0.2">
      <c r="A53" s="205"/>
      <c r="B53" s="25"/>
      <c r="C53" s="26"/>
      <c r="D53" s="77"/>
      <c r="E53" s="77"/>
      <c r="F53" s="65" t="e">
        <f t="shared" si="113"/>
        <v>#DIV/0!</v>
      </c>
      <c r="G53" s="324"/>
      <c r="H53" s="325"/>
      <c r="I53" s="71"/>
      <c r="J53" s="80"/>
      <c r="K53" s="92" t="e">
        <f t="shared" si="138"/>
        <v>#DIV/0!</v>
      </c>
      <c r="L53" s="326"/>
      <c r="M53" s="325"/>
      <c r="N53" s="77"/>
      <c r="O53" s="77"/>
      <c r="P53" s="66" t="e">
        <f t="shared" ref="P53:P54" si="144">+N53/O53</f>
        <v>#DIV/0!</v>
      </c>
      <c r="Q53" s="327"/>
      <c r="R53" s="324"/>
      <c r="S53" s="71">
        <f t="shared" si="142"/>
        <v>0</v>
      </c>
      <c r="T53" s="71">
        <f t="shared" si="142"/>
        <v>0</v>
      </c>
      <c r="U53" s="71">
        <f t="shared" si="143"/>
        <v>0</v>
      </c>
      <c r="V53" s="324"/>
      <c r="W53" s="325"/>
      <c r="X53" s="71">
        <f>+AC53</f>
        <v>0</v>
      </c>
      <c r="Y53" s="71">
        <f>+J53-I53</f>
        <v>0</v>
      </c>
      <c r="Z53" s="65" t="e">
        <f t="shared" si="16"/>
        <v>#DIV/0!</v>
      </c>
      <c r="AA53" s="324"/>
      <c r="AB53" s="325"/>
      <c r="AC53" s="71">
        <f>+N53</f>
        <v>0</v>
      </c>
      <c r="AD53" s="71">
        <f>+J53</f>
        <v>0</v>
      </c>
      <c r="AE53" s="65" t="e">
        <f t="shared" si="122"/>
        <v>#DIV/0!</v>
      </c>
      <c r="AF53" s="324"/>
      <c r="AG53" s="325"/>
      <c r="AS53" s="106"/>
      <c r="AT53" s="101"/>
    </row>
    <row r="54" spans="1:46" s="59" customFormat="1" ht="28.5" customHeight="1" x14ac:dyDescent="0.2">
      <c r="A54" s="205">
        <v>16</v>
      </c>
      <c r="B54" s="323"/>
      <c r="C54" s="323"/>
      <c r="D54" s="75">
        <f>+(D55*$C55)+(D56*$C56)</f>
        <v>0</v>
      </c>
      <c r="E54" s="75">
        <f>+(E55*$C55)+(E56*$C56)</f>
        <v>0</v>
      </c>
      <c r="F54" s="68" t="e">
        <f t="shared" si="113"/>
        <v>#DIV/0!</v>
      </c>
      <c r="G54" s="324" t="s">
        <v>32</v>
      </c>
      <c r="H54" s="325" t="e">
        <f>IF(F54&gt;=1,"SI","NO")</f>
        <v>#DIV/0!</v>
      </c>
      <c r="I54" s="75">
        <f>+(I55*$C55)+(I56*$C56)</f>
        <v>0</v>
      </c>
      <c r="J54" s="75">
        <f>+(J55*$C55)+(J56*$C56)</f>
        <v>0</v>
      </c>
      <c r="K54" s="91" t="e">
        <f t="shared" si="138"/>
        <v>#DIV/0!</v>
      </c>
      <c r="L54" s="326" t="s">
        <v>3</v>
      </c>
      <c r="M54" s="325" t="e">
        <f>IF(K54&lt;=70%,"SI","NO")</f>
        <v>#DIV/0!</v>
      </c>
      <c r="N54" s="75">
        <f>+(N55*$C55)+(N56*$C56)</f>
        <v>0</v>
      </c>
      <c r="O54" s="75">
        <f>+(O55*$C55)+(O56*$C56)</f>
        <v>0</v>
      </c>
      <c r="P54" s="69" t="e">
        <f t="shared" si="144"/>
        <v>#DIV/0!</v>
      </c>
      <c r="Q54" s="327" t="s">
        <v>33</v>
      </c>
      <c r="R54" s="324" t="e">
        <f>IF(P54&gt;=1,"SI","NO")</f>
        <v>#DIV/0!</v>
      </c>
      <c r="S54" s="75">
        <f>+S55+S56</f>
        <v>0</v>
      </c>
      <c r="T54" s="75">
        <f>+T55+T56</f>
        <v>0</v>
      </c>
      <c r="U54" s="75">
        <f t="shared" si="143"/>
        <v>0</v>
      </c>
      <c r="V54" s="324" t="s">
        <v>174</v>
      </c>
      <c r="W54" s="325" t="str">
        <f t="shared" ref="W54" si="145">IF(U54&gt;=$H$3*20%,"SI","NO")</f>
        <v>NO</v>
      </c>
      <c r="X54" s="75">
        <f>+(X55*$C55)+(X56*$C56)</f>
        <v>0</v>
      </c>
      <c r="Y54" s="75">
        <f>+(Y55*$C55)+(Y56*$C56)</f>
        <v>0</v>
      </c>
      <c r="Z54" s="68" t="e">
        <f t="shared" si="16"/>
        <v>#DIV/0!</v>
      </c>
      <c r="AA54" s="324" t="s">
        <v>36</v>
      </c>
      <c r="AB54" s="325" t="e">
        <f>IF(Z54&gt;=0,"SI","NO")</f>
        <v>#DIV/0!</v>
      </c>
      <c r="AC54" s="75">
        <f>+(AC55*$C55)+(AC56*$C56)</f>
        <v>0</v>
      </c>
      <c r="AD54" s="75">
        <f>+(AD55*$C55)+(AD56*$C56)</f>
        <v>0</v>
      </c>
      <c r="AE54" s="68" t="e">
        <f t="shared" si="122"/>
        <v>#DIV/0!</v>
      </c>
      <c r="AF54" s="324" t="s">
        <v>36</v>
      </c>
      <c r="AG54" s="325" t="e">
        <f>IF(AE54&gt;=0,"SI","NO")</f>
        <v>#DIV/0!</v>
      </c>
      <c r="AS54" s="106"/>
      <c r="AT54" s="101"/>
    </row>
    <row r="55" spans="1:46" s="59" customFormat="1" ht="28.5" customHeight="1" x14ac:dyDescent="0.2">
      <c r="A55" s="205"/>
      <c r="B55" s="25"/>
      <c r="C55" s="26"/>
      <c r="D55" s="71"/>
      <c r="E55" s="71"/>
      <c r="F55" s="65" t="e">
        <f t="shared" si="113"/>
        <v>#DIV/0!</v>
      </c>
      <c r="G55" s="324"/>
      <c r="H55" s="325"/>
      <c r="I55" s="71"/>
      <c r="J55" s="80"/>
      <c r="K55" s="92" t="e">
        <f t="shared" si="138"/>
        <v>#DIV/0!</v>
      </c>
      <c r="L55" s="326"/>
      <c r="M55" s="325"/>
      <c r="N55" s="71"/>
      <c r="O55" s="71"/>
      <c r="P55" s="66" t="s">
        <v>109</v>
      </c>
      <c r="Q55" s="327"/>
      <c r="R55" s="324"/>
      <c r="S55" s="71">
        <f t="shared" ref="S55:T56" si="146">+D55</f>
        <v>0</v>
      </c>
      <c r="T55" s="71">
        <f t="shared" si="146"/>
        <v>0</v>
      </c>
      <c r="U55" s="71">
        <f t="shared" ref="U55:U58" si="147">+(S55-T55)</f>
        <v>0</v>
      </c>
      <c r="V55" s="324"/>
      <c r="W55" s="325"/>
      <c r="X55" s="71">
        <f>+AC55</f>
        <v>0</v>
      </c>
      <c r="Y55" s="71">
        <f>+J55-I55</f>
        <v>0</v>
      </c>
      <c r="Z55" s="65" t="e">
        <f t="shared" si="16"/>
        <v>#DIV/0!</v>
      </c>
      <c r="AA55" s="324"/>
      <c r="AB55" s="325"/>
      <c r="AC55" s="71">
        <f>+N55</f>
        <v>0</v>
      </c>
      <c r="AD55" s="71">
        <f>+J55</f>
        <v>0</v>
      </c>
      <c r="AE55" s="65" t="e">
        <f t="shared" si="122"/>
        <v>#DIV/0!</v>
      </c>
      <c r="AF55" s="324"/>
      <c r="AG55" s="325"/>
      <c r="AS55" s="106"/>
      <c r="AT55" s="101"/>
    </row>
    <row r="56" spans="1:46" s="59" customFormat="1" ht="28.5" customHeight="1" x14ac:dyDescent="0.2">
      <c r="A56" s="205"/>
      <c r="B56" s="25"/>
      <c r="C56" s="26"/>
      <c r="D56" s="77"/>
      <c r="E56" s="77"/>
      <c r="F56" s="65" t="e">
        <f t="shared" si="113"/>
        <v>#DIV/0!</v>
      </c>
      <c r="G56" s="324"/>
      <c r="H56" s="325"/>
      <c r="I56" s="71"/>
      <c r="J56" s="80"/>
      <c r="K56" s="92" t="e">
        <f t="shared" si="138"/>
        <v>#DIV/0!</v>
      </c>
      <c r="L56" s="326"/>
      <c r="M56" s="325"/>
      <c r="N56" s="77"/>
      <c r="O56" s="77"/>
      <c r="P56" s="66" t="e">
        <f t="shared" ref="P56" si="148">+N56/O56</f>
        <v>#DIV/0!</v>
      </c>
      <c r="Q56" s="327"/>
      <c r="R56" s="324"/>
      <c r="S56" s="71">
        <f t="shared" si="146"/>
        <v>0</v>
      </c>
      <c r="T56" s="71">
        <f t="shared" si="146"/>
        <v>0</v>
      </c>
      <c r="U56" s="71">
        <f t="shared" si="147"/>
        <v>0</v>
      </c>
      <c r="V56" s="324"/>
      <c r="W56" s="325"/>
      <c r="X56" s="71">
        <f>+AC56</f>
        <v>0</v>
      </c>
      <c r="Y56" s="71">
        <f>+J56-I56</f>
        <v>0</v>
      </c>
      <c r="Z56" s="65" t="e">
        <f t="shared" si="16"/>
        <v>#DIV/0!</v>
      </c>
      <c r="AA56" s="324"/>
      <c r="AB56" s="325"/>
      <c r="AC56" s="71">
        <f>+N56</f>
        <v>0</v>
      </c>
      <c r="AD56" s="71">
        <f>+J56</f>
        <v>0</v>
      </c>
      <c r="AE56" s="65" t="e">
        <f t="shared" si="122"/>
        <v>#DIV/0!</v>
      </c>
      <c r="AF56" s="324"/>
      <c r="AG56" s="325"/>
      <c r="AS56" s="106"/>
      <c r="AT56" s="101"/>
    </row>
    <row r="57" spans="1:46" s="59" customFormat="1" ht="28.5" customHeight="1" x14ac:dyDescent="0.2">
      <c r="A57" s="322">
        <v>17</v>
      </c>
      <c r="B57" s="323">
        <v>16</v>
      </c>
      <c r="C57" s="323"/>
      <c r="D57" s="75">
        <f>+(D58*$C58)+(D59*$C59)</f>
        <v>0</v>
      </c>
      <c r="E57" s="75">
        <f>+(E58*$C58)+(E59*$C59)</f>
        <v>0</v>
      </c>
      <c r="F57" s="68" t="e">
        <f t="shared" ref="F57:F62" si="149">+D57/E57</f>
        <v>#DIV/0!</v>
      </c>
      <c r="G57" s="324" t="s">
        <v>32</v>
      </c>
      <c r="H57" s="325" t="e">
        <f t="shared" ref="H57" si="150">IF(F57&gt;=1,"SI","NO")</f>
        <v>#DIV/0!</v>
      </c>
      <c r="I57" s="75">
        <f>+(I58*$C58)+(I59*$C59)</f>
        <v>0</v>
      </c>
      <c r="J57" s="75">
        <f>+(J58*$C58)+(J59*$C59)</f>
        <v>0</v>
      </c>
      <c r="K57" s="91" t="e">
        <f t="shared" ref="K57:K62" si="151">+I57/J57</f>
        <v>#DIV/0!</v>
      </c>
      <c r="L57" s="326" t="s">
        <v>3</v>
      </c>
      <c r="M57" s="325" t="e">
        <f t="shared" ref="M57" si="152">IF(K57&lt;=70%,"SI","NO")</f>
        <v>#DIV/0!</v>
      </c>
      <c r="N57" s="75">
        <f>+(N58*$C58)+(N59*$C59)</f>
        <v>0</v>
      </c>
      <c r="O57" s="75">
        <f>+(O58*$C58)+(O59*$C59)</f>
        <v>0</v>
      </c>
      <c r="P57" s="69" t="e">
        <f t="shared" ref="P57:P62" si="153">+N57/O57</f>
        <v>#DIV/0!</v>
      </c>
      <c r="Q57" s="327" t="s">
        <v>33</v>
      </c>
      <c r="R57" s="324" t="e">
        <f t="shared" ref="R57" si="154">IF(P57&gt;=1,"SI","NO")</f>
        <v>#DIV/0!</v>
      </c>
      <c r="S57" s="75">
        <f>+S58+S59</f>
        <v>0</v>
      </c>
      <c r="T57" s="75">
        <f>+T58+T59</f>
        <v>0</v>
      </c>
      <c r="U57" s="75">
        <f t="shared" si="147"/>
        <v>0</v>
      </c>
      <c r="V57" s="324" t="s">
        <v>174</v>
      </c>
      <c r="W57" s="325" t="str">
        <f t="shared" ref="W57" si="155">IF(U57&gt;=$H$3*20%,"SI","NO")</f>
        <v>NO</v>
      </c>
      <c r="X57" s="75">
        <f>+(X58*$C58)+(X59*$C59)</f>
        <v>0</v>
      </c>
      <c r="Y57" s="75">
        <f>+(Y58*$C58)+(Y59*$C59)</f>
        <v>0</v>
      </c>
      <c r="Z57" s="68" t="e">
        <f t="shared" si="16"/>
        <v>#DIV/0!</v>
      </c>
      <c r="AA57" s="324" t="s">
        <v>36</v>
      </c>
      <c r="AB57" s="325" t="e">
        <f t="shared" ref="AB57" si="156">IF(Z57&gt;=0,"SI","NO")</f>
        <v>#DIV/0!</v>
      </c>
      <c r="AC57" s="75">
        <f>+(AC58*$C58)+(AC59*$C59)</f>
        <v>0</v>
      </c>
      <c r="AD57" s="75">
        <f>+(AD58*$C58)+(AD59*$C59)</f>
        <v>0</v>
      </c>
      <c r="AE57" s="68" t="e">
        <f t="shared" ref="AE57:AE62" si="157">+AC57/AD57</f>
        <v>#DIV/0!</v>
      </c>
      <c r="AF57" s="324" t="s">
        <v>36</v>
      </c>
      <c r="AG57" s="325" t="e">
        <f t="shared" ref="AG57" si="158">IF(AE57&gt;=0,"SI","NO")</f>
        <v>#DIV/0!</v>
      </c>
      <c r="AS57" s="106"/>
      <c r="AT57" s="101"/>
    </row>
    <row r="58" spans="1:46" s="59" customFormat="1" ht="28.5" customHeight="1" x14ac:dyDescent="0.2">
      <c r="A58" s="322"/>
      <c r="B58" s="25"/>
      <c r="C58" s="26"/>
      <c r="D58" s="80"/>
      <c r="E58" s="71"/>
      <c r="F58" s="65" t="e">
        <f t="shared" si="149"/>
        <v>#DIV/0!</v>
      </c>
      <c r="G58" s="324"/>
      <c r="H58" s="325"/>
      <c r="I58" s="71"/>
      <c r="J58" s="80"/>
      <c r="K58" s="92" t="e">
        <f t="shared" si="151"/>
        <v>#DIV/0!</v>
      </c>
      <c r="L58" s="326"/>
      <c r="M58" s="325"/>
      <c r="N58" s="80"/>
      <c r="O58" s="71"/>
      <c r="P58" s="66" t="e">
        <f t="shared" si="153"/>
        <v>#DIV/0!</v>
      </c>
      <c r="Q58" s="327"/>
      <c r="R58" s="324"/>
      <c r="S58" s="71">
        <f t="shared" ref="S58:T59" si="159">+D58</f>
        <v>0</v>
      </c>
      <c r="T58" s="71">
        <f t="shared" si="159"/>
        <v>0</v>
      </c>
      <c r="U58" s="71">
        <f t="shared" si="147"/>
        <v>0</v>
      </c>
      <c r="V58" s="324"/>
      <c r="W58" s="325"/>
      <c r="X58" s="71">
        <f>+AC58</f>
        <v>0</v>
      </c>
      <c r="Y58" s="71">
        <f>+J58-I58</f>
        <v>0</v>
      </c>
      <c r="Z58" s="65" t="e">
        <f t="shared" si="16"/>
        <v>#DIV/0!</v>
      </c>
      <c r="AA58" s="324"/>
      <c r="AB58" s="325"/>
      <c r="AC58" s="71">
        <f>+N58</f>
        <v>0</v>
      </c>
      <c r="AD58" s="71">
        <f>+J58</f>
        <v>0</v>
      </c>
      <c r="AE58" s="65" t="e">
        <f t="shared" si="157"/>
        <v>#DIV/0!</v>
      </c>
      <c r="AF58" s="324"/>
      <c r="AG58" s="325"/>
      <c r="AS58" s="106"/>
      <c r="AT58" s="101"/>
    </row>
    <row r="59" spans="1:46" s="59" customFormat="1" ht="28.5" customHeight="1" x14ac:dyDescent="0.2">
      <c r="A59" s="322"/>
      <c r="B59" s="25"/>
      <c r="C59" s="26"/>
      <c r="D59" s="71"/>
      <c r="E59" s="71"/>
      <c r="F59" s="65" t="e">
        <f t="shared" si="149"/>
        <v>#DIV/0!</v>
      </c>
      <c r="G59" s="324"/>
      <c r="H59" s="325"/>
      <c r="I59" s="71"/>
      <c r="J59" s="80"/>
      <c r="K59" s="92" t="e">
        <f t="shared" si="151"/>
        <v>#DIV/0!</v>
      </c>
      <c r="L59" s="326"/>
      <c r="M59" s="325"/>
      <c r="N59" s="80"/>
      <c r="O59" s="71"/>
      <c r="P59" s="66" t="e">
        <f t="shared" si="153"/>
        <v>#DIV/0!</v>
      </c>
      <c r="Q59" s="327"/>
      <c r="R59" s="324"/>
      <c r="S59" s="71">
        <f t="shared" si="159"/>
        <v>0</v>
      </c>
      <c r="T59" s="71">
        <f t="shared" si="159"/>
        <v>0</v>
      </c>
      <c r="U59" s="71">
        <f>+(S59-T59)</f>
        <v>0</v>
      </c>
      <c r="V59" s="324"/>
      <c r="W59" s="325"/>
      <c r="X59" s="71">
        <f>+AC59</f>
        <v>0</v>
      </c>
      <c r="Y59" s="71">
        <f>+J59-I59</f>
        <v>0</v>
      </c>
      <c r="Z59" s="65" t="e">
        <f t="shared" si="16"/>
        <v>#DIV/0!</v>
      </c>
      <c r="AA59" s="324"/>
      <c r="AB59" s="325"/>
      <c r="AC59" s="71">
        <f>+N59</f>
        <v>0</v>
      </c>
      <c r="AD59" s="71">
        <f>+J59</f>
        <v>0</v>
      </c>
      <c r="AE59" s="65" t="e">
        <f t="shared" si="157"/>
        <v>#DIV/0!</v>
      </c>
      <c r="AF59" s="324"/>
      <c r="AG59" s="325"/>
      <c r="AS59" s="106"/>
      <c r="AT59" s="101"/>
    </row>
    <row r="60" spans="1:46" s="59" customFormat="1" ht="28.5" customHeight="1" x14ac:dyDescent="0.2">
      <c r="A60" s="322">
        <v>18</v>
      </c>
      <c r="B60" s="323"/>
      <c r="C60" s="323"/>
      <c r="D60" s="75">
        <f>+(D61*$C61)+(D62*$C62)</f>
        <v>0</v>
      </c>
      <c r="E60" s="75">
        <f>+(E61*$C61)+(E62*$C62)</f>
        <v>0</v>
      </c>
      <c r="F60" s="68" t="e">
        <f t="shared" si="149"/>
        <v>#DIV/0!</v>
      </c>
      <c r="G60" s="324" t="s">
        <v>32</v>
      </c>
      <c r="H60" s="325" t="e">
        <f t="shared" ref="H60" si="160">IF(F60&gt;=1,"SI","NO")</f>
        <v>#DIV/0!</v>
      </c>
      <c r="I60" s="75">
        <f>+(I61*$C61)+(I62*$C62)</f>
        <v>0</v>
      </c>
      <c r="J60" s="75">
        <f>+(J61*$C61)+(J62*$C62)</f>
        <v>0</v>
      </c>
      <c r="K60" s="91" t="e">
        <f t="shared" si="151"/>
        <v>#DIV/0!</v>
      </c>
      <c r="L60" s="326" t="s">
        <v>3</v>
      </c>
      <c r="M60" s="325" t="e">
        <f t="shared" ref="M60" si="161">IF(K60&lt;=70%,"SI","NO")</f>
        <v>#DIV/0!</v>
      </c>
      <c r="N60" s="75">
        <f>+(N61*$C61)+(N62*$C62)</f>
        <v>0</v>
      </c>
      <c r="O60" s="75">
        <f>+(O61*$C61)+(O62*$C62)</f>
        <v>0</v>
      </c>
      <c r="P60" s="69" t="e">
        <f t="shared" si="153"/>
        <v>#DIV/0!</v>
      </c>
      <c r="Q60" s="327" t="s">
        <v>33</v>
      </c>
      <c r="R60" s="324" t="e">
        <f t="shared" ref="R60" si="162">IF(P60&gt;=1,"SI","NO")</f>
        <v>#DIV/0!</v>
      </c>
      <c r="S60" s="75">
        <f>+S61+S62</f>
        <v>0</v>
      </c>
      <c r="T60" s="75">
        <f>+T61+T62</f>
        <v>0</v>
      </c>
      <c r="U60" s="75">
        <f t="shared" ref="U60:U61" si="163">+(S60-T60)</f>
        <v>0</v>
      </c>
      <c r="V60" s="324" t="s">
        <v>174</v>
      </c>
      <c r="W60" s="325" t="str">
        <f t="shared" ref="W60" si="164">IF(U60&gt;=$H$3*20%,"SI","NO")</f>
        <v>NO</v>
      </c>
      <c r="X60" s="75">
        <f>+(X61*$C61)+(X62*$C62)</f>
        <v>0</v>
      </c>
      <c r="Y60" s="75">
        <f>+(Y61*$C61)+(Y62*$C62)</f>
        <v>0</v>
      </c>
      <c r="Z60" s="68" t="e">
        <f t="shared" si="16"/>
        <v>#DIV/0!</v>
      </c>
      <c r="AA60" s="324" t="s">
        <v>36</v>
      </c>
      <c r="AB60" s="325" t="e">
        <f t="shared" ref="AB60" si="165">IF(Z60&gt;=0,"SI","NO")</f>
        <v>#DIV/0!</v>
      </c>
      <c r="AC60" s="75">
        <f>+(AC61*$C61)+(AC62*$C62)</f>
        <v>0</v>
      </c>
      <c r="AD60" s="75">
        <f>+(AD61*$C61)+(AD62*$C62)</f>
        <v>0</v>
      </c>
      <c r="AE60" s="68" t="e">
        <f t="shared" si="157"/>
        <v>#DIV/0!</v>
      </c>
      <c r="AF60" s="324" t="s">
        <v>36</v>
      </c>
      <c r="AG60" s="325" t="e">
        <f t="shared" ref="AG60" si="166">IF(AE60&gt;=0,"SI","NO")</f>
        <v>#DIV/0!</v>
      </c>
      <c r="AS60" s="106"/>
      <c r="AT60" s="101"/>
    </row>
    <row r="61" spans="1:46" s="59" customFormat="1" ht="28.5" customHeight="1" x14ac:dyDescent="0.2">
      <c r="A61" s="322"/>
      <c r="B61" s="25"/>
      <c r="C61" s="26"/>
      <c r="D61" s="80"/>
      <c r="E61" s="71"/>
      <c r="F61" s="65" t="e">
        <f t="shared" si="149"/>
        <v>#DIV/0!</v>
      </c>
      <c r="G61" s="324"/>
      <c r="H61" s="325"/>
      <c r="I61" s="71"/>
      <c r="J61" s="80"/>
      <c r="K61" s="92" t="e">
        <f t="shared" si="151"/>
        <v>#DIV/0!</v>
      </c>
      <c r="L61" s="326"/>
      <c r="M61" s="325"/>
      <c r="N61" s="80"/>
      <c r="O61" s="71"/>
      <c r="P61" s="66" t="e">
        <f t="shared" si="153"/>
        <v>#DIV/0!</v>
      </c>
      <c r="Q61" s="327"/>
      <c r="R61" s="324"/>
      <c r="S61" s="71">
        <f t="shared" ref="S61:T62" si="167">+D61</f>
        <v>0</v>
      </c>
      <c r="T61" s="71">
        <f t="shared" si="167"/>
        <v>0</v>
      </c>
      <c r="U61" s="71">
        <f t="shared" si="163"/>
        <v>0</v>
      </c>
      <c r="V61" s="324"/>
      <c r="W61" s="325"/>
      <c r="X61" s="71">
        <f>+AC61</f>
        <v>0</v>
      </c>
      <c r="Y61" s="71">
        <f>+J61-I61</f>
        <v>0</v>
      </c>
      <c r="Z61" s="65" t="e">
        <f t="shared" si="16"/>
        <v>#DIV/0!</v>
      </c>
      <c r="AA61" s="324"/>
      <c r="AB61" s="325"/>
      <c r="AC61" s="71">
        <f>+N61</f>
        <v>0</v>
      </c>
      <c r="AD61" s="71">
        <f>+J61</f>
        <v>0</v>
      </c>
      <c r="AE61" s="65" t="e">
        <f t="shared" si="157"/>
        <v>#DIV/0!</v>
      </c>
      <c r="AF61" s="324"/>
      <c r="AG61" s="325"/>
      <c r="AS61" s="106"/>
      <c r="AT61" s="101"/>
    </row>
    <row r="62" spans="1:46" s="59" customFormat="1" ht="28.5" customHeight="1" x14ac:dyDescent="0.2">
      <c r="A62" s="322"/>
      <c r="B62" s="25"/>
      <c r="C62" s="26"/>
      <c r="D62" s="71"/>
      <c r="E62" s="71"/>
      <c r="F62" s="65" t="e">
        <f t="shared" si="149"/>
        <v>#DIV/0!</v>
      </c>
      <c r="G62" s="324"/>
      <c r="H62" s="325"/>
      <c r="I62" s="71"/>
      <c r="J62" s="80"/>
      <c r="K62" s="92" t="e">
        <f t="shared" si="151"/>
        <v>#DIV/0!</v>
      </c>
      <c r="L62" s="326"/>
      <c r="M62" s="325"/>
      <c r="N62" s="80"/>
      <c r="O62" s="71"/>
      <c r="P62" s="66" t="e">
        <f t="shared" si="153"/>
        <v>#DIV/0!</v>
      </c>
      <c r="Q62" s="327"/>
      <c r="R62" s="324"/>
      <c r="S62" s="71">
        <f t="shared" si="167"/>
        <v>0</v>
      </c>
      <c r="T62" s="71">
        <f t="shared" si="167"/>
        <v>0</v>
      </c>
      <c r="U62" s="71">
        <f>+(S62-T62)</f>
        <v>0</v>
      </c>
      <c r="V62" s="324"/>
      <c r="W62" s="325"/>
      <c r="X62" s="71">
        <f>+AC62</f>
        <v>0</v>
      </c>
      <c r="Y62" s="71">
        <f>+J62-I62</f>
        <v>0</v>
      </c>
      <c r="Z62" s="65" t="e">
        <f t="shared" si="16"/>
        <v>#DIV/0!</v>
      </c>
      <c r="AA62" s="324"/>
      <c r="AB62" s="325"/>
      <c r="AC62" s="71">
        <f>+N62</f>
        <v>0</v>
      </c>
      <c r="AD62" s="71">
        <f>+J62</f>
        <v>0</v>
      </c>
      <c r="AE62" s="65" t="e">
        <f t="shared" si="157"/>
        <v>#DIV/0!</v>
      </c>
      <c r="AF62" s="324"/>
      <c r="AG62" s="325"/>
      <c r="AS62" s="106"/>
      <c r="AT62" s="101"/>
    </row>
    <row r="63" spans="1:46" s="59" customFormat="1" ht="28.5" customHeight="1" x14ac:dyDescent="0.2">
      <c r="A63" s="322">
        <v>19</v>
      </c>
      <c r="B63" s="323" t="s">
        <v>0</v>
      </c>
      <c r="C63" s="323"/>
      <c r="D63" s="75">
        <f>+(D64*$C64)+(D65*$C65)</f>
        <v>0</v>
      </c>
      <c r="E63" s="75">
        <f>+(E64*$C64)+(E65*$C65)</f>
        <v>0</v>
      </c>
      <c r="F63" s="68" t="e">
        <f t="shared" ref="F63:F65" si="168">+D63/E63</f>
        <v>#DIV/0!</v>
      </c>
      <c r="G63" s="324" t="s">
        <v>32</v>
      </c>
      <c r="H63" s="325" t="e">
        <f t="shared" ref="H63" si="169">IF(F63&gt;=1,"SI","NO")</f>
        <v>#DIV/0!</v>
      </c>
      <c r="I63" s="75">
        <f>+(I64*$C64)+(I65*$C65)</f>
        <v>0</v>
      </c>
      <c r="J63" s="75">
        <f>+(J64*$C64)+(J65*$C65)</f>
        <v>0</v>
      </c>
      <c r="K63" s="91" t="e">
        <f t="shared" ref="K63:K65" si="170">+I63/J63</f>
        <v>#DIV/0!</v>
      </c>
      <c r="L63" s="326" t="s">
        <v>3</v>
      </c>
      <c r="M63" s="325" t="e">
        <f t="shared" ref="M63" si="171">IF(K63&lt;=70%,"SI","NO")</f>
        <v>#DIV/0!</v>
      </c>
      <c r="N63" s="75">
        <f>+(N64*$C64)+(N65*$C65)</f>
        <v>0</v>
      </c>
      <c r="O63" s="75">
        <f>+(O64*$C64)+(O65*$C65)</f>
        <v>0</v>
      </c>
      <c r="P63" s="69" t="e">
        <f t="shared" ref="P63:P65" si="172">+N63/O63</f>
        <v>#DIV/0!</v>
      </c>
      <c r="Q63" s="327" t="s">
        <v>33</v>
      </c>
      <c r="R63" s="324" t="e">
        <f t="shared" ref="R63" si="173">IF(P63&gt;=1,"SI","NO")</f>
        <v>#DIV/0!</v>
      </c>
      <c r="S63" s="75">
        <f>+S64+S65</f>
        <v>0</v>
      </c>
      <c r="T63" s="75">
        <f>+T64+T65</f>
        <v>0</v>
      </c>
      <c r="U63" s="75">
        <f t="shared" ref="U63:U64" si="174">+(S63-T63)</f>
        <v>0</v>
      </c>
      <c r="V63" s="324" t="s">
        <v>174</v>
      </c>
      <c r="W63" s="325" t="str">
        <f t="shared" ref="W63" si="175">IF(U63&gt;=$H$3*20%,"SI","NO")</f>
        <v>NO</v>
      </c>
      <c r="X63" s="75">
        <f>+(X64*$C64)+(X65*$C65)</f>
        <v>0</v>
      </c>
      <c r="Y63" s="75">
        <f>+(Y64*$C64)+(Y65*$C65)</f>
        <v>0</v>
      </c>
      <c r="Z63" s="68" t="e">
        <f t="shared" si="16"/>
        <v>#DIV/0!</v>
      </c>
      <c r="AA63" s="324" t="s">
        <v>36</v>
      </c>
      <c r="AB63" s="325" t="e">
        <f t="shared" ref="AB63" si="176">IF(Z63&gt;=0,"SI","NO")</f>
        <v>#DIV/0!</v>
      </c>
      <c r="AC63" s="75">
        <f>+(AC64*$C64)+(AC65*$C65)</f>
        <v>0</v>
      </c>
      <c r="AD63" s="75">
        <f>+(AD64*$C64)+(AD65*$C65)</f>
        <v>0</v>
      </c>
      <c r="AE63" s="68" t="e">
        <f t="shared" ref="AE63:AE65" si="177">+AC63/AD63</f>
        <v>#DIV/0!</v>
      </c>
      <c r="AF63" s="324" t="s">
        <v>36</v>
      </c>
      <c r="AG63" s="325" t="e">
        <f t="shared" ref="AG63" si="178">IF(AE63&gt;=0,"SI","NO")</f>
        <v>#DIV/0!</v>
      </c>
      <c r="AS63" s="106"/>
      <c r="AT63" s="101"/>
    </row>
    <row r="64" spans="1:46" s="59" customFormat="1" ht="28.5" customHeight="1" x14ac:dyDescent="0.2">
      <c r="A64" s="322"/>
      <c r="B64" s="25"/>
      <c r="C64" s="26"/>
      <c r="D64" s="80"/>
      <c r="E64" s="71"/>
      <c r="F64" s="65" t="e">
        <f t="shared" si="168"/>
        <v>#DIV/0!</v>
      </c>
      <c r="G64" s="324"/>
      <c r="H64" s="325"/>
      <c r="I64" s="71"/>
      <c r="J64" s="80"/>
      <c r="K64" s="92" t="e">
        <f t="shared" si="170"/>
        <v>#DIV/0!</v>
      </c>
      <c r="L64" s="326"/>
      <c r="M64" s="325"/>
      <c r="N64" s="80"/>
      <c r="O64" s="71"/>
      <c r="P64" s="66" t="e">
        <f t="shared" si="172"/>
        <v>#DIV/0!</v>
      </c>
      <c r="Q64" s="327"/>
      <c r="R64" s="324"/>
      <c r="S64" s="71">
        <f t="shared" ref="S64:T65" si="179">+D64</f>
        <v>0</v>
      </c>
      <c r="T64" s="71">
        <f t="shared" si="179"/>
        <v>0</v>
      </c>
      <c r="U64" s="71">
        <f t="shared" si="174"/>
        <v>0</v>
      </c>
      <c r="V64" s="324"/>
      <c r="W64" s="325"/>
      <c r="X64" s="71">
        <f>+AC64</f>
        <v>0</v>
      </c>
      <c r="Y64" s="71">
        <f>+J64-I64</f>
        <v>0</v>
      </c>
      <c r="Z64" s="65" t="e">
        <f t="shared" si="16"/>
        <v>#DIV/0!</v>
      </c>
      <c r="AA64" s="324"/>
      <c r="AB64" s="325"/>
      <c r="AC64" s="71">
        <f>+N64</f>
        <v>0</v>
      </c>
      <c r="AD64" s="71">
        <f>+J64</f>
        <v>0</v>
      </c>
      <c r="AE64" s="65" t="e">
        <f t="shared" si="177"/>
        <v>#DIV/0!</v>
      </c>
      <c r="AF64" s="324"/>
      <c r="AG64" s="325"/>
      <c r="AS64" s="106"/>
      <c r="AT64" s="101"/>
    </row>
    <row r="65" spans="1:46" s="59" customFormat="1" ht="28.5" customHeight="1" x14ac:dyDescent="0.2">
      <c r="A65" s="322"/>
      <c r="B65" s="25"/>
      <c r="C65" s="26"/>
      <c r="D65" s="71"/>
      <c r="E65" s="71"/>
      <c r="F65" s="65" t="e">
        <f t="shared" si="168"/>
        <v>#DIV/0!</v>
      </c>
      <c r="G65" s="324"/>
      <c r="H65" s="325"/>
      <c r="I65" s="71"/>
      <c r="J65" s="80"/>
      <c r="K65" s="92" t="e">
        <f t="shared" si="170"/>
        <v>#DIV/0!</v>
      </c>
      <c r="L65" s="326"/>
      <c r="M65" s="325"/>
      <c r="N65" s="80"/>
      <c r="O65" s="71"/>
      <c r="P65" s="66" t="e">
        <f t="shared" si="172"/>
        <v>#DIV/0!</v>
      </c>
      <c r="Q65" s="327"/>
      <c r="R65" s="324"/>
      <c r="S65" s="71">
        <f t="shared" si="179"/>
        <v>0</v>
      </c>
      <c r="T65" s="71">
        <f t="shared" si="179"/>
        <v>0</v>
      </c>
      <c r="U65" s="71">
        <f>+(S65-T65)</f>
        <v>0</v>
      </c>
      <c r="V65" s="324"/>
      <c r="W65" s="325"/>
      <c r="X65" s="71">
        <f>+AC65</f>
        <v>0</v>
      </c>
      <c r="Y65" s="71">
        <f>+J65-I65</f>
        <v>0</v>
      </c>
      <c r="Z65" s="65" t="e">
        <f t="shared" si="16"/>
        <v>#DIV/0!</v>
      </c>
      <c r="AA65" s="324"/>
      <c r="AB65" s="325"/>
      <c r="AC65" s="71">
        <f>+N65</f>
        <v>0</v>
      </c>
      <c r="AD65" s="71">
        <f>+J65</f>
        <v>0</v>
      </c>
      <c r="AE65" s="65" t="e">
        <f t="shared" si="177"/>
        <v>#DIV/0!</v>
      </c>
      <c r="AF65" s="324"/>
      <c r="AG65" s="325"/>
      <c r="AS65" s="106"/>
      <c r="AT65" s="101"/>
    </row>
    <row r="66" spans="1:46" s="59" customFormat="1" ht="28.5" customHeight="1" x14ac:dyDescent="0.2">
      <c r="A66" s="328">
        <v>20</v>
      </c>
      <c r="B66" s="329" t="s">
        <v>0</v>
      </c>
      <c r="C66" s="329"/>
      <c r="D66" s="75">
        <f>+(D67*$C67)+(D68*$C68)</f>
        <v>0</v>
      </c>
      <c r="E66" s="75">
        <f>+(E67*$C67)+(E68*$C68)</f>
        <v>0</v>
      </c>
      <c r="F66" s="68" t="e">
        <f t="shared" ref="F66:F68" si="180">+D66/E66</f>
        <v>#DIV/0!</v>
      </c>
      <c r="G66" s="324" t="s">
        <v>32</v>
      </c>
      <c r="H66" s="325" t="e">
        <f t="shared" ref="H66" si="181">IF(F66&gt;=1,"SI","NO")</f>
        <v>#DIV/0!</v>
      </c>
      <c r="I66" s="75">
        <f>+(I67*$C67)+(I68*$C68)</f>
        <v>0</v>
      </c>
      <c r="J66" s="75">
        <f>+(J67*$C67)+(J68*$C68)</f>
        <v>0</v>
      </c>
      <c r="K66" s="91" t="e">
        <f t="shared" ref="K66:K68" si="182">+I66/J66</f>
        <v>#DIV/0!</v>
      </c>
      <c r="L66" s="326" t="s">
        <v>3</v>
      </c>
      <c r="M66" s="325" t="e">
        <f t="shared" ref="M66" si="183">IF(K66&lt;=70%,"SI","NO")</f>
        <v>#DIV/0!</v>
      </c>
      <c r="N66" s="75">
        <f>+(N67*$C67)+(N68*$C68)</f>
        <v>0</v>
      </c>
      <c r="O66" s="75">
        <f>+(O67*$C67)+(O68*$C68)</f>
        <v>0</v>
      </c>
      <c r="P66" s="69" t="e">
        <f t="shared" ref="P66:P68" si="184">+N66/O66</f>
        <v>#DIV/0!</v>
      </c>
      <c r="Q66" s="327" t="s">
        <v>33</v>
      </c>
      <c r="R66" s="324" t="e">
        <f t="shared" ref="R66" si="185">IF(P66&gt;=1,"SI","NO")</f>
        <v>#DIV/0!</v>
      </c>
      <c r="S66" s="75">
        <f>+S67+S68</f>
        <v>0</v>
      </c>
      <c r="T66" s="75">
        <f>+T67+T68</f>
        <v>0</v>
      </c>
      <c r="U66" s="75">
        <f t="shared" ref="U66:U67" si="186">+(S66-T66)</f>
        <v>0</v>
      </c>
      <c r="V66" s="324" t="s">
        <v>174</v>
      </c>
      <c r="W66" s="325" t="str">
        <f t="shared" ref="W66" si="187">IF(U66&gt;=$H$3*20%,"SI","NO")</f>
        <v>NO</v>
      </c>
      <c r="X66" s="75">
        <f>+(X67*$C67)+(X68*$C68)</f>
        <v>0</v>
      </c>
      <c r="Y66" s="75">
        <f>+(Y67*$C67)+(Y68*$C68)</f>
        <v>0</v>
      </c>
      <c r="Z66" s="68" t="e">
        <f t="shared" ref="Z66:Z68" si="188">+X66/Y66</f>
        <v>#DIV/0!</v>
      </c>
      <c r="AA66" s="324" t="s">
        <v>36</v>
      </c>
      <c r="AB66" s="325" t="e">
        <f t="shared" ref="AB66" si="189">IF(Z66&gt;=0,"SI","NO")</f>
        <v>#DIV/0!</v>
      </c>
      <c r="AC66" s="75">
        <f>+(AC67*$C67)+(AC68*$C68)</f>
        <v>0</v>
      </c>
      <c r="AD66" s="75">
        <f>+(AD67*$C67)+(AD68*$C68)</f>
        <v>0</v>
      </c>
      <c r="AE66" s="68" t="e">
        <f t="shared" ref="AE66:AE68" si="190">+AC66/AD66</f>
        <v>#DIV/0!</v>
      </c>
      <c r="AF66" s="324" t="s">
        <v>36</v>
      </c>
      <c r="AG66" s="325" t="e">
        <f t="shared" ref="AG66" si="191">IF(AE66&gt;=0,"SI","NO")</f>
        <v>#DIV/0!</v>
      </c>
      <c r="AS66" s="106"/>
      <c r="AT66" s="101"/>
    </row>
    <row r="67" spans="1:46" s="59" customFormat="1" ht="28.5" customHeight="1" x14ac:dyDescent="0.2">
      <c r="A67" s="322"/>
      <c r="B67" s="25"/>
      <c r="C67" s="26"/>
      <c r="D67" s="80"/>
      <c r="E67" s="71"/>
      <c r="F67" s="65" t="e">
        <f t="shared" si="180"/>
        <v>#DIV/0!</v>
      </c>
      <c r="G67" s="324"/>
      <c r="H67" s="325"/>
      <c r="I67" s="71"/>
      <c r="J67" s="80"/>
      <c r="K67" s="92" t="e">
        <f t="shared" si="182"/>
        <v>#DIV/0!</v>
      </c>
      <c r="L67" s="326"/>
      <c r="M67" s="325"/>
      <c r="N67" s="80"/>
      <c r="O67" s="71"/>
      <c r="P67" s="66" t="e">
        <f t="shared" si="184"/>
        <v>#DIV/0!</v>
      </c>
      <c r="Q67" s="327"/>
      <c r="R67" s="324"/>
      <c r="S67" s="71">
        <f t="shared" ref="S67:T68" si="192">+D67</f>
        <v>0</v>
      </c>
      <c r="T67" s="71">
        <f t="shared" si="192"/>
        <v>0</v>
      </c>
      <c r="U67" s="71">
        <f t="shared" si="186"/>
        <v>0</v>
      </c>
      <c r="V67" s="324"/>
      <c r="W67" s="325"/>
      <c r="X67" s="71">
        <f>+AC67</f>
        <v>0</v>
      </c>
      <c r="Y67" s="71">
        <f>+J67-I67</f>
        <v>0</v>
      </c>
      <c r="Z67" s="65" t="e">
        <f t="shared" si="188"/>
        <v>#DIV/0!</v>
      </c>
      <c r="AA67" s="324"/>
      <c r="AB67" s="325"/>
      <c r="AC67" s="71">
        <f>+N67</f>
        <v>0</v>
      </c>
      <c r="AD67" s="71">
        <f>+J67</f>
        <v>0</v>
      </c>
      <c r="AE67" s="65" t="e">
        <f t="shared" si="190"/>
        <v>#DIV/0!</v>
      </c>
      <c r="AF67" s="324"/>
      <c r="AG67" s="325"/>
      <c r="AS67" s="106"/>
      <c r="AT67" s="101"/>
    </row>
    <row r="68" spans="1:46" s="59" customFormat="1" ht="28.5" customHeight="1" x14ac:dyDescent="0.2">
      <c r="A68" s="322"/>
      <c r="B68" s="25"/>
      <c r="C68" s="26"/>
      <c r="D68" s="71"/>
      <c r="E68" s="71"/>
      <c r="F68" s="65" t="e">
        <f t="shared" si="180"/>
        <v>#DIV/0!</v>
      </c>
      <c r="G68" s="324"/>
      <c r="H68" s="325"/>
      <c r="I68" s="71"/>
      <c r="J68" s="80"/>
      <c r="K68" s="92" t="e">
        <f t="shared" si="182"/>
        <v>#DIV/0!</v>
      </c>
      <c r="L68" s="326"/>
      <c r="M68" s="325"/>
      <c r="N68" s="80"/>
      <c r="O68" s="71"/>
      <c r="P68" s="66" t="e">
        <f t="shared" si="184"/>
        <v>#DIV/0!</v>
      </c>
      <c r="Q68" s="327"/>
      <c r="R68" s="324"/>
      <c r="S68" s="71">
        <f t="shared" si="192"/>
        <v>0</v>
      </c>
      <c r="T68" s="71">
        <f t="shared" si="192"/>
        <v>0</v>
      </c>
      <c r="U68" s="71">
        <f>+(S68-T68)</f>
        <v>0</v>
      </c>
      <c r="V68" s="324"/>
      <c r="W68" s="325"/>
      <c r="X68" s="71">
        <f>+AC68</f>
        <v>0</v>
      </c>
      <c r="Y68" s="71">
        <f>+J68-I68</f>
        <v>0</v>
      </c>
      <c r="Z68" s="65" t="e">
        <f t="shared" si="188"/>
        <v>#DIV/0!</v>
      </c>
      <c r="AA68" s="324"/>
      <c r="AB68" s="325"/>
      <c r="AC68" s="71">
        <f>+N68</f>
        <v>0</v>
      </c>
      <c r="AD68" s="71">
        <f>+J68</f>
        <v>0</v>
      </c>
      <c r="AE68" s="65" t="e">
        <f t="shared" si="190"/>
        <v>#DIV/0!</v>
      </c>
      <c r="AF68" s="324"/>
      <c r="AG68" s="325"/>
      <c r="AS68" s="106"/>
      <c r="AT68" s="101"/>
    </row>
    <row r="69" spans="1:46" s="59" customFormat="1" ht="28.5" customHeight="1" x14ac:dyDescent="0.2">
      <c r="A69" s="322">
        <v>21</v>
      </c>
      <c r="B69" s="323" t="s">
        <v>0</v>
      </c>
      <c r="C69" s="323"/>
      <c r="D69" s="75">
        <f>+(D70*$C70)+(D71*$C71)</f>
        <v>0</v>
      </c>
      <c r="E69" s="75">
        <f>+(E70*$C70)+(E71*$C71)</f>
        <v>0</v>
      </c>
      <c r="F69" s="68" t="e">
        <f t="shared" ref="F69:F89" si="193">+D69/E69</f>
        <v>#DIV/0!</v>
      </c>
      <c r="G69" s="324" t="s">
        <v>32</v>
      </c>
      <c r="H69" s="325" t="e">
        <f t="shared" ref="H69" si="194">IF(F69&gt;=1,"SI","NO")</f>
        <v>#DIV/0!</v>
      </c>
      <c r="I69" s="75">
        <f>+(I70*$C70)+(I71*$C71)</f>
        <v>0</v>
      </c>
      <c r="J69" s="75">
        <f>+(J70*$C70)+(J71*$C71)</f>
        <v>0</v>
      </c>
      <c r="K69" s="91" t="e">
        <f t="shared" ref="K69:K89" si="195">+I69/J69</f>
        <v>#DIV/0!</v>
      </c>
      <c r="L69" s="326" t="s">
        <v>3</v>
      </c>
      <c r="M69" s="325" t="e">
        <f t="shared" ref="M69" si="196">IF(K69&lt;=70%,"SI","NO")</f>
        <v>#DIV/0!</v>
      </c>
      <c r="N69" s="75">
        <f>+(N70*$C70)+(N71*$C71)</f>
        <v>0</v>
      </c>
      <c r="O69" s="75">
        <f>+(O70*$C70)+(O71*$C71)</f>
        <v>0</v>
      </c>
      <c r="P69" s="69" t="e">
        <f t="shared" ref="P69:P89" si="197">+N69/O69</f>
        <v>#DIV/0!</v>
      </c>
      <c r="Q69" s="327" t="s">
        <v>33</v>
      </c>
      <c r="R69" s="324" t="e">
        <f t="shared" ref="R69" si="198">IF(P69&gt;=1,"SI","NO")</f>
        <v>#DIV/0!</v>
      </c>
      <c r="S69" s="75">
        <f>+S70+S71</f>
        <v>0</v>
      </c>
      <c r="T69" s="75">
        <f>+T70+T71</f>
        <v>0</v>
      </c>
      <c r="U69" s="75">
        <f t="shared" ref="U69:U70" si="199">+(S69-T69)</f>
        <v>0</v>
      </c>
      <c r="V69" s="324" t="s">
        <v>174</v>
      </c>
      <c r="W69" s="325" t="str">
        <f t="shared" ref="W69:W72" si="200">IF(U69&gt;=$H$3*20%,"SI","NO")</f>
        <v>NO</v>
      </c>
      <c r="X69" s="75">
        <f>+(X70*$C70)+(X71*$C71)</f>
        <v>0</v>
      </c>
      <c r="Y69" s="75">
        <f>+(Y70*$C70)+(Y71*$C71)</f>
        <v>0</v>
      </c>
      <c r="Z69" s="68" t="e">
        <f t="shared" ref="Z69:Z89" si="201">+X69/Y69</f>
        <v>#DIV/0!</v>
      </c>
      <c r="AA69" s="324" t="s">
        <v>36</v>
      </c>
      <c r="AB69" s="325" t="e">
        <f t="shared" ref="AB69" si="202">IF(Z69&gt;=0,"SI","NO")</f>
        <v>#DIV/0!</v>
      </c>
      <c r="AC69" s="75">
        <f>+(AC70*$C70)+(AC71*$C71)</f>
        <v>0</v>
      </c>
      <c r="AD69" s="75">
        <f>+(AD70*$C70)+(AD71*$C71)</f>
        <v>0</v>
      </c>
      <c r="AE69" s="68" t="e">
        <f t="shared" ref="AE69:AE89" si="203">+AC69/AD69</f>
        <v>#DIV/0!</v>
      </c>
      <c r="AF69" s="324" t="s">
        <v>36</v>
      </c>
      <c r="AG69" s="325" t="e">
        <f t="shared" ref="AG69" si="204">IF(AE69&gt;=0,"SI","NO")</f>
        <v>#DIV/0!</v>
      </c>
      <c r="AS69" s="106"/>
      <c r="AT69" s="101"/>
    </row>
    <row r="70" spans="1:46" s="59" customFormat="1" ht="28.5" customHeight="1" x14ac:dyDescent="0.2">
      <c r="A70" s="322"/>
      <c r="B70" s="25"/>
      <c r="C70" s="26"/>
      <c r="D70" s="80"/>
      <c r="E70" s="71"/>
      <c r="F70" s="65" t="e">
        <f t="shared" si="193"/>
        <v>#DIV/0!</v>
      </c>
      <c r="G70" s="324"/>
      <c r="H70" s="325"/>
      <c r="I70" s="71"/>
      <c r="J70" s="80"/>
      <c r="K70" s="92" t="e">
        <f t="shared" si="195"/>
        <v>#DIV/0!</v>
      </c>
      <c r="L70" s="326"/>
      <c r="M70" s="325"/>
      <c r="N70" s="80"/>
      <c r="O70" s="71"/>
      <c r="P70" s="66" t="e">
        <f t="shared" si="197"/>
        <v>#DIV/0!</v>
      </c>
      <c r="Q70" s="327"/>
      <c r="R70" s="324"/>
      <c r="S70" s="71">
        <f t="shared" ref="S70:T71" si="205">+D70</f>
        <v>0</v>
      </c>
      <c r="T70" s="71">
        <f t="shared" si="205"/>
        <v>0</v>
      </c>
      <c r="U70" s="71">
        <f t="shared" si="199"/>
        <v>0</v>
      </c>
      <c r="V70" s="324"/>
      <c r="W70" s="325"/>
      <c r="X70" s="71">
        <f>+AC70</f>
        <v>0</v>
      </c>
      <c r="Y70" s="71">
        <f>+J70-I70</f>
        <v>0</v>
      </c>
      <c r="Z70" s="65" t="e">
        <f t="shared" si="201"/>
        <v>#DIV/0!</v>
      </c>
      <c r="AA70" s="324"/>
      <c r="AB70" s="325"/>
      <c r="AC70" s="71">
        <f>+N70</f>
        <v>0</v>
      </c>
      <c r="AD70" s="71">
        <f>+J70</f>
        <v>0</v>
      </c>
      <c r="AE70" s="65" t="e">
        <f t="shared" si="203"/>
        <v>#DIV/0!</v>
      </c>
      <c r="AF70" s="324"/>
      <c r="AG70" s="325"/>
      <c r="AS70" s="106"/>
      <c r="AT70" s="101"/>
    </row>
    <row r="71" spans="1:46" s="59" customFormat="1" ht="28.5" customHeight="1" x14ac:dyDescent="0.2">
      <c r="A71" s="322"/>
      <c r="B71" s="25"/>
      <c r="C71" s="26"/>
      <c r="D71" s="71"/>
      <c r="E71" s="71"/>
      <c r="F71" s="65" t="e">
        <f t="shared" si="193"/>
        <v>#DIV/0!</v>
      </c>
      <c r="G71" s="324"/>
      <c r="H71" s="325"/>
      <c r="I71" s="71"/>
      <c r="J71" s="80"/>
      <c r="K71" s="92" t="e">
        <f t="shared" si="195"/>
        <v>#DIV/0!</v>
      </c>
      <c r="L71" s="326"/>
      <c r="M71" s="325"/>
      <c r="N71" s="80"/>
      <c r="O71" s="71"/>
      <c r="P71" s="66" t="e">
        <f t="shared" si="197"/>
        <v>#DIV/0!</v>
      </c>
      <c r="Q71" s="327"/>
      <c r="R71" s="324"/>
      <c r="S71" s="71">
        <f t="shared" si="205"/>
        <v>0</v>
      </c>
      <c r="T71" s="71">
        <f t="shared" si="205"/>
        <v>0</v>
      </c>
      <c r="U71" s="71">
        <f>+(S71-T71)</f>
        <v>0</v>
      </c>
      <c r="V71" s="324"/>
      <c r="W71" s="325"/>
      <c r="X71" s="71">
        <f>+AC71</f>
        <v>0</v>
      </c>
      <c r="Y71" s="71">
        <f>+J71-I71</f>
        <v>0</v>
      </c>
      <c r="Z71" s="65" t="e">
        <f t="shared" si="201"/>
        <v>#DIV/0!</v>
      </c>
      <c r="AA71" s="324"/>
      <c r="AB71" s="325"/>
      <c r="AC71" s="71">
        <f>+N71</f>
        <v>0</v>
      </c>
      <c r="AD71" s="71">
        <f>+J71</f>
        <v>0</v>
      </c>
      <c r="AE71" s="65" t="e">
        <f t="shared" si="203"/>
        <v>#DIV/0!</v>
      </c>
      <c r="AF71" s="324"/>
      <c r="AG71" s="325"/>
      <c r="AS71" s="106"/>
      <c r="AT71" s="101"/>
    </row>
    <row r="72" spans="1:46" s="59" customFormat="1" ht="28.5" customHeight="1" x14ac:dyDescent="0.2">
      <c r="A72" s="209">
        <v>22</v>
      </c>
      <c r="B72" s="210"/>
      <c r="C72" s="211"/>
      <c r="D72" s="75">
        <f>+(D73*$C73)+(D74*$C74)</f>
        <v>0</v>
      </c>
      <c r="E72" s="75">
        <f>+(E73*$C73)+(E74*$C74)</f>
        <v>0</v>
      </c>
      <c r="F72" s="68" t="e">
        <f t="shared" si="193"/>
        <v>#DIV/0!</v>
      </c>
      <c r="G72" s="324" t="s">
        <v>32</v>
      </c>
      <c r="H72" s="325" t="e">
        <f t="shared" ref="H72" si="206">IF(F72&gt;=1,"SI","NO")</f>
        <v>#DIV/0!</v>
      </c>
      <c r="I72" s="75">
        <f>+(I73*$C73)+(I74*$C74)</f>
        <v>0</v>
      </c>
      <c r="J72" s="75">
        <f>+(J73*$C73)+(J74*$C74)</f>
        <v>0</v>
      </c>
      <c r="K72" s="91" t="e">
        <f t="shared" si="195"/>
        <v>#DIV/0!</v>
      </c>
      <c r="L72" s="326" t="s">
        <v>3</v>
      </c>
      <c r="M72" s="325" t="e">
        <f t="shared" ref="M72" si="207">IF(K72&lt;=70%,"SI","NO")</f>
        <v>#DIV/0!</v>
      </c>
      <c r="N72" s="75">
        <f>+(N73*$C73)+(N74*$C74)</f>
        <v>0</v>
      </c>
      <c r="O72" s="75">
        <f>+(O73*$C73)+(O74*$C74)</f>
        <v>0</v>
      </c>
      <c r="P72" s="69" t="e">
        <f t="shared" si="197"/>
        <v>#DIV/0!</v>
      </c>
      <c r="Q72" s="327" t="s">
        <v>33</v>
      </c>
      <c r="R72" s="324" t="e">
        <f t="shared" ref="R72" si="208">IF(P72&gt;=1,"SI","NO")</f>
        <v>#DIV/0!</v>
      </c>
      <c r="S72" s="75">
        <f>+S73+S74</f>
        <v>0</v>
      </c>
      <c r="T72" s="75">
        <f>+T73+T74</f>
        <v>0</v>
      </c>
      <c r="U72" s="75">
        <f t="shared" ref="U72:U73" si="209">+(S72-T72)</f>
        <v>0</v>
      </c>
      <c r="V72" s="324" t="s">
        <v>174</v>
      </c>
      <c r="W72" s="325" t="str">
        <f t="shared" si="200"/>
        <v>NO</v>
      </c>
      <c r="X72" s="75">
        <f>+(X73*$C73)+(X74*$C74)</f>
        <v>0</v>
      </c>
      <c r="Y72" s="75">
        <f>+(Y73*$C73)+(Y74*$C74)</f>
        <v>0</v>
      </c>
      <c r="Z72" s="68" t="e">
        <f t="shared" si="201"/>
        <v>#DIV/0!</v>
      </c>
      <c r="AA72" s="324" t="s">
        <v>36</v>
      </c>
      <c r="AB72" s="325" t="e">
        <f t="shared" ref="AB72" si="210">IF(Z72&gt;=0,"SI","NO")</f>
        <v>#DIV/0!</v>
      </c>
      <c r="AC72" s="75">
        <f>+(AC73*$C73)+(AC74*$C74)</f>
        <v>0</v>
      </c>
      <c r="AD72" s="75">
        <f>+(AD73*$C73)+(AD74*$C74)</f>
        <v>0</v>
      </c>
      <c r="AE72" s="68" t="e">
        <f t="shared" si="203"/>
        <v>#DIV/0!</v>
      </c>
      <c r="AF72" s="324" t="s">
        <v>36</v>
      </c>
      <c r="AG72" s="325" t="e">
        <f t="shared" ref="AG72" si="211">IF(AE72&gt;=0,"SI","NO")</f>
        <v>#DIV/0!</v>
      </c>
      <c r="AS72" s="106"/>
      <c r="AT72" s="101"/>
    </row>
    <row r="73" spans="1:46" s="59" customFormat="1" ht="28.5" customHeight="1" x14ac:dyDescent="0.2">
      <c r="A73" s="209"/>
      <c r="B73" s="25"/>
      <c r="C73" s="26"/>
      <c r="D73" s="71"/>
      <c r="E73" s="71"/>
      <c r="F73" s="65"/>
      <c r="G73" s="324"/>
      <c r="H73" s="325"/>
      <c r="I73" s="71"/>
      <c r="J73" s="80"/>
      <c r="K73" s="92" t="e">
        <f t="shared" si="195"/>
        <v>#DIV/0!</v>
      </c>
      <c r="L73" s="326"/>
      <c r="M73" s="325"/>
      <c r="N73" s="80"/>
      <c r="O73" s="71"/>
      <c r="P73" s="66" t="e">
        <f t="shared" si="197"/>
        <v>#DIV/0!</v>
      </c>
      <c r="Q73" s="327"/>
      <c r="R73" s="324"/>
      <c r="S73" s="71">
        <f t="shared" ref="S73:S74" si="212">+D73</f>
        <v>0</v>
      </c>
      <c r="T73" s="71">
        <f t="shared" ref="T73:T74" si="213">+E73</f>
        <v>0</v>
      </c>
      <c r="U73" s="71">
        <f t="shared" si="209"/>
        <v>0</v>
      </c>
      <c r="V73" s="324"/>
      <c r="W73" s="325"/>
      <c r="X73" s="71">
        <f>+AC73</f>
        <v>0</v>
      </c>
      <c r="Y73" s="71">
        <f>+J73-I73</f>
        <v>0</v>
      </c>
      <c r="Z73" s="65" t="e">
        <f t="shared" si="201"/>
        <v>#DIV/0!</v>
      </c>
      <c r="AA73" s="324"/>
      <c r="AB73" s="325"/>
      <c r="AC73" s="71">
        <f>+N73</f>
        <v>0</v>
      </c>
      <c r="AD73" s="71">
        <f>+J73</f>
        <v>0</v>
      </c>
      <c r="AE73" s="65" t="e">
        <f t="shared" si="203"/>
        <v>#DIV/0!</v>
      </c>
      <c r="AF73" s="324"/>
      <c r="AG73" s="325"/>
      <c r="AS73" s="106"/>
      <c r="AT73" s="101"/>
    </row>
    <row r="74" spans="1:46" s="59" customFormat="1" ht="28.5" customHeight="1" x14ac:dyDescent="0.2">
      <c r="A74" s="209"/>
      <c r="B74" s="25"/>
      <c r="C74" s="26"/>
      <c r="D74" s="71"/>
      <c r="E74" s="71"/>
      <c r="F74" s="65"/>
      <c r="G74" s="324"/>
      <c r="H74" s="325"/>
      <c r="I74" s="71"/>
      <c r="J74" s="80"/>
      <c r="K74" s="92" t="e">
        <f t="shared" si="195"/>
        <v>#DIV/0!</v>
      </c>
      <c r="L74" s="326"/>
      <c r="M74" s="325"/>
      <c r="N74" s="80"/>
      <c r="O74" s="71"/>
      <c r="P74" s="66" t="e">
        <f t="shared" si="197"/>
        <v>#DIV/0!</v>
      </c>
      <c r="Q74" s="327"/>
      <c r="R74" s="324"/>
      <c r="S74" s="71">
        <f t="shared" si="212"/>
        <v>0</v>
      </c>
      <c r="T74" s="71">
        <f t="shared" si="213"/>
        <v>0</v>
      </c>
      <c r="U74" s="71">
        <f>+(S74-T74)</f>
        <v>0</v>
      </c>
      <c r="V74" s="324"/>
      <c r="W74" s="325"/>
      <c r="X74" s="71">
        <f>+AC74</f>
        <v>0</v>
      </c>
      <c r="Y74" s="71">
        <f>+J74-I74</f>
        <v>0</v>
      </c>
      <c r="Z74" s="65" t="e">
        <f t="shared" si="201"/>
        <v>#DIV/0!</v>
      </c>
      <c r="AA74" s="324"/>
      <c r="AB74" s="325"/>
      <c r="AC74" s="71">
        <f>+N74</f>
        <v>0</v>
      </c>
      <c r="AD74" s="71">
        <f>+J74</f>
        <v>0</v>
      </c>
      <c r="AE74" s="65" t="e">
        <f t="shared" si="203"/>
        <v>#DIV/0!</v>
      </c>
      <c r="AF74" s="324"/>
      <c r="AG74" s="325"/>
      <c r="AS74" s="106"/>
      <c r="AT74" s="101"/>
    </row>
    <row r="75" spans="1:46" s="59" customFormat="1" ht="28.5" customHeight="1" x14ac:dyDescent="0.2">
      <c r="A75" s="209">
        <v>23</v>
      </c>
      <c r="B75" s="210"/>
      <c r="C75" s="211"/>
      <c r="D75" s="75">
        <f>+(D76*$C76)+(D77*$C77)</f>
        <v>0</v>
      </c>
      <c r="E75" s="75">
        <f>+(E76*$C76)+(E77*$C77)</f>
        <v>0</v>
      </c>
      <c r="F75" s="68" t="e">
        <f t="shared" ref="F75" si="214">+D75/E75</f>
        <v>#DIV/0!</v>
      </c>
      <c r="G75" s="324" t="s">
        <v>32</v>
      </c>
      <c r="H75" s="325" t="e">
        <f t="shared" ref="H75" si="215">IF(F75&gt;=1,"SI","NO")</f>
        <v>#DIV/0!</v>
      </c>
      <c r="I75" s="75">
        <f>+(I76*$C76)+(I77*$C77)</f>
        <v>0</v>
      </c>
      <c r="J75" s="75">
        <f>+(J76*$C76)+(J77*$C77)</f>
        <v>0</v>
      </c>
      <c r="K75" s="91" t="e">
        <f t="shared" si="195"/>
        <v>#DIV/0!</v>
      </c>
      <c r="L75" s="326" t="s">
        <v>3</v>
      </c>
      <c r="M75" s="325" t="e">
        <f t="shared" ref="M75" si="216">IF(K75&lt;=70%,"SI","NO")</f>
        <v>#DIV/0!</v>
      </c>
      <c r="N75" s="75">
        <f>+(N76*$C76)+(N77*$C77)</f>
        <v>0</v>
      </c>
      <c r="O75" s="75">
        <f>+(O76*$C76)+(O77*$C77)</f>
        <v>0</v>
      </c>
      <c r="P75" s="69" t="e">
        <f t="shared" si="197"/>
        <v>#DIV/0!</v>
      </c>
      <c r="Q75" s="327" t="s">
        <v>33</v>
      </c>
      <c r="R75" s="324" t="e">
        <f t="shared" ref="R75" si="217">IF(P75&gt;=1,"SI","NO")</f>
        <v>#DIV/0!</v>
      </c>
      <c r="S75" s="75">
        <f>+S76+S77</f>
        <v>0</v>
      </c>
      <c r="T75" s="75">
        <f>+T76+T77</f>
        <v>0</v>
      </c>
      <c r="U75" s="75">
        <f t="shared" ref="U75:U76" si="218">+(S75-T75)</f>
        <v>0</v>
      </c>
      <c r="V75" s="324" t="s">
        <v>174</v>
      </c>
      <c r="W75" s="325" t="str">
        <f t="shared" ref="W75" si="219">IF(U75&gt;=$H$3*20%,"SI","NO")</f>
        <v>NO</v>
      </c>
      <c r="X75" s="75">
        <f>+(X76*$C76)+(X77*$C77)</f>
        <v>0</v>
      </c>
      <c r="Y75" s="75">
        <f>+(Y76*$C76)+(Y77*$C77)</f>
        <v>0</v>
      </c>
      <c r="Z75" s="68" t="e">
        <f t="shared" si="201"/>
        <v>#DIV/0!</v>
      </c>
      <c r="AA75" s="324" t="s">
        <v>36</v>
      </c>
      <c r="AB75" s="325" t="e">
        <f t="shared" ref="AB75" si="220">IF(Z75&gt;=0,"SI","NO")</f>
        <v>#DIV/0!</v>
      </c>
      <c r="AC75" s="75">
        <f>+(AC76*$C76)+(AC77*$C77)</f>
        <v>0</v>
      </c>
      <c r="AD75" s="75">
        <f>+(AD76*$C76)+(AD77*$C77)</f>
        <v>0</v>
      </c>
      <c r="AE75" s="68" t="e">
        <f t="shared" si="203"/>
        <v>#DIV/0!</v>
      </c>
      <c r="AF75" s="324" t="s">
        <v>36</v>
      </c>
      <c r="AG75" s="325" t="e">
        <f t="shared" ref="AG75" si="221">IF(AE75&gt;=0,"SI","NO")</f>
        <v>#DIV/0!</v>
      </c>
      <c r="AS75" s="106"/>
      <c r="AT75" s="101"/>
    </row>
    <row r="76" spans="1:46" s="59" customFormat="1" ht="28.5" customHeight="1" x14ac:dyDescent="0.2">
      <c r="A76" s="209"/>
      <c r="B76" s="25"/>
      <c r="C76" s="26"/>
      <c r="D76" s="71"/>
      <c r="E76" s="71"/>
      <c r="F76" s="65"/>
      <c r="G76" s="324"/>
      <c r="H76" s="325"/>
      <c r="I76" s="71"/>
      <c r="J76" s="80"/>
      <c r="K76" s="92" t="e">
        <f t="shared" si="195"/>
        <v>#DIV/0!</v>
      </c>
      <c r="L76" s="326"/>
      <c r="M76" s="325"/>
      <c r="N76" s="80"/>
      <c r="O76" s="71"/>
      <c r="P76" s="66" t="e">
        <f t="shared" si="197"/>
        <v>#DIV/0!</v>
      </c>
      <c r="Q76" s="327"/>
      <c r="R76" s="324"/>
      <c r="S76" s="71">
        <f t="shared" ref="S76:S77" si="222">+D76</f>
        <v>0</v>
      </c>
      <c r="T76" s="71">
        <f t="shared" ref="T76:T77" si="223">+E76</f>
        <v>0</v>
      </c>
      <c r="U76" s="71">
        <f t="shared" si="218"/>
        <v>0</v>
      </c>
      <c r="V76" s="324"/>
      <c r="W76" s="325"/>
      <c r="X76" s="71">
        <f>+AC76</f>
        <v>0</v>
      </c>
      <c r="Y76" s="71">
        <f>+J76-I76</f>
        <v>0</v>
      </c>
      <c r="Z76" s="65" t="e">
        <f t="shared" si="201"/>
        <v>#DIV/0!</v>
      </c>
      <c r="AA76" s="324"/>
      <c r="AB76" s="325"/>
      <c r="AC76" s="71">
        <f>+N76</f>
        <v>0</v>
      </c>
      <c r="AD76" s="71">
        <f>+J76</f>
        <v>0</v>
      </c>
      <c r="AE76" s="65" t="e">
        <f t="shared" si="203"/>
        <v>#DIV/0!</v>
      </c>
      <c r="AF76" s="324"/>
      <c r="AG76" s="325"/>
      <c r="AS76" s="106"/>
      <c r="AT76" s="101"/>
    </row>
    <row r="77" spans="1:46" s="59" customFormat="1" ht="28.5" customHeight="1" x14ac:dyDescent="0.2">
      <c r="A77" s="209"/>
      <c r="B77" s="25"/>
      <c r="C77" s="26"/>
      <c r="D77" s="71"/>
      <c r="E77" s="71"/>
      <c r="F77" s="65"/>
      <c r="G77" s="324"/>
      <c r="H77" s="325"/>
      <c r="I77" s="71"/>
      <c r="J77" s="80"/>
      <c r="K77" s="92" t="e">
        <f t="shared" si="195"/>
        <v>#DIV/0!</v>
      </c>
      <c r="L77" s="326"/>
      <c r="M77" s="325"/>
      <c r="N77" s="80"/>
      <c r="O77" s="71"/>
      <c r="P77" s="66" t="e">
        <f t="shared" si="197"/>
        <v>#DIV/0!</v>
      </c>
      <c r="Q77" s="327"/>
      <c r="R77" s="324"/>
      <c r="S77" s="71">
        <f t="shared" si="222"/>
        <v>0</v>
      </c>
      <c r="T77" s="71">
        <f t="shared" si="223"/>
        <v>0</v>
      </c>
      <c r="U77" s="71">
        <f>+(S77-T77)</f>
        <v>0</v>
      </c>
      <c r="V77" s="324"/>
      <c r="W77" s="325"/>
      <c r="X77" s="71">
        <f>+AC77</f>
        <v>0</v>
      </c>
      <c r="Y77" s="71">
        <f>+J77-I77</f>
        <v>0</v>
      </c>
      <c r="Z77" s="65" t="e">
        <f t="shared" si="201"/>
        <v>#DIV/0!</v>
      </c>
      <c r="AA77" s="324"/>
      <c r="AB77" s="325"/>
      <c r="AC77" s="71">
        <f>+N77</f>
        <v>0</v>
      </c>
      <c r="AD77" s="71">
        <f>+J77</f>
        <v>0</v>
      </c>
      <c r="AE77" s="65" t="e">
        <f t="shared" si="203"/>
        <v>#DIV/0!</v>
      </c>
      <c r="AF77" s="324"/>
      <c r="AG77" s="325"/>
      <c r="AS77" s="106"/>
      <c r="AT77" s="101"/>
    </row>
    <row r="78" spans="1:46" s="59" customFormat="1" ht="28.5" customHeight="1" x14ac:dyDescent="0.2">
      <c r="A78" s="209">
        <v>24</v>
      </c>
      <c r="B78" s="210"/>
      <c r="C78" s="211"/>
      <c r="D78" s="75">
        <f>+(D79*$C79)+(D80*$C80)</f>
        <v>0</v>
      </c>
      <c r="E78" s="75">
        <f>+(E79*$C79)+(E80*$C80)</f>
        <v>0</v>
      </c>
      <c r="F78" s="68" t="e">
        <f t="shared" ref="F78" si="224">+D78/E78</f>
        <v>#DIV/0!</v>
      </c>
      <c r="G78" s="324" t="s">
        <v>32</v>
      </c>
      <c r="H78" s="325" t="e">
        <f t="shared" ref="H78" si="225">IF(F78&gt;=1,"SI","NO")</f>
        <v>#DIV/0!</v>
      </c>
      <c r="I78" s="75">
        <f>+(I79*$C79)+(I80*$C80)</f>
        <v>0</v>
      </c>
      <c r="J78" s="75">
        <f>+(J79*$C79)+(J80*$C80)</f>
        <v>0</v>
      </c>
      <c r="K78" s="91" t="e">
        <f t="shared" si="195"/>
        <v>#DIV/0!</v>
      </c>
      <c r="L78" s="326" t="s">
        <v>3</v>
      </c>
      <c r="M78" s="325" t="e">
        <f t="shared" ref="M78" si="226">IF(K78&lt;=70%,"SI","NO")</f>
        <v>#DIV/0!</v>
      </c>
      <c r="N78" s="75">
        <f>+(N79*$C79)+(N80*$C80)</f>
        <v>0</v>
      </c>
      <c r="O78" s="75">
        <f>+(O79*$C79)+(O80*$C80)</f>
        <v>0</v>
      </c>
      <c r="P78" s="69" t="e">
        <f t="shared" si="197"/>
        <v>#DIV/0!</v>
      </c>
      <c r="Q78" s="327" t="s">
        <v>33</v>
      </c>
      <c r="R78" s="324" t="e">
        <f t="shared" ref="R78" si="227">IF(P78&gt;=1,"SI","NO")</f>
        <v>#DIV/0!</v>
      </c>
      <c r="S78" s="75">
        <f>+S79+S80</f>
        <v>0</v>
      </c>
      <c r="T78" s="75">
        <f>+T79+T80</f>
        <v>0</v>
      </c>
      <c r="U78" s="75">
        <f t="shared" ref="U78:U79" si="228">+(S78-T78)</f>
        <v>0</v>
      </c>
      <c r="V78" s="324" t="s">
        <v>174</v>
      </c>
      <c r="W78" s="325" t="str">
        <f t="shared" ref="W78" si="229">IF(U78&gt;=$H$3*20%,"SI","NO")</f>
        <v>NO</v>
      </c>
      <c r="X78" s="75">
        <f>+(X79*$C79)+(X80*$C80)</f>
        <v>0</v>
      </c>
      <c r="Y78" s="75">
        <f>+(Y79*$C79)+(Y80*$C80)</f>
        <v>0</v>
      </c>
      <c r="Z78" s="68" t="e">
        <f t="shared" si="201"/>
        <v>#DIV/0!</v>
      </c>
      <c r="AA78" s="324" t="s">
        <v>36</v>
      </c>
      <c r="AB78" s="325" t="e">
        <f t="shared" ref="AB78" si="230">IF(Z78&gt;=0,"SI","NO")</f>
        <v>#DIV/0!</v>
      </c>
      <c r="AC78" s="75">
        <f>+(AC79*$C79)+(AC80*$C80)</f>
        <v>0</v>
      </c>
      <c r="AD78" s="75">
        <f>+(AD79*$C79)+(AD80*$C80)</f>
        <v>0</v>
      </c>
      <c r="AE78" s="68" t="e">
        <f t="shared" si="203"/>
        <v>#DIV/0!</v>
      </c>
      <c r="AF78" s="324" t="s">
        <v>36</v>
      </c>
      <c r="AG78" s="325" t="e">
        <f t="shared" ref="AG78" si="231">IF(AE78&gt;=0,"SI","NO")</f>
        <v>#DIV/0!</v>
      </c>
      <c r="AS78" s="106"/>
      <c r="AT78" s="101"/>
    </row>
    <row r="79" spans="1:46" s="59" customFormat="1" ht="28.5" customHeight="1" x14ac:dyDescent="0.2">
      <c r="A79" s="209"/>
      <c r="B79" s="25"/>
      <c r="C79" s="26"/>
      <c r="D79" s="71"/>
      <c r="E79" s="71"/>
      <c r="F79" s="65"/>
      <c r="G79" s="324"/>
      <c r="H79" s="325"/>
      <c r="I79" s="71"/>
      <c r="J79" s="80"/>
      <c r="K79" s="92" t="e">
        <f t="shared" si="195"/>
        <v>#DIV/0!</v>
      </c>
      <c r="L79" s="326"/>
      <c r="M79" s="325"/>
      <c r="N79" s="80"/>
      <c r="O79" s="71"/>
      <c r="P79" s="66" t="e">
        <f t="shared" si="197"/>
        <v>#DIV/0!</v>
      </c>
      <c r="Q79" s="327"/>
      <c r="R79" s="324"/>
      <c r="S79" s="71">
        <f t="shared" ref="S79:S80" si="232">+D79</f>
        <v>0</v>
      </c>
      <c r="T79" s="71">
        <f t="shared" ref="T79:T80" si="233">+E79</f>
        <v>0</v>
      </c>
      <c r="U79" s="71">
        <f t="shared" si="228"/>
        <v>0</v>
      </c>
      <c r="V79" s="324"/>
      <c r="W79" s="325"/>
      <c r="X79" s="71">
        <f>+AC79</f>
        <v>0</v>
      </c>
      <c r="Y79" s="71">
        <f>+J79-I79</f>
        <v>0</v>
      </c>
      <c r="Z79" s="65" t="e">
        <f t="shared" si="201"/>
        <v>#DIV/0!</v>
      </c>
      <c r="AA79" s="324"/>
      <c r="AB79" s="325"/>
      <c r="AC79" s="71">
        <f>+N79</f>
        <v>0</v>
      </c>
      <c r="AD79" s="71">
        <f>+J79</f>
        <v>0</v>
      </c>
      <c r="AE79" s="65" t="e">
        <f t="shared" si="203"/>
        <v>#DIV/0!</v>
      </c>
      <c r="AF79" s="324"/>
      <c r="AG79" s="325"/>
      <c r="AS79" s="106"/>
      <c r="AT79" s="101"/>
    </row>
    <row r="80" spans="1:46" s="59" customFormat="1" ht="28.5" customHeight="1" x14ac:dyDescent="0.2">
      <c r="A80" s="209"/>
      <c r="B80" s="25"/>
      <c r="C80" s="26"/>
      <c r="D80" s="71"/>
      <c r="E80" s="71"/>
      <c r="F80" s="65"/>
      <c r="G80" s="324"/>
      <c r="H80" s="325"/>
      <c r="I80" s="71"/>
      <c r="J80" s="80"/>
      <c r="K80" s="92" t="e">
        <f t="shared" si="195"/>
        <v>#DIV/0!</v>
      </c>
      <c r="L80" s="326"/>
      <c r="M80" s="325"/>
      <c r="N80" s="80"/>
      <c r="O80" s="71"/>
      <c r="P80" s="66" t="e">
        <f t="shared" si="197"/>
        <v>#DIV/0!</v>
      </c>
      <c r="Q80" s="327"/>
      <c r="R80" s="324"/>
      <c r="S80" s="71">
        <f t="shared" si="232"/>
        <v>0</v>
      </c>
      <c r="T80" s="71">
        <f t="shared" si="233"/>
        <v>0</v>
      </c>
      <c r="U80" s="71">
        <f>+(S80-T80)</f>
        <v>0</v>
      </c>
      <c r="V80" s="324"/>
      <c r="W80" s="325"/>
      <c r="X80" s="71">
        <f>+AC80</f>
        <v>0</v>
      </c>
      <c r="Y80" s="71">
        <f>+J80-I80</f>
        <v>0</v>
      </c>
      <c r="Z80" s="65" t="e">
        <f t="shared" si="201"/>
        <v>#DIV/0!</v>
      </c>
      <c r="AA80" s="324"/>
      <c r="AB80" s="325"/>
      <c r="AC80" s="71">
        <f>+N80</f>
        <v>0</v>
      </c>
      <c r="AD80" s="71">
        <f>+J80</f>
        <v>0</v>
      </c>
      <c r="AE80" s="65" t="e">
        <f t="shared" si="203"/>
        <v>#DIV/0!</v>
      </c>
      <c r="AF80" s="324"/>
      <c r="AG80" s="325"/>
      <c r="AS80" s="106"/>
      <c r="AT80" s="101"/>
    </row>
    <row r="81" spans="1:46" s="59" customFormat="1" ht="28.5" customHeight="1" x14ac:dyDescent="0.2">
      <c r="A81" s="209">
        <v>25</v>
      </c>
      <c r="B81" s="210"/>
      <c r="C81" s="211"/>
      <c r="D81" s="75">
        <f>+(D82*$C82)+(D83*$C83)</f>
        <v>0</v>
      </c>
      <c r="E81" s="75">
        <f>+(E82*$C82)+(E83*$C83)</f>
        <v>0</v>
      </c>
      <c r="F81" s="68" t="e">
        <f t="shared" ref="F81" si="234">+D81/E81</f>
        <v>#DIV/0!</v>
      </c>
      <c r="G81" s="324" t="s">
        <v>32</v>
      </c>
      <c r="H81" s="325" t="e">
        <f t="shared" ref="H81" si="235">IF(F81&gt;=1,"SI","NO")</f>
        <v>#DIV/0!</v>
      </c>
      <c r="I81" s="75">
        <f>+(I82*$C82)+(I83*$C83)</f>
        <v>0</v>
      </c>
      <c r="J81" s="75">
        <f>+(J82*$C82)+(J83*$C83)</f>
        <v>0</v>
      </c>
      <c r="K81" s="91" t="e">
        <f t="shared" si="195"/>
        <v>#DIV/0!</v>
      </c>
      <c r="L81" s="326" t="s">
        <v>3</v>
      </c>
      <c r="M81" s="325" t="e">
        <f t="shared" ref="M81" si="236">IF(K81&lt;=70%,"SI","NO")</f>
        <v>#DIV/0!</v>
      </c>
      <c r="N81" s="75">
        <f>+(N82*$C82)+(N83*$C83)</f>
        <v>0</v>
      </c>
      <c r="O81" s="75">
        <f>+(O82*$C82)+(O83*$C83)</f>
        <v>0</v>
      </c>
      <c r="P81" s="69" t="e">
        <f t="shared" si="197"/>
        <v>#DIV/0!</v>
      </c>
      <c r="Q81" s="327" t="s">
        <v>33</v>
      </c>
      <c r="R81" s="324" t="e">
        <f t="shared" ref="R81" si="237">IF(P81&gt;=1,"SI","NO")</f>
        <v>#DIV/0!</v>
      </c>
      <c r="S81" s="75">
        <f>+S82+S83</f>
        <v>0</v>
      </c>
      <c r="T81" s="75">
        <f>+T82+T83</f>
        <v>0</v>
      </c>
      <c r="U81" s="75">
        <f t="shared" ref="U81:U82" si="238">+(S81-T81)</f>
        <v>0</v>
      </c>
      <c r="V81" s="324" t="s">
        <v>174</v>
      </c>
      <c r="W81" s="325" t="str">
        <f t="shared" ref="W81" si="239">IF(U81&gt;=$H$3*20%,"SI","NO")</f>
        <v>NO</v>
      </c>
      <c r="X81" s="75">
        <f>+(X82*$C82)+(X83*$C83)</f>
        <v>0</v>
      </c>
      <c r="Y81" s="75">
        <f>+(Y82*$C82)+(Y83*$C83)</f>
        <v>0</v>
      </c>
      <c r="Z81" s="68" t="e">
        <f t="shared" si="201"/>
        <v>#DIV/0!</v>
      </c>
      <c r="AA81" s="324" t="s">
        <v>36</v>
      </c>
      <c r="AB81" s="325" t="e">
        <f t="shared" ref="AB81" si="240">IF(Z81&gt;=0,"SI","NO")</f>
        <v>#DIV/0!</v>
      </c>
      <c r="AC81" s="75">
        <f>+(AC82*$C82)+(AC83*$C83)</f>
        <v>0</v>
      </c>
      <c r="AD81" s="75">
        <f>+(AD82*$C82)+(AD83*$C83)</f>
        <v>0</v>
      </c>
      <c r="AE81" s="68" t="e">
        <f t="shared" si="203"/>
        <v>#DIV/0!</v>
      </c>
      <c r="AF81" s="324" t="s">
        <v>36</v>
      </c>
      <c r="AG81" s="325" t="e">
        <f t="shared" ref="AG81" si="241">IF(AE81&gt;=0,"SI","NO")</f>
        <v>#DIV/0!</v>
      </c>
      <c r="AS81" s="106"/>
      <c r="AT81" s="101"/>
    </row>
    <row r="82" spans="1:46" s="59" customFormat="1" ht="28.5" customHeight="1" x14ac:dyDescent="0.2">
      <c r="A82" s="209"/>
      <c r="B82" s="25"/>
      <c r="C82" s="26"/>
      <c r="D82" s="71"/>
      <c r="E82" s="71"/>
      <c r="F82" s="65"/>
      <c r="G82" s="324"/>
      <c r="H82" s="325"/>
      <c r="I82" s="71"/>
      <c r="J82" s="80"/>
      <c r="K82" s="92" t="e">
        <f t="shared" si="195"/>
        <v>#DIV/0!</v>
      </c>
      <c r="L82" s="326"/>
      <c r="M82" s="325"/>
      <c r="N82" s="80"/>
      <c r="O82" s="71"/>
      <c r="P82" s="66" t="e">
        <f t="shared" si="197"/>
        <v>#DIV/0!</v>
      </c>
      <c r="Q82" s="327"/>
      <c r="R82" s="324"/>
      <c r="S82" s="71">
        <f t="shared" ref="S82:S83" si="242">+D82</f>
        <v>0</v>
      </c>
      <c r="T82" s="71">
        <f t="shared" ref="T82:T83" si="243">+E82</f>
        <v>0</v>
      </c>
      <c r="U82" s="71">
        <f t="shared" si="238"/>
        <v>0</v>
      </c>
      <c r="V82" s="324"/>
      <c r="W82" s="325"/>
      <c r="X82" s="71">
        <f>+AC82</f>
        <v>0</v>
      </c>
      <c r="Y82" s="71">
        <f>+J82-I82</f>
        <v>0</v>
      </c>
      <c r="Z82" s="65" t="e">
        <f t="shared" si="201"/>
        <v>#DIV/0!</v>
      </c>
      <c r="AA82" s="324"/>
      <c r="AB82" s="325"/>
      <c r="AC82" s="71">
        <f>+N82</f>
        <v>0</v>
      </c>
      <c r="AD82" s="71">
        <f>+J82</f>
        <v>0</v>
      </c>
      <c r="AE82" s="65" t="e">
        <f t="shared" si="203"/>
        <v>#DIV/0!</v>
      </c>
      <c r="AF82" s="324"/>
      <c r="AG82" s="325"/>
      <c r="AS82" s="106"/>
      <c r="AT82" s="101"/>
    </row>
    <row r="83" spans="1:46" s="59" customFormat="1" ht="28.5" customHeight="1" x14ac:dyDescent="0.2">
      <c r="A83" s="209"/>
      <c r="B83" s="25"/>
      <c r="C83" s="26"/>
      <c r="D83" s="71"/>
      <c r="E83" s="71"/>
      <c r="F83" s="65"/>
      <c r="G83" s="324"/>
      <c r="H83" s="325"/>
      <c r="I83" s="71"/>
      <c r="J83" s="80"/>
      <c r="K83" s="92" t="e">
        <f t="shared" si="195"/>
        <v>#DIV/0!</v>
      </c>
      <c r="L83" s="326"/>
      <c r="M83" s="325"/>
      <c r="N83" s="80"/>
      <c r="O83" s="71"/>
      <c r="P83" s="66" t="e">
        <f t="shared" si="197"/>
        <v>#DIV/0!</v>
      </c>
      <c r="Q83" s="327"/>
      <c r="R83" s="324"/>
      <c r="S83" s="71">
        <f t="shared" si="242"/>
        <v>0</v>
      </c>
      <c r="T83" s="71">
        <f t="shared" si="243"/>
        <v>0</v>
      </c>
      <c r="U83" s="71">
        <f>+(S83-T83)</f>
        <v>0</v>
      </c>
      <c r="V83" s="324"/>
      <c r="W83" s="325"/>
      <c r="X83" s="71">
        <f>+AC83</f>
        <v>0</v>
      </c>
      <c r="Y83" s="71">
        <f>+J83-I83</f>
        <v>0</v>
      </c>
      <c r="Z83" s="65" t="e">
        <f t="shared" si="201"/>
        <v>#DIV/0!</v>
      </c>
      <c r="AA83" s="324"/>
      <c r="AB83" s="325"/>
      <c r="AC83" s="71">
        <f>+N83</f>
        <v>0</v>
      </c>
      <c r="AD83" s="71">
        <f>+J83</f>
        <v>0</v>
      </c>
      <c r="AE83" s="65" t="e">
        <f t="shared" si="203"/>
        <v>#DIV/0!</v>
      </c>
      <c r="AF83" s="324"/>
      <c r="AG83" s="325"/>
      <c r="AS83" s="106"/>
      <c r="AT83" s="101"/>
    </row>
    <row r="84" spans="1:46" s="59" customFormat="1" ht="28.5" customHeight="1" x14ac:dyDescent="0.2">
      <c r="A84" s="209">
        <v>26</v>
      </c>
      <c r="B84" s="210"/>
      <c r="C84" s="211"/>
      <c r="D84" s="75">
        <f>+(D85*$C85)+(D86*$C86)</f>
        <v>0</v>
      </c>
      <c r="E84" s="75">
        <f>+(E85*$C85)+(E86*$C86)</f>
        <v>0</v>
      </c>
      <c r="F84" s="68" t="e">
        <f t="shared" ref="F84" si="244">+D84/E84</f>
        <v>#DIV/0!</v>
      </c>
      <c r="G84" s="324" t="s">
        <v>32</v>
      </c>
      <c r="H84" s="325" t="e">
        <f t="shared" ref="H84" si="245">IF(F84&gt;=1,"SI","NO")</f>
        <v>#DIV/0!</v>
      </c>
      <c r="I84" s="75">
        <f>+(I85*$C85)+(I86*$C86)</f>
        <v>0</v>
      </c>
      <c r="J84" s="75">
        <f>+(J85*$C85)+(J86*$C86)</f>
        <v>0</v>
      </c>
      <c r="K84" s="91" t="e">
        <f t="shared" si="195"/>
        <v>#DIV/0!</v>
      </c>
      <c r="L84" s="326" t="s">
        <v>3</v>
      </c>
      <c r="M84" s="325" t="e">
        <f t="shared" ref="M84" si="246">IF(K84&lt;=70%,"SI","NO")</f>
        <v>#DIV/0!</v>
      </c>
      <c r="N84" s="75">
        <f>+(N85*$C85)+(N86*$C86)</f>
        <v>0</v>
      </c>
      <c r="O84" s="75">
        <f>+(O85*$C85)+(O86*$C86)</f>
        <v>0</v>
      </c>
      <c r="P84" s="69" t="e">
        <f t="shared" si="197"/>
        <v>#DIV/0!</v>
      </c>
      <c r="Q84" s="327" t="s">
        <v>33</v>
      </c>
      <c r="R84" s="324" t="e">
        <f t="shared" ref="R84" si="247">IF(P84&gt;=1,"SI","NO")</f>
        <v>#DIV/0!</v>
      </c>
      <c r="S84" s="75">
        <f>+S85+S86</f>
        <v>0</v>
      </c>
      <c r="T84" s="75">
        <f>+T85+T86</f>
        <v>0</v>
      </c>
      <c r="U84" s="75">
        <f t="shared" ref="U84:U85" si="248">+(S84-T84)</f>
        <v>0</v>
      </c>
      <c r="V84" s="324" t="s">
        <v>174</v>
      </c>
      <c r="W84" s="325" t="str">
        <f t="shared" ref="W84" si="249">IF(U84&gt;=$H$3*20%,"SI","NO")</f>
        <v>NO</v>
      </c>
      <c r="X84" s="75">
        <f>+(X85*$C85)+(X86*$C86)</f>
        <v>0</v>
      </c>
      <c r="Y84" s="75">
        <f>+(Y85*$C85)+(Y86*$C86)</f>
        <v>0</v>
      </c>
      <c r="Z84" s="68" t="e">
        <f t="shared" si="201"/>
        <v>#DIV/0!</v>
      </c>
      <c r="AA84" s="324" t="s">
        <v>36</v>
      </c>
      <c r="AB84" s="325" t="e">
        <f t="shared" ref="AB84" si="250">IF(Z84&gt;=0,"SI","NO")</f>
        <v>#DIV/0!</v>
      </c>
      <c r="AC84" s="75">
        <f>+(AC85*$C85)+(AC86*$C86)</f>
        <v>0</v>
      </c>
      <c r="AD84" s="75">
        <f>+(AD85*$C85)+(AD86*$C86)</f>
        <v>0</v>
      </c>
      <c r="AE84" s="68" t="e">
        <f t="shared" si="203"/>
        <v>#DIV/0!</v>
      </c>
      <c r="AF84" s="324" t="s">
        <v>36</v>
      </c>
      <c r="AG84" s="325" t="e">
        <f t="shared" ref="AG84" si="251">IF(AE84&gt;=0,"SI","NO")</f>
        <v>#DIV/0!</v>
      </c>
      <c r="AS84" s="106"/>
      <c r="AT84" s="101"/>
    </row>
    <row r="85" spans="1:46" s="59" customFormat="1" ht="28.5" customHeight="1" x14ac:dyDescent="0.2">
      <c r="A85" s="209"/>
      <c r="B85" s="25"/>
      <c r="C85" s="26"/>
      <c r="D85" s="71"/>
      <c r="E85" s="71"/>
      <c r="F85" s="65"/>
      <c r="G85" s="324"/>
      <c r="H85" s="325"/>
      <c r="I85" s="71"/>
      <c r="J85" s="80"/>
      <c r="K85" s="92" t="e">
        <f t="shared" si="195"/>
        <v>#DIV/0!</v>
      </c>
      <c r="L85" s="326"/>
      <c r="M85" s="325"/>
      <c r="N85" s="80"/>
      <c r="O85" s="71"/>
      <c r="P85" s="66" t="e">
        <f t="shared" si="197"/>
        <v>#DIV/0!</v>
      </c>
      <c r="Q85" s="327"/>
      <c r="R85" s="324"/>
      <c r="S85" s="71">
        <f t="shared" ref="S85:S86" si="252">+D85</f>
        <v>0</v>
      </c>
      <c r="T85" s="71">
        <f t="shared" ref="T85:T86" si="253">+E85</f>
        <v>0</v>
      </c>
      <c r="U85" s="71">
        <f t="shared" si="248"/>
        <v>0</v>
      </c>
      <c r="V85" s="324"/>
      <c r="W85" s="325"/>
      <c r="X85" s="71">
        <f>+AC85</f>
        <v>0</v>
      </c>
      <c r="Y85" s="71">
        <f>+J85-I85</f>
        <v>0</v>
      </c>
      <c r="Z85" s="65" t="e">
        <f t="shared" si="201"/>
        <v>#DIV/0!</v>
      </c>
      <c r="AA85" s="324"/>
      <c r="AB85" s="325"/>
      <c r="AC85" s="71">
        <f>+N85</f>
        <v>0</v>
      </c>
      <c r="AD85" s="71">
        <f>+J85</f>
        <v>0</v>
      </c>
      <c r="AE85" s="65" t="e">
        <f t="shared" si="203"/>
        <v>#DIV/0!</v>
      </c>
      <c r="AF85" s="324"/>
      <c r="AG85" s="325"/>
      <c r="AS85" s="106"/>
      <c r="AT85" s="101"/>
    </row>
    <row r="86" spans="1:46" s="59" customFormat="1" ht="28.5" customHeight="1" x14ac:dyDescent="0.2">
      <c r="A86" s="209"/>
      <c r="B86" s="25"/>
      <c r="C86" s="26"/>
      <c r="D86" s="71"/>
      <c r="E86" s="71"/>
      <c r="F86" s="65"/>
      <c r="G86" s="324"/>
      <c r="H86" s="325"/>
      <c r="I86" s="71"/>
      <c r="J86" s="80"/>
      <c r="K86" s="92" t="e">
        <f t="shared" si="195"/>
        <v>#DIV/0!</v>
      </c>
      <c r="L86" s="326"/>
      <c r="M86" s="325"/>
      <c r="N86" s="80"/>
      <c r="O86" s="71"/>
      <c r="P86" s="66" t="e">
        <f t="shared" si="197"/>
        <v>#DIV/0!</v>
      </c>
      <c r="Q86" s="327"/>
      <c r="R86" s="324"/>
      <c r="S86" s="71">
        <f t="shared" si="252"/>
        <v>0</v>
      </c>
      <c r="T86" s="71">
        <f t="shared" si="253"/>
        <v>0</v>
      </c>
      <c r="U86" s="71">
        <f>+(S86-T86)</f>
        <v>0</v>
      </c>
      <c r="V86" s="324"/>
      <c r="W86" s="325"/>
      <c r="X86" s="71">
        <f>+AC86</f>
        <v>0</v>
      </c>
      <c r="Y86" s="71">
        <f>+J86-I86</f>
        <v>0</v>
      </c>
      <c r="Z86" s="65" t="e">
        <f t="shared" si="201"/>
        <v>#DIV/0!</v>
      </c>
      <c r="AA86" s="324"/>
      <c r="AB86" s="325"/>
      <c r="AC86" s="71">
        <f>+N86</f>
        <v>0</v>
      </c>
      <c r="AD86" s="71">
        <f>+J86</f>
        <v>0</v>
      </c>
      <c r="AE86" s="65" t="e">
        <f t="shared" si="203"/>
        <v>#DIV/0!</v>
      </c>
      <c r="AF86" s="324"/>
      <c r="AG86" s="325"/>
      <c r="AS86" s="106"/>
      <c r="AT86" s="101"/>
    </row>
    <row r="87" spans="1:46" s="59" customFormat="1" ht="39" customHeight="1" x14ac:dyDescent="0.2">
      <c r="A87" s="322">
        <v>27</v>
      </c>
      <c r="B87" s="323" t="s">
        <v>0</v>
      </c>
      <c r="C87" s="323"/>
      <c r="D87" s="75">
        <f>+(D88*$C88)+(D89*$C89)</f>
        <v>0</v>
      </c>
      <c r="E87" s="75">
        <f>+(E88*$C88)+(E89*$C89)</f>
        <v>0</v>
      </c>
      <c r="F87" s="68" t="e">
        <f t="shared" si="193"/>
        <v>#DIV/0!</v>
      </c>
      <c r="G87" s="324" t="s">
        <v>32</v>
      </c>
      <c r="H87" s="325" t="e">
        <f t="shared" ref="H87" si="254">IF(F87&gt;=1,"SI","NO")</f>
        <v>#DIV/0!</v>
      </c>
      <c r="I87" s="75">
        <f>+(I88*$C88)+(I89*$C89)</f>
        <v>0</v>
      </c>
      <c r="J87" s="75">
        <f>+(J88*$C88)+(J89*$C89)</f>
        <v>0</v>
      </c>
      <c r="K87" s="91" t="e">
        <f t="shared" si="195"/>
        <v>#DIV/0!</v>
      </c>
      <c r="L87" s="326" t="s">
        <v>3</v>
      </c>
      <c r="M87" s="325" t="e">
        <f t="shared" ref="M87" si="255">IF(K87&lt;=70%,"SI","NO")</f>
        <v>#DIV/0!</v>
      </c>
      <c r="N87" s="75">
        <f>+(N88*$C88)+(N89*$C89)</f>
        <v>0</v>
      </c>
      <c r="O87" s="75">
        <f>+(O88*$C88)+(O89*$C89)</f>
        <v>0</v>
      </c>
      <c r="P87" s="69" t="e">
        <f t="shared" si="197"/>
        <v>#DIV/0!</v>
      </c>
      <c r="Q87" s="327" t="s">
        <v>33</v>
      </c>
      <c r="R87" s="324" t="e">
        <f t="shared" ref="R87" si="256">IF(P87&gt;=1,"SI","NO")</f>
        <v>#DIV/0!</v>
      </c>
      <c r="S87" s="75">
        <f>+S88+S89</f>
        <v>0</v>
      </c>
      <c r="T87" s="75">
        <f>+T88+T89</f>
        <v>0</v>
      </c>
      <c r="U87" s="75">
        <f t="shared" ref="U87:U88" si="257">+(S87-T87)</f>
        <v>0</v>
      </c>
      <c r="V87" s="324" t="s">
        <v>174</v>
      </c>
      <c r="W87" s="325" t="str">
        <f t="shared" ref="W87" si="258">IF(U87&gt;=$H$3*20%,"SI","NO")</f>
        <v>NO</v>
      </c>
      <c r="X87" s="75">
        <f>+(X88*$C88)+(X89*$C89)</f>
        <v>0</v>
      </c>
      <c r="Y87" s="75">
        <f>+(Y88*$C88)+(Y89*$C89)</f>
        <v>0</v>
      </c>
      <c r="Z87" s="68" t="e">
        <f t="shared" si="201"/>
        <v>#DIV/0!</v>
      </c>
      <c r="AA87" s="324" t="s">
        <v>36</v>
      </c>
      <c r="AB87" s="325" t="e">
        <f t="shared" ref="AB87" si="259">IF(Z87&gt;=0,"SI","NO")</f>
        <v>#DIV/0!</v>
      </c>
      <c r="AC87" s="75">
        <f>+(AC88*$C88)+(AC89*$C89)</f>
        <v>0</v>
      </c>
      <c r="AD87" s="75">
        <f>+(AD88*$C88)+(AD89*$C89)</f>
        <v>0</v>
      </c>
      <c r="AE87" s="68" t="e">
        <f t="shared" si="203"/>
        <v>#DIV/0!</v>
      </c>
      <c r="AF87" s="324" t="s">
        <v>36</v>
      </c>
      <c r="AG87" s="325" t="e">
        <f t="shared" ref="AG87" si="260">IF(AE87&gt;=0,"SI","NO")</f>
        <v>#DIV/0!</v>
      </c>
      <c r="AS87" s="106"/>
      <c r="AT87" s="101"/>
    </row>
    <row r="88" spans="1:46" s="59" customFormat="1" ht="28.5" customHeight="1" x14ac:dyDescent="0.2">
      <c r="A88" s="322"/>
      <c r="B88" s="25"/>
      <c r="C88" s="26"/>
      <c r="D88" s="80"/>
      <c r="E88" s="71"/>
      <c r="F88" s="65" t="e">
        <f t="shared" si="193"/>
        <v>#DIV/0!</v>
      </c>
      <c r="G88" s="324"/>
      <c r="H88" s="325"/>
      <c r="I88" s="71"/>
      <c r="J88" s="80"/>
      <c r="K88" s="92" t="e">
        <f t="shared" si="195"/>
        <v>#DIV/0!</v>
      </c>
      <c r="L88" s="326"/>
      <c r="M88" s="325"/>
      <c r="N88" s="80"/>
      <c r="O88" s="71"/>
      <c r="P88" s="66" t="e">
        <f t="shared" si="197"/>
        <v>#DIV/0!</v>
      </c>
      <c r="Q88" s="327"/>
      <c r="R88" s="324"/>
      <c r="S88" s="71">
        <f t="shared" ref="S88:T89" si="261">+D88</f>
        <v>0</v>
      </c>
      <c r="T88" s="71">
        <f t="shared" si="261"/>
        <v>0</v>
      </c>
      <c r="U88" s="71">
        <f t="shared" si="257"/>
        <v>0</v>
      </c>
      <c r="V88" s="324"/>
      <c r="W88" s="325"/>
      <c r="X88" s="71">
        <f>+AC88</f>
        <v>0</v>
      </c>
      <c r="Y88" s="71">
        <f>+J88-I88</f>
        <v>0</v>
      </c>
      <c r="Z88" s="65" t="e">
        <f t="shared" si="201"/>
        <v>#DIV/0!</v>
      </c>
      <c r="AA88" s="324"/>
      <c r="AB88" s="325"/>
      <c r="AC88" s="71">
        <f>+N88</f>
        <v>0</v>
      </c>
      <c r="AD88" s="71">
        <f>+J88</f>
        <v>0</v>
      </c>
      <c r="AE88" s="65" t="e">
        <f t="shared" si="203"/>
        <v>#DIV/0!</v>
      </c>
      <c r="AF88" s="324"/>
      <c r="AG88" s="325"/>
      <c r="AS88" s="106"/>
      <c r="AT88" s="101"/>
    </row>
    <row r="89" spans="1:46" s="59" customFormat="1" ht="28.5" customHeight="1" x14ac:dyDescent="0.2">
      <c r="A89" s="322"/>
      <c r="B89" s="25"/>
      <c r="C89" s="26"/>
      <c r="D89" s="71"/>
      <c r="E89" s="71"/>
      <c r="F89" s="65" t="e">
        <f t="shared" si="193"/>
        <v>#DIV/0!</v>
      </c>
      <c r="G89" s="324"/>
      <c r="H89" s="325"/>
      <c r="I89" s="71"/>
      <c r="J89" s="80"/>
      <c r="K89" s="92" t="e">
        <f t="shared" si="195"/>
        <v>#DIV/0!</v>
      </c>
      <c r="L89" s="326"/>
      <c r="M89" s="325"/>
      <c r="N89" s="80"/>
      <c r="O89" s="71"/>
      <c r="P89" s="66" t="e">
        <f t="shared" si="197"/>
        <v>#DIV/0!</v>
      </c>
      <c r="Q89" s="327"/>
      <c r="R89" s="324"/>
      <c r="S89" s="71">
        <f t="shared" si="261"/>
        <v>0</v>
      </c>
      <c r="T89" s="71">
        <f t="shared" si="261"/>
        <v>0</v>
      </c>
      <c r="U89" s="71">
        <f>+(S89-T89)</f>
        <v>0</v>
      </c>
      <c r="V89" s="324"/>
      <c r="W89" s="325"/>
      <c r="X89" s="71">
        <f>+AC89</f>
        <v>0</v>
      </c>
      <c r="Y89" s="71">
        <f>+J89-I89</f>
        <v>0</v>
      </c>
      <c r="Z89" s="65" t="e">
        <f t="shared" si="201"/>
        <v>#DIV/0!</v>
      </c>
      <c r="AA89" s="324"/>
      <c r="AB89" s="325"/>
      <c r="AC89" s="71">
        <f>+N89</f>
        <v>0</v>
      </c>
      <c r="AD89" s="71">
        <f>+J89</f>
        <v>0</v>
      </c>
      <c r="AE89" s="65" t="e">
        <f t="shared" si="203"/>
        <v>#DIV/0!</v>
      </c>
      <c r="AF89" s="324"/>
      <c r="AG89" s="325"/>
      <c r="AS89" s="106"/>
      <c r="AT89" s="101"/>
    </row>
    <row r="90" spans="1:46" s="59" customFormat="1" ht="28.5" customHeight="1" x14ac:dyDescent="0.2">
      <c r="A90" s="322">
        <v>28</v>
      </c>
      <c r="B90" s="323" t="s">
        <v>0</v>
      </c>
      <c r="C90" s="323"/>
      <c r="D90" s="75">
        <f>+(D91*$C91)+(D92*$C92)</f>
        <v>0</v>
      </c>
      <c r="E90" s="75">
        <f>+(E91*$C91)+(E92*$C92)</f>
        <v>0</v>
      </c>
      <c r="F90" s="68" t="e">
        <f t="shared" ref="F90:F92" si="262">+D90/E90</f>
        <v>#DIV/0!</v>
      </c>
      <c r="G90" s="324" t="s">
        <v>32</v>
      </c>
      <c r="H90" s="325" t="e">
        <f t="shared" ref="H90" si="263">IF(F90&gt;=1,"SI","NO")</f>
        <v>#DIV/0!</v>
      </c>
      <c r="I90" s="75">
        <f>+(I91*$C91)+(I92*$C92)</f>
        <v>0</v>
      </c>
      <c r="J90" s="75">
        <f>+(J91*$C91)+(J92*$C92)</f>
        <v>0</v>
      </c>
      <c r="K90" s="91" t="e">
        <f t="shared" ref="K90:K92" si="264">+I90/J90</f>
        <v>#DIV/0!</v>
      </c>
      <c r="L90" s="326" t="s">
        <v>3</v>
      </c>
      <c r="M90" s="325" t="e">
        <f t="shared" ref="M90" si="265">IF(K90&lt;=70%,"SI","NO")</f>
        <v>#DIV/0!</v>
      </c>
      <c r="N90" s="75">
        <f>+(N91*$C91)+(N92*$C92)</f>
        <v>0</v>
      </c>
      <c r="O90" s="75">
        <f>+(O91*$C91)+(O92*$C92)</f>
        <v>0</v>
      </c>
      <c r="P90" s="69" t="e">
        <f t="shared" ref="P90:P92" si="266">+N90/O90</f>
        <v>#DIV/0!</v>
      </c>
      <c r="Q90" s="327" t="s">
        <v>33</v>
      </c>
      <c r="R90" s="324" t="e">
        <f t="shared" ref="R90" si="267">IF(P90&gt;=1,"SI","NO")</f>
        <v>#DIV/0!</v>
      </c>
      <c r="S90" s="75">
        <f>+S91+S92</f>
        <v>0</v>
      </c>
      <c r="T90" s="75">
        <f>+T91+T92</f>
        <v>0</v>
      </c>
      <c r="U90" s="75">
        <f t="shared" ref="U90:U91" si="268">+(S90-T90)</f>
        <v>0</v>
      </c>
      <c r="V90" s="324" t="s">
        <v>174</v>
      </c>
      <c r="W90" s="325" t="str">
        <f t="shared" ref="W90" si="269">IF(U90&gt;=$H$3*20%,"SI","NO")</f>
        <v>NO</v>
      </c>
      <c r="X90" s="75">
        <f>+(X91*$C91)+(X92*$C92)</f>
        <v>0</v>
      </c>
      <c r="Y90" s="75">
        <f>+(Y91*$C91)+(Y92*$C92)</f>
        <v>0</v>
      </c>
      <c r="Z90" s="68" t="e">
        <f t="shared" ref="Z90:Z92" si="270">+X90/Y90</f>
        <v>#DIV/0!</v>
      </c>
      <c r="AA90" s="324" t="s">
        <v>36</v>
      </c>
      <c r="AB90" s="325" t="e">
        <f t="shared" ref="AB90" si="271">IF(Z90&gt;=0,"SI","NO")</f>
        <v>#DIV/0!</v>
      </c>
      <c r="AC90" s="75">
        <f>+(AC91*$C91)+(AC92*$C92)</f>
        <v>0</v>
      </c>
      <c r="AD90" s="75">
        <f>+(AD91*$C91)+(AD92*$C92)</f>
        <v>0</v>
      </c>
      <c r="AE90" s="68" t="e">
        <f t="shared" ref="AE90:AE92" si="272">+AC90/AD90</f>
        <v>#DIV/0!</v>
      </c>
      <c r="AF90" s="324" t="s">
        <v>36</v>
      </c>
      <c r="AG90" s="325" t="e">
        <f t="shared" ref="AG90" si="273">IF(AE90&gt;=0,"SI","NO")</f>
        <v>#DIV/0!</v>
      </c>
      <c r="AS90" s="106"/>
      <c r="AT90" s="101"/>
    </row>
    <row r="91" spans="1:46" s="59" customFormat="1" ht="28.5" customHeight="1" x14ac:dyDescent="0.2">
      <c r="A91" s="322"/>
      <c r="B91" s="25"/>
      <c r="C91" s="26"/>
      <c r="D91" s="80"/>
      <c r="E91" s="71"/>
      <c r="F91" s="65" t="e">
        <f t="shared" si="262"/>
        <v>#DIV/0!</v>
      </c>
      <c r="G91" s="324"/>
      <c r="H91" s="325"/>
      <c r="I91" s="71"/>
      <c r="J91" s="80"/>
      <c r="K91" s="92" t="e">
        <f t="shared" si="264"/>
        <v>#DIV/0!</v>
      </c>
      <c r="L91" s="326"/>
      <c r="M91" s="325"/>
      <c r="N91" s="80"/>
      <c r="O91" s="71"/>
      <c r="P91" s="66" t="e">
        <f t="shared" si="266"/>
        <v>#DIV/0!</v>
      </c>
      <c r="Q91" s="327"/>
      <c r="R91" s="324"/>
      <c r="S91" s="71">
        <f t="shared" ref="S91:S92" si="274">+D91</f>
        <v>0</v>
      </c>
      <c r="T91" s="71">
        <f t="shared" ref="T91:T92" si="275">+E91</f>
        <v>0</v>
      </c>
      <c r="U91" s="71">
        <f t="shared" si="268"/>
        <v>0</v>
      </c>
      <c r="V91" s="324"/>
      <c r="W91" s="325"/>
      <c r="X91" s="71">
        <f>+AC91</f>
        <v>0</v>
      </c>
      <c r="Y91" s="71">
        <f>+J91-I91</f>
        <v>0</v>
      </c>
      <c r="Z91" s="65" t="e">
        <f t="shared" si="270"/>
        <v>#DIV/0!</v>
      </c>
      <c r="AA91" s="324"/>
      <c r="AB91" s="325"/>
      <c r="AC91" s="71">
        <f>+N91</f>
        <v>0</v>
      </c>
      <c r="AD91" s="71">
        <f>+J91</f>
        <v>0</v>
      </c>
      <c r="AE91" s="65" t="e">
        <f t="shared" si="272"/>
        <v>#DIV/0!</v>
      </c>
      <c r="AF91" s="324"/>
      <c r="AG91" s="325"/>
      <c r="AS91" s="106"/>
      <c r="AT91" s="101"/>
    </row>
    <row r="92" spans="1:46" s="59" customFormat="1" ht="28.5" customHeight="1" x14ac:dyDescent="0.2">
      <c r="A92" s="322"/>
      <c r="B92" s="25"/>
      <c r="C92" s="26"/>
      <c r="D92" s="71"/>
      <c r="E92" s="71"/>
      <c r="F92" s="65" t="e">
        <f t="shared" si="262"/>
        <v>#DIV/0!</v>
      </c>
      <c r="G92" s="324"/>
      <c r="H92" s="325"/>
      <c r="I92" s="71"/>
      <c r="J92" s="80"/>
      <c r="K92" s="92" t="e">
        <f t="shared" si="264"/>
        <v>#DIV/0!</v>
      </c>
      <c r="L92" s="326"/>
      <c r="M92" s="325"/>
      <c r="N92" s="80"/>
      <c r="O92" s="71"/>
      <c r="P92" s="66" t="e">
        <f t="shared" si="266"/>
        <v>#DIV/0!</v>
      </c>
      <c r="Q92" s="327"/>
      <c r="R92" s="324"/>
      <c r="S92" s="71">
        <f t="shared" si="274"/>
        <v>0</v>
      </c>
      <c r="T92" s="71">
        <f t="shared" si="275"/>
        <v>0</v>
      </c>
      <c r="U92" s="71">
        <f>+(S92-T92)</f>
        <v>0</v>
      </c>
      <c r="V92" s="324"/>
      <c r="W92" s="325"/>
      <c r="X92" s="71">
        <f>+AC92</f>
        <v>0</v>
      </c>
      <c r="Y92" s="71">
        <f>+J92-I92</f>
        <v>0</v>
      </c>
      <c r="Z92" s="65" t="e">
        <f t="shared" si="270"/>
        <v>#DIV/0!</v>
      </c>
      <c r="AA92" s="324"/>
      <c r="AB92" s="325"/>
      <c r="AC92" s="71">
        <f>+N92</f>
        <v>0</v>
      </c>
      <c r="AD92" s="71">
        <f>+J92</f>
        <v>0</v>
      </c>
      <c r="AE92" s="65" t="e">
        <f t="shared" si="272"/>
        <v>#DIV/0!</v>
      </c>
      <c r="AF92" s="324"/>
      <c r="AG92" s="325"/>
      <c r="AS92" s="106"/>
      <c r="AT92" s="101"/>
    </row>
    <row r="93" spans="1:46" s="59" customFormat="1" ht="28.5" customHeight="1" x14ac:dyDescent="0.2">
      <c r="A93" s="322">
        <v>29</v>
      </c>
      <c r="B93" s="323" t="s">
        <v>0</v>
      </c>
      <c r="C93" s="323"/>
      <c r="D93" s="75">
        <f>+(D94*$C94)+(D95*$C95)</f>
        <v>0</v>
      </c>
      <c r="E93" s="75">
        <f>+(E94*$C94)+(E95*$C95)</f>
        <v>0</v>
      </c>
      <c r="F93" s="68" t="e">
        <f t="shared" ref="F93:F95" si="276">+D93/E93</f>
        <v>#DIV/0!</v>
      </c>
      <c r="G93" s="324" t="s">
        <v>32</v>
      </c>
      <c r="H93" s="325" t="e">
        <f t="shared" ref="H93" si="277">IF(F93&gt;=1,"SI","NO")</f>
        <v>#DIV/0!</v>
      </c>
      <c r="I93" s="75">
        <f>+(I94*$C94)+(I95*$C95)</f>
        <v>0</v>
      </c>
      <c r="J93" s="75">
        <f>+(J94*$C94)+(J95*$C95)</f>
        <v>0</v>
      </c>
      <c r="K93" s="91" t="e">
        <f t="shared" ref="K93:K95" si="278">+I93/J93</f>
        <v>#DIV/0!</v>
      </c>
      <c r="L93" s="326" t="s">
        <v>3</v>
      </c>
      <c r="M93" s="325" t="e">
        <f t="shared" ref="M93" si="279">IF(K93&lt;=70%,"SI","NO")</f>
        <v>#DIV/0!</v>
      </c>
      <c r="N93" s="75">
        <f>+(N94*$C94)+(N95*$C95)</f>
        <v>0</v>
      </c>
      <c r="O93" s="75">
        <f>+(O94*$C94)+(O95*$C95)</f>
        <v>0</v>
      </c>
      <c r="P93" s="69" t="e">
        <f t="shared" ref="P93:P95" si="280">+N93/O93</f>
        <v>#DIV/0!</v>
      </c>
      <c r="Q93" s="327" t="s">
        <v>33</v>
      </c>
      <c r="R93" s="324" t="e">
        <f t="shared" ref="R93" si="281">IF(P93&gt;=1,"SI","NO")</f>
        <v>#DIV/0!</v>
      </c>
      <c r="S93" s="75">
        <f>+S94+S95</f>
        <v>0</v>
      </c>
      <c r="T93" s="75">
        <f>+T94+T95</f>
        <v>0</v>
      </c>
      <c r="U93" s="75">
        <f t="shared" ref="U93:U94" si="282">+(S93-T93)</f>
        <v>0</v>
      </c>
      <c r="V93" s="324" t="s">
        <v>174</v>
      </c>
      <c r="W93" s="325" t="str">
        <f t="shared" ref="W93" si="283">IF(U93&gt;=$H$3*20%,"SI","NO")</f>
        <v>NO</v>
      </c>
      <c r="X93" s="75">
        <f>+(X94*$C94)+(X95*$C95)</f>
        <v>0</v>
      </c>
      <c r="Y93" s="75">
        <f>+(Y94*$C94)+(Y95*$C95)</f>
        <v>0</v>
      </c>
      <c r="Z93" s="68" t="e">
        <f t="shared" ref="Z93:Z95" si="284">+X93/Y93</f>
        <v>#DIV/0!</v>
      </c>
      <c r="AA93" s="324" t="s">
        <v>36</v>
      </c>
      <c r="AB93" s="325" t="e">
        <f t="shared" ref="AB93" si="285">IF(Z93&gt;=0,"SI","NO")</f>
        <v>#DIV/0!</v>
      </c>
      <c r="AC93" s="75">
        <f>+(AC94*$C94)+(AC95*$C95)</f>
        <v>0</v>
      </c>
      <c r="AD93" s="75">
        <f>+(AD94*$C94)+(AD95*$C95)</f>
        <v>0</v>
      </c>
      <c r="AE93" s="68" t="e">
        <f t="shared" ref="AE93:AE95" si="286">+AC93/AD93</f>
        <v>#DIV/0!</v>
      </c>
      <c r="AF93" s="324" t="s">
        <v>36</v>
      </c>
      <c r="AG93" s="325" t="e">
        <f t="shared" ref="AG93" si="287">IF(AE93&gt;=0,"SI","NO")</f>
        <v>#DIV/0!</v>
      </c>
      <c r="AS93" s="106"/>
      <c r="AT93" s="101"/>
    </row>
    <row r="94" spans="1:46" s="59" customFormat="1" ht="28.5" customHeight="1" x14ac:dyDescent="0.2">
      <c r="A94" s="322"/>
      <c r="B94" s="25"/>
      <c r="C94" s="26"/>
      <c r="D94" s="80"/>
      <c r="E94" s="71"/>
      <c r="F94" s="65" t="e">
        <f t="shared" si="276"/>
        <v>#DIV/0!</v>
      </c>
      <c r="G94" s="324"/>
      <c r="H94" s="325"/>
      <c r="I94" s="71"/>
      <c r="J94" s="80"/>
      <c r="K94" s="92" t="e">
        <f t="shared" si="278"/>
        <v>#DIV/0!</v>
      </c>
      <c r="L94" s="326"/>
      <c r="M94" s="325"/>
      <c r="N94" s="80"/>
      <c r="O94" s="71"/>
      <c r="P94" s="66" t="e">
        <f t="shared" si="280"/>
        <v>#DIV/0!</v>
      </c>
      <c r="Q94" s="327"/>
      <c r="R94" s="324"/>
      <c r="S94" s="71">
        <f t="shared" ref="S94:S95" si="288">+D94</f>
        <v>0</v>
      </c>
      <c r="T94" s="71">
        <f t="shared" ref="T94:T95" si="289">+E94</f>
        <v>0</v>
      </c>
      <c r="U94" s="71">
        <f t="shared" si="282"/>
        <v>0</v>
      </c>
      <c r="V94" s="324"/>
      <c r="W94" s="325"/>
      <c r="X94" s="71">
        <f>+AC94</f>
        <v>0</v>
      </c>
      <c r="Y94" s="71">
        <f>+J94-I94</f>
        <v>0</v>
      </c>
      <c r="Z94" s="65" t="e">
        <f t="shared" si="284"/>
        <v>#DIV/0!</v>
      </c>
      <c r="AA94" s="324"/>
      <c r="AB94" s="325"/>
      <c r="AC94" s="71">
        <f>+N94</f>
        <v>0</v>
      </c>
      <c r="AD94" s="71">
        <f>+J94</f>
        <v>0</v>
      </c>
      <c r="AE94" s="65" t="e">
        <f t="shared" si="286"/>
        <v>#DIV/0!</v>
      </c>
      <c r="AF94" s="324"/>
      <c r="AG94" s="325"/>
      <c r="AS94" s="106"/>
      <c r="AT94" s="101"/>
    </row>
    <row r="95" spans="1:46" s="59" customFormat="1" ht="28.5" customHeight="1" x14ac:dyDescent="0.2">
      <c r="A95" s="322"/>
      <c r="B95" s="25"/>
      <c r="C95" s="26"/>
      <c r="D95" s="71"/>
      <c r="E95" s="71"/>
      <c r="F95" s="65" t="e">
        <f t="shared" si="276"/>
        <v>#DIV/0!</v>
      </c>
      <c r="G95" s="324"/>
      <c r="H95" s="325"/>
      <c r="I95" s="71"/>
      <c r="J95" s="80"/>
      <c r="K95" s="92" t="e">
        <f t="shared" si="278"/>
        <v>#DIV/0!</v>
      </c>
      <c r="L95" s="326"/>
      <c r="M95" s="325"/>
      <c r="N95" s="80"/>
      <c r="O95" s="71"/>
      <c r="P95" s="66" t="e">
        <f t="shared" si="280"/>
        <v>#DIV/0!</v>
      </c>
      <c r="Q95" s="327"/>
      <c r="R95" s="324"/>
      <c r="S95" s="71">
        <f t="shared" si="288"/>
        <v>0</v>
      </c>
      <c r="T95" s="71">
        <f t="shared" si="289"/>
        <v>0</v>
      </c>
      <c r="U95" s="71">
        <f>+(S95-T95)</f>
        <v>0</v>
      </c>
      <c r="V95" s="324"/>
      <c r="W95" s="325"/>
      <c r="X95" s="71">
        <f>+AC95</f>
        <v>0</v>
      </c>
      <c r="Y95" s="71">
        <f>+J95-I95</f>
        <v>0</v>
      </c>
      <c r="Z95" s="65" t="e">
        <f t="shared" si="284"/>
        <v>#DIV/0!</v>
      </c>
      <c r="AA95" s="324"/>
      <c r="AB95" s="325"/>
      <c r="AC95" s="71">
        <f>+N95</f>
        <v>0</v>
      </c>
      <c r="AD95" s="71">
        <f>+J95</f>
        <v>0</v>
      </c>
      <c r="AE95" s="65" t="e">
        <f t="shared" si="286"/>
        <v>#DIV/0!</v>
      </c>
      <c r="AF95" s="324"/>
      <c r="AG95" s="325"/>
      <c r="AS95" s="106"/>
      <c r="AT95" s="101"/>
    </row>
    <row r="96" spans="1:46" s="59" customFormat="1" ht="28.5" customHeight="1" x14ac:dyDescent="0.2">
      <c r="A96" s="322">
        <v>30</v>
      </c>
      <c r="B96" s="323" t="s">
        <v>0</v>
      </c>
      <c r="C96" s="323"/>
      <c r="D96" s="75">
        <f>+(D97*$C97)+(D98*$C98)</f>
        <v>0</v>
      </c>
      <c r="E96" s="75">
        <f>+(E97*$C97)+(E98*$C98)</f>
        <v>0</v>
      </c>
      <c r="F96" s="68" t="e">
        <f t="shared" ref="F96:F98" si="290">+D96/E96</f>
        <v>#DIV/0!</v>
      </c>
      <c r="G96" s="324" t="s">
        <v>32</v>
      </c>
      <c r="H96" s="325" t="e">
        <f t="shared" ref="H96" si="291">IF(F96&gt;=1,"SI","NO")</f>
        <v>#DIV/0!</v>
      </c>
      <c r="I96" s="75">
        <f>+(I97*$C97)+(I98*$C98)</f>
        <v>0</v>
      </c>
      <c r="J96" s="75">
        <f>+(J97*$C97)+(J98*$C98)</f>
        <v>0</v>
      </c>
      <c r="K96" s="91" t="e">
        <f t="shared" ref="K96:K98" si="292">+I96/J96</f>
        <v>#DIV/0!</v>
      </c>
      <c r="L96" s="326" t="s">
        <v>3</v>
      </c>
      <c r="M96" s="325" t="e">
        <f t="shared" ref="M96" si="293">IF(K96&lt;=70%,"SI","NO")</f>
        <v>#DIV/0!</v>
      </c>
      <c r="N96" s="75">
        <f>+(N97*$C97)+(N98*$C98)</f>
        <v>0</v>
      </c>
      <c r="O96" s="75">
        <f>+(O97*$C97)+(O98*$C98)</f>
        <v>0</v>
      </c>
      <c r="P96" s="69" t="e">
        <f t="shared" ref="P96:P98" si="294">+N96/O96</f>
        <v>#DIV/0!</v>
      </c>
      <c r="Q96" s="327" t="s">
        <v>33</v>
      </c>
      <c r="R96" s="324" t="e">
        <f t="shared" ref="R96" si="295">IF(P96&gt;=1,"SI","NO")</f>
        <v>#DIV/0!</v>
      </c>
      <c r="S96" s="75">
        <f>+S97+S98</f>
        <v>0</v>
      </c>
      <c r="T96" s="75">
        <f>+T97+T98</f>
        <v>0</v>
      </c>
      <c r="U96" s="75">
        <f t="shared" ref="U96:U97" si="296">+(S96-T96)</f>
        <v>0</v>
      </c>
      <c r="V96" s="324" t="s">
        <v>174</v>
      </c>
      <c r="W96" s="325" t="str">
        <f t="shared" ref="W96" si="297">IF(U96&gt;=$H$3*20%,"SI","NO")</f>
        <v>NO</v>
      </c>
      <c r="X96" s="75">
        <f>+(X97*$C97)+(X98*$C98)</f>
        <v>0</v>
      </c>
      <c r="Y96" s="75">
        <f>+(Y97*$C97)+(Y98*$C98)</f>
        <v>0</v>
      </c>
      <c r="Z96" s="68" t="e">
        <f t="shared" ref="Z96:Z98" si="298">+X96/Y96</f>
        <v>#DIV/0!</v>
      </c>
      <c r="AA96" s="324" t="s">
        <v>36</v>
      </c>
      <c r="AB96" s="325" t="e">
        <f t="shared" ref="AB96" si="299">IF(Z96&gt;=0,"SI","NO")</f>
        <v>#DIV/0!</v>
      </c>
      <c r="AC96" s="75">
        <f>+(AC97*$C97)+(AC98*$C98)</f>
        <v>0</v>
      </c>
      <c r="AD96" s="75">
        <f>+(AD97*$C97)+(AD98*$C98)</f>
        <v>0</v>
      </c>
      <c r="AE96" s="68" t="e">
        <f t="shared" ref="AE96:AE98" si="300">+AC96/AD96</f>
        <v>#DIV/0!</v>
      </c>
      <c r="AF96" s="324" t="s">
        <v>36</v>
      </c>
      <c r="AG96" s="325" t="e">
        <f t="shared" ref="AG96" si="301">IF(AE96&gt;=0,"SI","NO")</f>
        <v>#DIV/0!</v>
      </c>
      <c r="AS96" s="106"/>
      <c r="AT96" s="101"/>
    </row>
    <row r="97" spans="1:46" s="59" customFormat="1" ht="28.5" customHeight="1" x14ac:dyDescent="0.2">
      <c r="A97" s="322"/>
      <c r="B97" s="25"/>
      <c r="C97" s="26"/>
      <c r="D97" s="80"/>
      <c r="E97" s="71"/>
      <c r="F97" s="65" t="e">
        <f t="shared" si="290"/>
        <v>#DIV/0!</v>
      </c>
      <c r="G97" s="324"/>
      <c r="H97" s="325"/>
      <c r="I97" s="71"/>
      <c r="J97" s="80"/>
      <c r="K97" s="92" t="e">
        <f t="shared" si="292"/>
        <v>#DIV/0!</v>
      </c>
      <c r="L97" s="326"/>
      <c r="M97" s="325"/>
      <c r="N97" s="80"/>
      <c r="O97" s="71"/>
      <c r="P97" s="66" t="e">
        <f t="shared" si="294"/>
        <v>#DIV/0!</v>
      </c>
      <c r="Q97" s="327"/>
      <c r="R97" s="324"/>
      <c r="S97" s="71">
        <f t="shared" ref="S97:S98" si="302">+D97</f>
        <v>0</v>
      </c>
      <c r="T97" s="71">
        <f t="shared" ref="T97:T98" si="303">+E97</f>
        <v>0</v>
      </c>
      <c r="U97" s="71">
        <f t="shared" si="296"/>
        <v>0</v>
      </c>
      <c r="V97" s="324"/>
      <c r="W97" s="325"/>
      <c r="X97" s="71">
        <f>+AC97</f>
        <v>0</v>
      </c>
      <c r="Y97" s="71">
        <f>+J97-I97</f>
        <v>0</v>
      </c>
      <c r="Z97" s="65" t="e">
        <f t="shared" si="298"/>
        <v>#DIV/0!</v>
      </c>
      <c r="AA97" s="324"/>
      <c r="AB97" s="325"/>
      <c r="AC97" s="71">
        <f>+N97</f>
        <v>0</v>
      </c>
      <c r="AD97" s="71">
        <f>+J97</f>
        <v>0</v>
      </c>
      <c r="AE97" s="65" t="e">
        <f t="shared" si="300"/>
        <v>#DIV/0!</v>
      </c>
      <c r="AF97" s="324"/>
      <c r="AG97" s="325"/>
      <c r="AS97" s="106"/>
      <c r="AT97" s="101"/>
    </row>
    <row r="98" spans="1:46" s="59" customFormat="1" ht="28.5" customHeight="1" x14ac:dyDescent="0.2">
      <c r="A98" s="322"/>
      <c r="B98" s="25"/>
      <c r="C98" s="26"/>
      <c r="D98" s="71"/>
      <c r="E98" s="71"/>
      <c r="F98" s="65" t="e">
        <f t="shared" si="290"/>
        <v>#DIV/0!</v>
      </c>
      <c r="G98" s="324"/>
      <c r="H98" s="325"/>
      <c r="I98" s="71"/>
      <c r="J98" s="80"/>
      <c r="K98" s="92" t="e">
        <f t="shared" si="292"/>
        <v>#DIV/0!</v>
      </c>
      <c r="L98" s="326"/>
      <c r="M98" s="325"/>
      <c r="N98" s="80"/>
      <c r="O98" s="71"/>
      <c r="P98" s="66" t="e">
        <f t="shared" si="294"/>
        <v>#DIV/0!</v>
      </c>
      <c r="Q98" s="327"/>
      <c r="R98" s="324"/>
      <c r="S98" s="71">
        <f t="shared" si="302"/>
        <v>0</v>
      </c>
      <c r="T98" s="71">
        <f t="shared" si="303"/>
        <v>0</v>
      </c>
      <c r="U98" s="71">
        <f>+(S98-T98)</f>
        <v>0</v>
      </c>
      <c r="V98" s="324"/>
      <c r="W98" s="325"/>
      <c r="X98" s="71">
        <f>+AC98</f>
        <v>0</v>
      </c>
      <c r="Y98" s="71">
        <f>+J98-I98</f>
        <v>0</v>
      </c>
      <c r="Z98" s="65" t="e">
        <f t="shared" si="298"/>
        <v>#DIV/0!</v>
      </c>
      <c r="AA98" s="324"/>
      <c r="AB98" s="325"/>
      <c r="AC98" s="71">
        <f>+N98</f>
        <v>0</v>
      </c>
      <c r="AD98" s="71">
        <f>+J98</f>
        <v>0</v>
      </c>
      <c r="AE98" s="65" t="e">
        <f t="shared" si="300"/>
        <v>#DIV/0!</v>
      </c>
      <c r="AF98" s="324"/>
      <c r="AG98" s="325"/>
      <c r="AS98" s="106"/>
      <c r="AT98" s="101"/>
    </row>
    <row r="99" spans="1:46" s="59" customFormat="1" ht="28.5" customHeight="1" x14ac:dyDescent="0.2">
      <c r="A99" s="322">
        <v>31</v>
      </c>
      <c r="B99" s="323" t="s">
        <v>0</v>
      </c>
      <c r="C99" s="323"/>
      <c r="D99" s="75">
        <f>+(D100*$C100)+(D101*$C101)</f>
        <v>0</v>
      </c>
      <c r="E99" s="75">
        <f>+(E100*$C100)+(E101*$C101)</f>
        <v>0</v>
      </c>
      <c r="F99" s="68" t="e">
        <f t="shared" ref="F99:F101" si="304">+D99/E99</f>
        <v>#DIV/0!</v>
      </c>
      <c r="G99" s="324" t="s">
        <v>32</v>
      </c>
      <c r="H99" s="325" t="e">
        <f t="shared" ref="H99" si="305">IF(F99&gt;=1,"SI","NO")</f>
        <v>#DIV/0!</v>
      </c>
      <c r="I99" s="75">
        <f>+(I100*$C100)+(I101*$C101)</f>
        <v>0</v>
      </c>
      <c r="J99" s="75">
        <f>+(J100*$C100)+(J101*$C101)</f>
        <v>0</v>
      </c>
      <c r="K99" s="91" t="e">
        <f t="shared" ref="K99:K101" si="306">+I99/J99</f>
        <v>#DIV/0!</v>
      </c>
      <c r="L99" s="326" t="s">
        <v>3</v>
      </c>
      <c r="M99" s="325" t="e">
        <f t="shared" ref="M99" si="307">IF(K99&lt;=70%,"SI","NO")</f>
        <v>#DIV/0!</v>
      </c>
      <c r="N99" s="75">
        <f>+(N100*$C100)+(N101*$C101)</f>
        <v>0</v>
      </c>
      <c r="O99" s="75">
        <f>+(O100*$C100)+(O101*$C101)</f>
        <v>0</v>
      </c>
      <c r="P99" s="69" t="e">
        <f t="shared" ref="P99:P101" si="308">+N99/O99</f>
        <v>#DIV/0!</v>
      </c>
      <c r="Q99" s="327" t="s">
        <v>33</v>
      </c>
      <c r="R99" s="324" t="e">
        <f t="shared" ref="R99" si="309">IF(P99&gt;=1,"SI","NO")</f>
        <v>#DIV/0!</v>
      </c>
      <c r="S99" s="75">
        <f>+S100+S101</f>
        <v>0</v>
      </c>
      <c r="T99" s="75">
        <f>+T100+T101</f>
        <v>0</v>
      </c>
      <c r="U99" s="75">
        <f t="shared" ref="U99:U100" si="310">+(S99-T99)</f>
        <v>0</v>
      </c>
      <c r="V99" s="324" t="s">
        <v>174</v>
      </c>
      <c r="W99" s="325" t="str">
        <f t="shared" ref="W99" si="311">IF(U99&gt;=$H$3*20%,"SI","NO")</f>
        <v>NO</v>
      </c>
      <c r="X99" s="75">
        <f>+(X100*$C100)+(X101*$C101)</f>
        <v>0</v>
      </c>
      <c r="Y99" s="75">
        <f>+(Y100*$C100)+(Y101*$C101)</f>
        <v>0</v>
      </c>
      <c r="Z99" s="68" t="e">
        <f t="shared" ref="Z99:Z101" si="312">+X99/Y99</f>
        <v>#DIV/0!</v>
      </c>
      <c r="AA99" s="324" t="s">
        <v>36</v>
      </c>
      <c r="AB99" s="325" t="e">
        <f t="shared" ref="AB99" si="313">IF(Z99&gt;=0,"SI","NO")</f>
        <v>#DIV/0!</v>
      </c>
      <c r="AC99" s="75">
        <f>+(AC100*$C100)+(AC101*$C101)</f>
        <v>0</v>
      </c>
      <c r="AD99" s="75">
        <f>+(AD100*$C100)+(AD101*$C101)</f>
        <v>0</v>
      </c>
      <c r="AE99" s="68" t="e">
        <f t="shared" ref="AE99:AE101" si="314">+AC99/AD99</f>
        <v>#DIV/0!</v>
      </c>
      <c r="AF99" s="324" t="s">
        <v>36</v>
      </c>
      <c r="AG99" s="325" t="e">
        <f t="shared" ref="AG99" si="315">IF(AE99&gt;=0,"SI","NO")</f>
        <v>#DIV/0!</v>
      </c>
      <c r="AS99" s="106"/>
      <c r="AT99" s="101"/>
    </row>
    <row r="100" spans="1:46" s="59" customFormat="1" ht="28.5" customHeight="1" x14ac:dyDescent="0.2">
      <c r="A100" s="322"/>
      <c r="B100" s="25"/>
      <c r="C100" s="26"/>
      <c r="D100" s="80"/>
      <c r="E100" s="71"/>
      <c r="F100" s="65" t="e">
        <f t="shared" si="304"/>
        <v>#DIV/0!</v>
      </c>
      <c r="G100" s="324"/>
      <c r="H100" s="325"/>
      <c r="I100" s="71"/>
      <c r="J100" s="80"/>
      <c r="K100" s="92" t="e">
        <f t="shared" si="306"/>
        <v>#DIV/0!</v>
      </c>
      <c r="L100" s="326"/>
      <c r="M100" s="325"/>
      <c r="N100" s="80"/>
      <c r="O100" s="71"/>
      <c r="P100" s="66" t="e">
        <f t="shared" si="308"/>
        <v>#DIV/0!</v>
      </c>
      <c r="Q100" s="327"/>
      <c r="R100" s="324"/>
      <c r="S100" s="71">
        <f t="shared" ref="S100:S101" si="316">+D100</f>
        <v>0</v>
      </c>
      <c r="T100" s="71">
        <f t="shared" ref="T100:T101" si="317">+E100</f>
        <v>0</v>
      </c>
      <c r="U100" s="71">
        <f t="shared" si="310"/>
        <v>0</v>
      </c>
      <c r="V100" s="324"/>
      <c r="W100" s="325"/>
      <c r="X100" s="71">
        <f>+AC100</f>
        <v>0</v>
      </c>
      <c r="Y100" s="71">
        <f>+J100-I100</f>
        <v>0</v>
      </c>
      <c r="Z100" s="65" t="e">
        <f t="shared" si="312"/>
        <v>#DIV/0!</v>
      </c>
      <c r="AA100" s="324"/>
      <c r="AB100" s="325"/>
      <c r="AC100" s="71">
        <f>+N100</f>
        <v>0</v>
      </c>
      <c r="AD100" s="71">
        <f>+J100</f>
        <v>0</v>
      </c>
      <c r="AE100" s="65" t="e">
        <f t="shared" si="314"/>
        <v>#DIV/0!</v>
      </c>
      <c r="AF100" s="324"/>
      <c r="AG100" s="325"/>
      <c r="AS100" s="106"/>
      <c r="AT100" s="101"/>
    </row>
    <row r="101" spans="1:46" s="59" customFormat="1" ht="28.5" customHeight="1" x14ac:dyDescent="0.2">
      <c r="A101" s="322"/>
      <c r="B101" s="25"/>
      <c r="C101" s="26"/>
      <c r="D101" s="71"/>
      <c r="E101" s="71"/>
      <c r="F101" s="65" t="e">
        <f t="shared" si="304"/>
        <v>#DIV/0!</v>
      </c>
      <c r="G101" s="324"/>
      <c r="H101" s="325"/>
      <c r="I101" s="71"/>
      <c r="J101" s="80"/>
      <c r="K101" s="92" t="e">
        <f t="shared" si="306"/>
        <v>#DIV/0!</v>
      </c>
      <c r="L101" s="326"/>
      <c r="M101" s="325"/>
      <c r="N101" s="80"/>
      <c r="O101" s="71"/>
      <c r="P101" s="66" t="e">
        <f t="shared" si="308"/>
        <v>#DIV/0!</v>
      </c>
      <c r="Q101" s="327"/>
      <c r="R101" s="324"/>
      <c r="S101" s="71">
        <f t="shared" si="316"/>
        <v>0</v>
      </c>
      <c r="T101" s="71">
        <f t="shared" si="317"/>
        <v>0</v>
      </c>
      <c r="U101" s="71">
        <f>+(S101-T101)</f>
        <v>0</v>
      </c>
      <c r="V101" s="324"/>
      <c r="W101" s="325"/>
      <c r="X101" s="71">
        <f>+AC101</f>
        <v>0</v>
      </c>
      <c r="Y101" s="71">
        <f>+J101-I101</f>
        <v>0</v>
      </c>
      <c r="Z101" s="65" t="e">
        <f t="shared" si="312"/>
        <v>#DIV/0!</v>
      </c>
      <c r="AA101" s="324"/>
      <c r="AB101" s="325"/>
      <c r="AC101" s="71">
        <f>+N101</f>
        <v>0</v>
      </c>
      <c r="AD101" s="71">
        <f>+J101</f>
        <v>0</v>
      </c>
      <c r="AE101" s="65" t="e">
        <f t="shared" si="314"/>
        <v>#DIV/0!</v>
      </c>
      <c r="AF101" s="324"/>
      <c r="AG101" s="325"/>
      <c r="AS101" s="106"/>
      <c r="AT101" s="101"/>
    </row>
    <row r="102" spans="1:46" s="59" customFormat="1" ht="28.5" customHeight="1" x14ac:dyDescent="0.2">
      <c r="A102" s="322">
        <v>32</v>
      </c>
      <c r="B102" s="323" t="s">
        <v>0</v>
      </c>
      <c r="C102" s="323"/>
      <c r="D102" s="75">
        <f>+(D103*$C103)+(D104*$C104)</f>
        <v>0</v>
      </c>
      <c r="E102" s="75">
        <f>+(E103*$C103)+(E104*$C104)</f>
        <v>0</v>
      </c>
      <c r="F102" s="68" t="e">
        <f t="shared" ref="F102:F104" si="318">+D102/E102</f>
        <v>#DIV/0!</v>
      </c>
      <c r="G102" s="324" t="s">
        <v>32</v>
      </c>
      <c r="H102" s="325" t="e">
        <f t="shared" ref="H102" si="319">IF(F102&gt;=1,"SI","NO")</f>
        <v>#DIV/0!</v>
      </c>
      <c r="I102" s="75">
        <f>+(I103*$C103)+(I104*$C104)</f>
        <v>0</v>
      </c>
      <c r="J102" s="75">
        <f>+(J103*$C103)+(J104*$C104)</f>
        <v>0</v>
      </c>
      <c r="K102" s="91" t="e">
        <f t="shared" ref="K102:K104" si="320">+I102/J102</f>
        <v>#DIV/0!</v>
      </c>
      <c r="L102" s="326" t="s">
        <v>3</v>
      </c>
      <c r="M102" s="325" t="e">
        <f t="shared" ref="M102" si="321">IF(K102&lt;=70%,"SI","NO")</f>
        <v>#DIV/0!</v>
      </c>
      <c r="N102" s="75">
        <f>+(N103*$C103)+(N104*$C104)</f>
        <v>0</v>
      </c>
      <c r="O102" s="75">
        <f>+(O103*$C103)+(O104*$C104)</f>
        <v>0</v>
      </c>
      <c r="P102" s="69" t="e">
        <f t="shared" ref="P102:P104" si="322">+N102/O102</f>
        <v>#DIV/0!</v>
      </c>
      <c r="Q102" s="327" t="s">
        <v>33</v>
      </c>
      <c r="R102" s="324" t="e">
        <f t="shared" ref="R102" si="323">IF(P102&gt;=1,"SI","NO")</f>
        <v>#DIV/0!</v>
      </c>
      <c r="S102" s="75">
        <f>+S103+S104</f>
        <v>0</v>
      </c>
      <c r="T102" s="75">
        <f>+T103+T104</f>
        <v>0</v>
      </c>
      <c r="U102" s="75">
        <f t="shared" ref="U102:U103" si="324">+(S102-T102)</f>
        <v>0</v>
      </c>
      <c r="V102" s="324" t="s">
        <v>174</v>
      </c>
      <c r="W102" s="325" t="str">
        <f t="shared" ref="W102" si="325">IF(U102&gt;=$H$3*20%,"SI","NO")</f>
        <v>NO</v>
      </c>
      <c r="X102" s="75">
        <f>+(X103*$C103)+(X104*$C104)</f>
        <v>0</v>
      </c>
      <c r="Y102" s="75">
        <f>+(Y103*$C103)+(Y104*$C104)</f>
        <v>0</v>
      </c>
      <c r="Z102" s="68" t="e">
        <f t="shared" ref="Z102:Z104" si="326">+X102/Y102</f>
        <v>#DIV/0!</v>
      </c>
      <c r="AA102" s="324" t="s">
        <v>36</v>
      </c>
      <c r="AB102" s="325" t="e">
        <f t="shared" ref="AB102" si="327">IF(Z102&gt;=0,"SI","NO")</f>
        <v>#DIV/0!</v>
      </c>
      <c r="AC102" s="75">
        <f>+(AC103*$C103)+(AC104*$C104)</f>
        <v>0</v>
      </c>
      <c r="AD102" s="75">
        <f>+(AD103*$C103)+(AD104*$C104)</f>
        <v>0</v>
      </c>
      <c r="AE102" s="68" t="e">
        <f t="shared" ref="AE102:AE104" si="328">+AC102/AD102</f>
        <v>#DIV/0!</v>
      </c>
      <c r="AF102" s="324" t="s">
        <v>36</v>
      </c>
      <c r="AG102" s="325" t="e">
        <f t="shared" ref="AG102" si="329">IF(AE102&gt;=0,"SI","NO")</f>
        <v>#DIV/0!</v>
      </c>
      <c r="AS102" s="106"/>
      <c r="AT102" s="101"/>
    </row>
    <row r="103" spans="1:46" s="59" customFormat="1" ht="28.5" customHeight="1" x14ac:dyDescent="0.2">
      <c r="A103" s="322"/>
      <c r="B103" s="25"/>
      <c r="C103" s="26"/>
      <c r="D103" s="80"/>
      <c r="E103" s="71"/>
      <c r="F103" s="65" t="e">
        <f t="shared" si="318"/>
        <v>#DIV/0!</v>
      </c>
      <c r="G103" s="324"/>
      <c r="H103" s="325"/>
      <c r="I103" s="71"/>
      <c r="J103" s="80"/>
      <c r="K103" s="92" t="e">
        <f t="shared" si="320"/>
        <v>#DIV/0!</v>
      </c>
      <c r="L103" s="326"/>
      <c r="M103" s="325"/>
      <c r="N103" s="80"/>
      <c r="O103" s="71"/>
      <c r="P103" s="66" t="e">
        <f t="shared" si="322"/>
        <v>#DIV/0!</v>
      </c>
      <c r="Q103" s="327"/>
      <c r="R103" s="324"/>
      <c r="S103" s="71">
        <f t="shared" ref="S103:T104" si="330">+D103</f>
        <v>0</v>
      </c>
      <c r="T103" s="71">
        <f t="shared" si="330"/>
        <v>0</v>
      </c>
      <c r="U103" s="71">
        <f t="shared" si="324"/>
        <v>0</v>
      </c>
      <c r="V103" s="324"/>
      <c r="W103" s="325"/>
      <c r="X103" s="71">
        <f>+AC103</f>
        <v>0</v>
      </c>
      <c r="Y103" s="71">
        <f>+J103-I103</f>
        <v>0</v>
      </c>
      <c r="Z103" s="65" t="e">
        <f t="shared" si="326"/>
        <v>#DIV/0!</v>
      </c>
      <c r="AA103" s="324"/>
      <c r="AB103" s="325"/>
      <c r="AC103" s="71">
        <f>+N103</f>
        <v>0</v>
      </c>
      <c r="AD103" s="71">
        <f>+J103</f>
        <v>0</v>
      </c>
      <c r="AE103" s="65" t="e">
        <f t="shared" si="328"/>
        <v>#DIV/0!</v>
      </c>
      <c r="AF103" s="324"/>
      <c r="AG103" s="325"/>
      <c r="AS103" s="106"/>
      <c r="AT103" s="101"/>
    </row>
    <row r="104" spans="1:46" s="59" customFormat="1" ht="28.5" customHeight="1" x14ac:dyDescent="0.2">
      <c r="A104" s="322"/>
      <c r="B104" s="25"/>
      <c r="C104" s="26"/>
      <c r="D104" s="71"/>
      <c r="E104" s="71"/>
      <c r="F104" s="65" t="e">
        <f t="shared" si="318"/>
        <v>#DIV/0!</v>
      </c>
      <c r="G104" s="324"/>
      <c r="H104" s="325"/>
      <c r="I104" s="71"/>
      <c r="J104" s="80"/>
      <c r="K104" s="92" t="e">
        <f t="shared" si="320"/>
        <v>#DIV/0!</v>
      </c>
      <c r="L104" s="326"/>
      <c r="M104" s="325"/>
      <c r="N104" s="80"/>
      <c r="O104" s="71"/>
      <c r="P104" s="66" t="e">
        <f t="shared" si="322"/>
        <v>#DIV/0!</v>
      </c>
      <c r="Q104" s="327"/>
      <c r="R104" s="324"/>
      <c r="S104" s="71">
        <f t="shared" si="330"/>
        <v>0</v>
      </c>
      <c r="T104" s="71">
        <f t="shared" si="330"/>
        <v>0</v>
      </c>
      <c r="U104" s="71">
        <f>+(S104-T104)</f>
        <v>0</v>
      </c>
      <c r="V104" s="324"/>
      <c r="W104" s="325"/>
      <c r="X104" s="71">
        <f>+AC104</f>
        <v>0</v>
      </c>
      <c r="Y104" s="71">
        <f>+J104-I104</f>
        <v>0</v>
      </c>
      <c r="Z104" s="65" t="e">
        <f t="shared" si="326"/>
        <v>#DIV/0!</v>
      </c>
      <c r="AA104" s="324"/>
      <c r="AB104" s="325"/>
      <c r="AC104" s="71">
        <f>+N104</f>
        <v>0</v>
      </c>
      <c r="AD104" s="71">
        <f>+J104</f>
        <v>0</v>
      </c>
      <c r="AE104" s="65" t="e">
        <f t="shared" si="328"/>
        <v>#DIV/0!</v>
      </c>
      <c r="AF104" s="324"/>
      <c r="AG104" s="325"/>
      <c r="AS104" s="106"/>
      <c r="AT104" s="101"/>
    </row>
    <row r="105" spans="1:46" s="59" customFormat="1" ht="28.5" customHeight="1" x14ac:dyDescent="0.2">
      <c r="A105" s="322">
        <v>33</v>
      </c>
      <c r="B105" s="323" t="s">
        <v>0</v>
      </c>
      <c r="C105" s="323"/>
      <c r="D105" s="75">
        <f>+(D106*$C106)+(D107*$C107)</f>
        <v>0</v>
      </c>
      <c r="E105" s="75">
        <f>+(E106*$C106)+(E107*$C107)</f>
        <v>0</v>
      </c>
      <c r="F105" s="68" t="e">
        <f t="shared" ref="F105:F107" si="331">+D105/E105</f>
        <v>#DIV/0!</v>
      </c>
      <c r="G105" s="324" t="s">
        <v>32</v>
      </c>
      <c r="H105" s="325" t="e">
        <f t="shared" ref="H105" si="332">IF(F105&gt;=1,"SI","NO")</f>
        <v>#DIV/0!</v>
      </c>
      <c r="I105" s="75">
        <f>+(I106*$C106)+(I107*$C107)</f>
        <v>0</v>
      </c>
      <c r="J105" s="75">
        <f>+(J106*$C106)+(J107*$C107)</f>
        <v>0</v>
      </c>
      <c r="K105" s="91" t="e">
        <f t="shared" ref="K105:K107" si="333">+I105/J105</f>
        <v>#DIV/0!</v>
      </c>
      <c r="L105" s="326" t="s">
        <v>3</v>
      </c>
      <c r="M105" s="325" t="e">
        <f t="shared" ref="M105" si="334">IF(K105&lt;=70%,"SI","NO")</f>
        <v>#DIV/0!</v>
      </c>
      <c r="N105" s="75">
        <f>+(N106*$C106)+(N107*$C107)</f>
        <v>0</v>
      </c>
      <c r="O105" s="75">
        <f>+(O106*$C106)+(O107*$C107)</f>
        <v>0</v>
      </c>
      <c r="P105" s="69" t="e">
        <f t="shared" ref="P105:P107" si="335">+N105/O105</f>
        <v>#DIV/0!</v>
      </c>
      <c r="Q105" s="327" t="s">
        <v>33</v>
      </c>
      <c r="R105" s="324" t="e">
        <f t="shared" ref="R105" si="336">IF(P105&gt;=1,"SI","NO")</f>
        <v>#DIV/0!</v>
      </c>
      <c r="S105" s="75">
        <f>+S106+S107</f>
        <v>0</v>
      </c>
      <c r="T105" s="75">
        <f>+T106+T107</f>
        <v>0</v>
      </c>
      <c r="U105" s="75">
        <f t="shared" ref="U105:U106" si="337">+(S105-T105)</f>
        <v>0</v>
      </c>
      <c r="V105" s="324" t="s">
        <v>174</v>
      </c>
      <c r="W105" s="325" t="str">
        <f t="shared" ref="W105" si="338">IF(U105&gt;=$H$3*20%,"SI","NO")</f>
        <v>NO</v>
      </c>
      <c r="X105" s="75">
        <f>+(X106*$C106)+(X107*$C107)</f>
        <v>0</v>
      </c>
      <c r="Y105" s="75">
        <f>+(Y106*$C106)+(Y107*$C107)</f>
        <v>0</v>
      </c>
      <c r="Z105" s="68" t="e">
        <f t="shared" ref="Z105:Z107" si="339">+X105/Y105</f>
        <v>#DIV/0!</v>
      </c>
      <c r="AA105" s="324" t="s">
        <v>36</v>
      </c>
      <c r="AB105" s="325" t="e">
        <f t="shared" ref="AB105" si="340">IF(Z105&gt;=0,"SI","NO")</f>
        <v>#DIV/0!</v>
      </c>
      <c r="AC105" s="75">
        <f>+(AC106*$C106)+(AC107*$C107)</f>
        <v>0</v>
      </c>
      <c r="AD105" s="75">
        <f>+(AD106*$C106)+(AD107*$C107)</f>
        <v>0</v>
      </c>
      <c r="AE105" s="68" t="e">
        <f t="shared" ref="AE105:AE107" si="341">+AC105/AD105</f>
        <v>#DIV/0!</v>
      </c>
      <c r="AF105" s="324" t="s">
        <v>36</v>
      </c>
      <c r="AG105" s="325" t="e">
        <f t="shared" ref="AG105" si="342">IF(AE105&gt;=0,"SI","NO")</f>
        <v>#DIV/0!</v>
      </c>
      <c r="AS105" s="106"/>
      <c r="AT105" s="101"/>
    </row>
    <row r="106" spans="1:46" s="59" customFormat="1" ht="28.5" customHeight="1" x14ac:dyDescent="0.2">
      <c r="A106" s="322"/>
      <c r="B106" s="25"/>
      <c r="C106" s="26"/>
      <c r="D106" s="80"/>
      <c r="E106" s="71"/>
      <c r="F106" s="65" t="e">
        <f t="shared" si="331"/>
        <v>#DIV/0!</v>
      </c>
      <c r="G106" s="324"/>
      <c r="H106" s="325"/>
      <c r="I106" s="71"/>
      <c r="J106" s="80"/>
      <c r="K106" s="92" t="e">
        <f t="shared" si="333"/>
        <v>#DIV/0!</v>
      </c>
      <c r="L106" s="326"/>
      <c r="M106" s="325"/>
      <c r="N106" s="80"/>
      <c r="O106" s="71"/>
      <c r="P106" s="66" t="e">
        <f t="shared" si="335"/>
        <v>#DIV/0!</v>
      </c>
      <c r="Q106" s="327"/>
      <c r="R106" s="324"/>
      <c r="S106" s="71">
        <f t="shared" ref="S106:T107" si="343">+D106</f>
        <v>0</v>
      </c>
      <c r="T106" s="71">
        <f t="shared" si="343"/>
        <v>0</v>
      </c>
      <c r="U106" s="71">
        <f t="shared" si="337"/>
        <v>0</v>
      </c>
      <c r="V106" s="324"/>
      <c r="W106" s="325"/>
      <c r="X106" s="71">
        <f>+AC106</f>
        <v>0</v>
      </c>
      <c r="Y106" s="71">
        <f>+J106-I106</f>
        <v>0</v>
      </c>
      <c r="Z106" s="65" t="e">
        <f t="shared" si="339"/>
        <v>#DIV/0!</v>
      </c>
      <c r="AA106" s="324"/>
      <c r="AB106" s="325"/>
      <c r="AC106" s="71">
        <f>+N106</f>
        <v>0</v>
      </c>
      <c r="AD106" s="71">
        <f>+J106</f>
        <v>0</v>
      </c>
      <c r="AE106" s="65" t="e">
        <f t="shared" si="341"/>
        <v>#DIV/0!</v>
      </c>
      <c r="AF106" s="324"/>
      <c r="AG106" s="325"/>
      <c r="AS106" s="106"/>
      <c r="AT106" s="101"/>
    </row>
    <row r="107" spans="1:46" s="59" customFormat="1" ht="28.5" customHeight="1" x14ac:dyDescent="0.2">
      <c r="A107" s="322"/>
      <c r="B107" s="25"/>
      <c r="C107" s="26"/>
      <c r="D107" s="71"/>
      <c r="E107" s="71"/>
      <c r="F107" s="65" t="e">
        <f t="shared" si="331"/>
        <v>#DIV/0!</v>
      </c>
      <c r="G107" s="324"/>
      <c r="H107" s="325"/>
      <c r="I107" s="71"/>
      <c r="J107" s="80"/>
      <c r="K107" s="92" t="e">
        <f t="shared" si="333"/>
        <v>#DIV/0!</v>
      </c>
      <c r="L107" s="326"/>
      <c r="M107" s="325"/>
      <c r="N107" s="80"/>
      <c r="O107" s="71"/>
      <c r="P107" s="66" t="e">
        <f t="shared" si="335"/>
        <v>#DIV/0!</v>
      </c>
      <c r="Q107" s="327"/>
      <c r="R107" s="324"/>
      <c r="S107" s="71">
        <f t="shared" si="343"/>
        <v>0</v>
      </c>
      <c r="T107" s="71">
        <f t="shared" si="343"/>
        <v>0</v>
      </c>
      <c r="U107" s="71">
        <f>+(S107-T107)</f>
        <v>0</v>
      </c>
      <c r="V107" s="324"/>
      <c r="W107" s="325"/>
      <c r="X107" s="71">
        <f>+AC107</f>
        <v>0</v>
      </c>
      <c r="Y107" s="71">
        <f>+J107-I107</f>
        <v>0</v>
      </c>
      <c r="Z107" s="65" t="e">
        <f t="shared" si="339"/>
        <v>#DIV/0!</v>
      </c>
      <c r="AA107" s="324"/>
      <c r="AB107" s="325"/>
      <c r="AC107" s="71">
        <f>+N107</f>
        <v>0</v>
      </c>
      <c r="AD107" s="71">
        <f>+J107</f>
        <v>0</v>
      </c>
      <c r="AE107" s="65" t="e">
        <f t="shared" si="341"/>
        <v>#DIV/0!</v>
      </c>
      <c r="AF107" s="324"/>
      <c r="AG107" s="325"/>
      <c r="AS107" s="106"/>
      <c r="AT107" s="101"/>
    </row>
    <row r="108" spans="1:46" s="20" customFormat="1" ht="49.5" customHeight="1" x14ac:dyDescent="0.2">
      <c r="A108" s="206"/>
      <c r="B108" s="17"/>
      <c r="C108" s="17"/>
      <c r="D108" s="186"/>
      <c r="E108" s="187"/>
      <c r="F108" s="9"/>
      <c r="G108" s="188"/>
      <c r="H108" s="189"/>
      <c r="I108" s="148"/>
      <c r="J108" s="148"/>
      <c r="K108" s="190"/>
      <c r="L108" s="118"/>
      <c r="M108" s="189"/>
      <c r="N108" s="186"/>
      <c r="O108" s="148"/>
      <c r="P108" s="9"/>
      <c r="Q108" s="118"/>
      <c r="R108" s="191"/>
      <c r="S108" s="192"/>
      <c r="T108" s="192"/>
      <c r="U108" s="193"/>
      <c r="V108" s="194"/>
      <c r="W108" s="191"/>
      <c r="X108" s="186"/>
      <c r="Y108" s="195"/>
      <c r="Z108" s="9"/>
      <c r="AA108" s="6"/>
      <c r="AB108" s="191"/>
      <c r="AC108" s="186"/>
      <c r="AD108" s="187"/>
      <c r="AE108" s="9"/>
      <c r="AF108" s="6"/>
      <c r="AG108" s="191"/>
      <c r="AH108" s="178"/>
    </row>
    <row r="109" spans="1:46" s="20" customFormat="1" ht="49.5" customHeight="1" x14ac:dyDescent="0.2">
      <c r="A109" s="206"/>
      <c r="B109" s="17"/>
      <c r="C109" s="17"/>
      <c r="D109" s="186"/>
      <c r="E109" s="187"/>
      <c r="F109" s="9"/>
      <c r="G109" s="188"/>
      <c r="H109" s="189"/>
      <c r="I109" s="148"/>
      <c r="J109" s="148"/>
      <c r="K109" s="190"/>
      <c r="L109" s="118"/>
      <c r="M109" s="189"/>
      <c r="N109" s="186"/>
      <c r="O109" s="148"/>
      <c r="P109" s="9"/>
      <c r="Q109" s="118"/>
      <c r="R109" s="191"/>
      <c r="S109" s="192"/>
      <c r="T109" s="192"/>
      <c r="U109" s="193"/>
      <c r="V109" s="194"/>
      <c r="W109" s="191"/>
      <c r="X109" s="186"/>
      <c r="Y109" s="195"/>
      <c r="Z109" s="9"/>
      <c r="AA109" s="6"/>
      <c r="AB109" s="191"/>
      <c r="AC109" s="186"/>
      <c r="AD109" s="187"/>
      <c r="AE109" s="9"/>
      <c r="AF109" s="6"/>
      <c r="AG109" s="191"/>
      <c r="AH109" s="178"/>
    </row>
    <row r="110" spans="1:46" s="20" customFormat="1" ht="49.5" customHeight="1" x14ac:dyDescent="0.2">
      <c r="A110" s="206"/>
      <c r="B110" s="17"/>
      <c r="C110" s="17"/>
      <c r="D110" s="186"/>
      <c r="E110" s="187"/>
      <c r="F110" s="9"/>
      <c r="G110" s="188"/>
      <c r="H110" s="189"/>
      <c r="I110" s="148"/>
      <c r="J110" s="148"/>
      <c r="K110" s="190"/>
      <c r="L110" s="118"/>
      <c r="M110" s="189"/>
      <c r="N110" s="186"/>
      <c r="O110" s="148"/>
      <c r="P110" s="9"/>
      <c r="Q110" s="118"/>
      <c r="R110" s="191"/>
      <c r="S110" s="192"/>
      <c r="T110" s="192"/>
      <c r="U110" s="193"/>
      <c r="V110" s="194"/>
      <c r="W110" s="191"/>
      <c r="X110" s="186"/>
      <c r="Y110" s="195"/>
      <c r="Z110" s="9"/>
      <c r="AA110" s="6"/>
      <c r="AB110" s="191"/>
      <c r="AC110" s="186"/>
      <c r="AD110" s="187"/>
      <c r="AE110" s="9"/>
      <c r="AF110" s="6"/>
      <c r="AG110" s="191"/>
      <c r="AH110" s="178"/>
    </row>
    <row r="111" spans="1:46" s="20" customFormat="1" ht="49.5" customHeight="1" x14ac:dyDescent="0.2">
      <c r="A111" s="206"/>
      <c r="B111" s="17"/>
      <c r="C111" s="17"/>
      <c r="D111" s="186"/>
      <c r="E111" s="187"/>
      <c r="F111" s="9"/>
      <c r="G111" s="188"/>
      <c r="H111" s="189"/>
      <c r="I111" s="148"/>
      <c r="J111" s="148"/>
      <c r="K111" s="190"/>
      <c r="L111" s="118"/>
      <c r="M111" s="189"/>
      <c r="N111" s="186"/>
      <c r="O111" s="148"/>
      <c r="P111" s="9"/>
      <c r="Q111" s="118"/>
      <c r="R111" s="191"/>
      <c r="S111" s="192"/>
      <c r="T111" s="192"/>
      <c r="U111" s="193"/>
      <c r="V111" s="194"/>
      <c r="W111" s="191"/>
      <c r="X111" s="186"/>
      <c r="Y111" s="195"/>
      <c r="Z111" s="9"/>
      <c r="AA111" s="6"/>
      <c r="AB111" s="191"/>
      <c r="AC111" s="186"/>
      <c r="AD111" s="187"/>
      <c r="AE111" s="9"/>
      <c r="AF111" s="6"/>
      <c r="AG111" s="191"/>
      <c r="AH111" s="178"/>
    </row>
    <row r="112" spans="1:46" ht="10.5" customHeight="1" x14ac:dyDescent="0.2">
      <c r="A112" s="207"/>
      <c r="B112" s="17"/>
      <c r="C112" s="17"/>
      <c r="D112" s="85"/>
      <c r="E112" s="85"/>
      <c r="F112" s="1"/>
      <c r="H112" s="1"/>
      <c r="I112" s="85"/>
      <c r="J112" s="85"/>
      <c r="K112" s="98"/>
      <c r="M112" s="1"/>
      <c r="N112" s="85"/>
      <c r="O112" s="85"/>
      <c r="P112" s="1"/>
      <c r="R112" s="1"/>
      <c r="U112" s="87"/>
      <c r="AE112" s="1"/>
      <c r="AJ112" s="1"/>
    </row>
    <row r="113" spans="1:45" ht="20.25" customHeight="1" x14ac:dyDescent="0.2">
      <c r="A113" s="207"/>
      <c r="B113" s="17" t="s">
        <v>1</v>
      </c>
      <c r="C113" s="17"/>
      <c r="D113" s="277"/>
      <c r="E113" s="277"/>
      <c r="F113" s="277"/>
      <c r="G113" s="17"/>
      <c r="H113" s="18"/>
      <c r="I113" s="84"/>
      <c r="J113" s="84"/>
      <c r="K113" s="97"/>
      <c r="L113" s="277"/>
      <c r="M113" s="277"/>
      <c r="N113" s="277"/>
      <c r="O113" s="84"/>
      <c r="P113" s="18"/>
      <c r="Q113" s="17"/>
      <c r="R113" s="17"/>
      <c r="U113" s="87"/>
      <c r="AE113" s="1"/>
      <c r="AJ113" s="1"/>
    </row>
    <row r="114" spans="1:45" ht="20.85" customHeight="1" x14ac:dyDescent="0.2">
      <c r="A114" s="207"/>
      <c r="B114" s="17"/>
      <c r="C114" s="17"/>
      <c r="D114" s="304" t="s">
        <v>169</v>
      </c>
      <c r="E114" s="304"/>
      <c r="F114" s="304"/>
      <c r="G114" s="304"/>
      <c r="H114" s="304"/>
      <c r="I114" s="304"/>
      <c r="J114" s="304"/>
      <c r="K114" s="99" t="s">
        <v>0</v>
      </c>
      <c r="M114" s="1"/>
      <c r="N114" s="304" t="s">
        <v>170</v>
      </c>
      <c r="O114" s="304"/>
      <c r="P114" s="304"/>
      <c r="Q114" s="304"/>
      <c r="R114" s="304"/>
      <c r="S114" s="304"/>
      <c r="T114" s="304"/>
      <c r="U114" s="87"/>
      <c r="X114" s="304" t="s">
        <v>30</v>
      </c>
      <c r="Y114" s="304"/>
      <c r="Z114" s="304"/>
      <c r="AA114" s="304"/>
      <c r="AB114" s="304"/>
      <c r="AC114" s="304"/>
      <c r="AD114" s="304"/>
      <c r="AE114" s="1"/>
      <c r="AJ114" s="1"/>
      <c r="AQ114" s="2"/>
      <c r="AR114" s="2"/>
    </row>
    <row r="115" spans="1:45" ht="18" customHeight="1" x14ac:dyDescent="0.2">
      <c r="A115" s="207"/>
      <c r="C115" s="17"/>
      <c r="D115" s="305"/>
      <c r="E115" s="305"/>
      <c r="F115" s="305"/>
      <c r="G115" s="6"/>
      <c r="H115" s="5"/>
      <c r="I115" s="86"/>
      <c r="J115" s="86"/>
      <c r="K115" s="99"/>
      <c r="M115" s="1"/>
      <c r="N115" s="305"/>
      <c r="O115" s="305"/>
      <c r="P115" s="305"/>
      <c r="Q115" s="6"/>
      <c r="R115" s="5"/>
      <c r="S115" s="86"/>
      <c r="T115" s="86"/>
      <c r="U115" s="87"/>
      <c r="X115" s="305"/>
      <c r="Y115" s="305"/>
      <c r="Z115" s="305"/>
      <c r="AA115" s="6"/>
      <c r="AB115" s="5"/>
      <c r="AC115" s="86"/>
      <c r="AD115" s="86"/>
      <c r="AE115" s="1"/>
      <c r="AG115" s="1"/>
      <c r="AJ115" s="1"/>
      <c r="AL115" s="1"/>
      <c r="AR115" s="17"/>
      <c r="AS115" s="17"/>
    </row>
    <row r="116" spans="1:45" ht="14.25" customHeight="1" x14ac:dyDescent="0.2">
      <c r="A116" s="207"/>
      <c r="D116" s="85"/>
      <c r="E116" s="85"/>
      <c r="F116" s="1"/>
      <c r="H116" s="1"/>
      <c r="I116" s="85"/>
      <c r="J116" s="85"/>
      <c r="K116" s="98"/>
      <c r="M116" s="1"/>
      <c r="N116" s="85"/>
      <c r="O116" s="85"/>
      <c r="P116" s="1"/>
      <c r="R116" s="1"/>
      <c r="U116" s="87"/>
      <c r="V116" s="1" t="s">
        <v>0</v>
      </c>
      <c r="AD116" s="304"/>
      <c r="AE116" s="304"/>
      <c r="AF116" s="304"/>
      <c r="AG116" s="304"/>
      <c r="AH116" s="304"/>
      <c r="AI116" s="304"/>
      <c r="AJ116" s="304"/>
      <c r="AK116" s="16"/>
      <c r="AL116" s="304"/>
      <c r="AM116" s="304"/>
      <c r="AN116" s="304"/>
      <c r="AO116" s="304"/>
      <c r="AP116" s="304"/>
      <c r="AQ116" s="304"/>
      <c r="AR116" s="304"/>
      <c r="AS116" s="304"/>
    </row>
    <row r="117" spans="1:45" ht="13.5" customHeight="1" x14ac:dyDescent="0.2">
      <c r="A117" s="207"/>
      <c r="B117" s="118"/>
      <c r="C117" s="118"/>
      <c r="D117" s="85"/>
      <c r="E117" s="85"/>
      <c r="F117" s="1"/>
      <c r="H117" s="1"/>
      <c r="I117" s="85"/>
      <c r="J117" s="85"/>
      <c r="K117" s="98"/>
      <c r="M117" s="1"/>
      <c r="N117" s="85"/>
      <c r="O117" s="85"/>
      <c r="P117" s="1"/>
      <c r="R117" s="1"/>
      <c r="U117" s="87"/>
      <c r="AD117" s="305"/>
      <c r="AE117" s="305"/>
      <c r="AF117" s="305"/>
      <c r="AG117" s="6"/>
      <c r="AH117" s="90"/>
      <c r="AI117" s="86"/>
      <c r="AJ117" s="7"/>
      <c r="AK117" s="16"/>
      <c r="AL117" s="305"/>
      <c r="AM117" s="305"/>
      <c r="AN117" s="305"/>
      <c r="AO117" s="6"/>
      <c r="AP117" s="5"/>
      <c r="AQ117" s="8"/>
      <c r="AR117" s="8"/>
      <c r="AS117" s="7"/>
    </row>
    <row r="118" spans="1:45" ht="48.75" customHeight="1" x14ac:dyDescent="0.2">
      <c r="A118" s="207"/>
      <c r="B118" s="118"/>
      <c r="C118" s="118"/>
      <c r="D118" s="86"/>
      <c r="E118" s="86"/>
      <c r="F118" s="9" t="s">
        <v>0</v>
      </c>
      <c r="G118" s="11" t="s">
        <v>0</v>
      </c>
      <c r="H118" s="15" t="s">
        <v>0</v>
      </c>
      <c r="I118" s="86" t="s">
        <v>0</v>
      </c>
      <c r="J118" s="86" t="s">
        <v>0</v>
      </c>
      <c r="K118" s="99" t="s">
        <v>0</v>
      </c>
      <c r="L118" s="13" t="s">
        <v>0</v>
      </c>
      <c r="M118" s="5"/>
      <c r="P118" s="3" t="s">
        <v>0</v>
      </c>
      <c r="Q118" s="14" t="s">
        <v>0</v>
      </c>
    </row>
    <row r="119" spans="1:45" ht="48.75" customHeight="1" x14ac:dyDescent="0.2">
      <c r="A119" s="207"/>
      <c r="B119" s="118"/>
      <c r="C119" s="118"/>
      <c r="D119" s="86"/>
      <c r="E119" s="86"/>
      <c r="F119" s="9" t="s">
        <v>0</v>
      </c>
      <c r="G119" s="11" t="s">
        <v>0</v>
      </c>
      <c r="H119" s="5"/>
      <c r="I119" s="86" t="s">
        <v>0</v>
      </c>
      <c r="J119" s="86" t="s">
        <v>0</v>
      </c>
      <c r="K119" s="99" t="s">
        <v>0</v>
      </c>
      <c r="L119" s="13" t="s">
        <v>0</v>
      </c>
      <c r="M119" s="5"/>
      <c r="P119" s="3" t="s">
        <v>0</v>
      </c>
      <c r="Q119" s="14" t="s">
        <v>0</v>
      </c>
    </row>
    <row r="120" spans="1:45" ht="48.75" customHeight="1" x14ac:dyDescent="0.2">
      <c r="A120" s="207"/>
      <c r="B120" s="118"/>
      <c r="C120" s="118"/>
      <c r="D120" s="86"/>
      <c r="E120" s="86"/>
      <c r="F120" s="9" t="s">
        <v>0</v>
      </c>
      <c r="G120" s="6" t="s">
        <v>0</v>
      </c>
      <c r="H120" s="5"/>
      <c r="I120" s="86" t="s">
        <v>0</v>
      </c>
      <c r="J120" s="86"/>
      <c r="K120" s="99"/>
      <c r="L120" s="13" t="s">
        <v>0</v>
      </c>
      <c r="M120" s="5"/>
      <c r="Q120" s="12" t="s">
        <v>0</v>
      </c>
    </row>
    <row r="121" spans="1:45" ht="48.75" customHeight="1" x14ac:dyDescent="0.2">
      <c r="A121" s="207"/>
      <c r="B121" s="118"/>
      <c r="C121" s="118"/>
      <c r="D121" s="86"/>
      <c r="E121" s="86"/>
      <c r="F121" s="9" t="s">
        <v>0</v>
      </c>
      <c r="G121" s="11" t="s">
        <v>0</v>
      </c>
      <c r="H121" s="5"/>
      <c r="I121" s="86" t="s">
        <v>0</v>
      </c>
      <c r="J121" s="86"/>
      <c r="K121" s="99"/>
      <c r="L121" s="6"/>
      <c r="M121" s="5"/>
    </row>
    <row r="122" spans="1:45" ht="48.75" customHeight="1" x14ac:dyDescent="0.2">
      <c r="A122" s="207"/>
      <c r="B122" s="118"/>
      <c r="C122" s="118"/>
      <c r="D122" s="86"/>
      <c r="E122" s="86"/>
      <c r="F122" s="9" t="s">
        <v>0</v>
      </c>
      <c r="G122" s="11" t="s">
        <v>0</v>
      </c>
      <c r="H122" s="5"/>
      <c r="I122" s="86" t="s">
        <v>0</v>
      </c>
      <c r="J122" s="86"/>
      <c r="K122" s="99"/>
      <c r="L122" s="6"/>
      <c r="M122" s="5"/>
    </row>
    <row r="123" spans="1:45" ht="48.75" customHeight="1" x14ac:dyDescent="0.2">
      <c r="A123" s="207"/>
      <c r="B123" s="118"/>
      <c r="C123" s="118"/>
      <c r="D123" s="86"/>
      <c r="E123" s="86"/>
      <c r="F123" s="9"/>
      <c r="G123" s="6"/>
      <c r="H123" s="5"/>
      <c r="I123" s="86" t="s">
        <v>0</v>
      </c>
      <c r="J123" s="86"/>
      <c r="K123" s="99"/>
      <c r="L123" s="6"/>
      <c r="M123" s="5"/>
    </row>
    <row r="124" spans="1:45" ht="59.25" customHeight="1" x14ac:dyDescent="0.2"/>
    <row r="125" spans="1:45" ht="14.1" customHeight="1" x14ac:dyDescent="0.2">
      <c r="F125" s="4"/>
    </row>
    <row r="126" spans="1:45" ht="14.1" customHeight="1" x14ac:dyDescent="0.2">
      <c r="F126" s="4"/>
    </row>
    <row r="129" spans="6:6" ht="14.1" customHeight="1" x14ac:dyDescent="0.2">
      <c r="F129" s="4" t="s">
        <v>0</v>
      </c>
    </row>
  </sheetData>
  <mergeCells count="475">
    <mergeCell ref="AG96:AG98"/>
    <mergeCell ref="A99:A101"/>
    <mergeCell ref="B99:C99"/>
    <mergeCell ref="G99:G101"/>
    <mergeCell ref="H99:H101"/>
    <mergeCell ref="L99:L101"/>
    <mergeCell ref="AB99:AB101"/>
    <mergeCell ref="AF99:AF101"/>
    <mergeCell ref="AG99:AG101"/>
    <mergeCell ref="M99:M101"/>
    <mergeCell ref="Q99:Q101"/>
    <mergeCell ref="R99:R101"/>
    <mergeCell ref="V99:V101"/>
    <mergeCell ref="W99:W101"/>
    <mergeCell ref="AA99:AA101"/>
    <mergeCell ref="A96:A98"/>
    <mergeCell ref="B96:C96"/>
    <mergeCell ref="G96:G98"/>
    <mergeCell ref="H96:H98"/>
    <mergeCell ref="L96:L98"/>
    <mergeCell ref="M96:M98"/>
    <mergeCell ref="Q96:Q98"/>
    <mergeCell ref="R96:R98"/>
    <mergeCell ref="V96:V98"/>
    <mergeCell ref="A93:A95"/>
    <mergeCell ref="B93:C93"/>
    <mergeCell ref="G93:G95"/>
    <mergeCell ref="H93:H95"/>
    <mergeCell ref="L93:L95"/>
    <mergeCell ref="M93:M95"/>
    <mergeCell ref="Q93:Q95"/>
    <mergeCell ref="M90:M92"/>
    <mergeCell ref="Q90:Q92"/>
    <mergeCell ref="A90:A92"/>
    <mergeCell ref="B90:C90"/>
    <mergeCell ref="G90:G92"/>
    <mergeCell ref="H90:H92"/>
    <mergeCell ref="L90:L92"/>
    <mergeCell ref="AF87:AF89"/>
    <mergeCell ref="A87:A89"/>
    <mergeCell ref="B87:C87"/>
    <mergeCell ref="AB90:AB92"/>
    <mergeCell ref="AF90:AF92"/>
    <mergeCell ref="R90:R92"/>
    <mergeCell ref="V90:V92"/>
    <mergeCell ref="W90:W92"/>
    <mergeCell ref="AA90:AA92"/>
    <mergeCell ref="G75:G77"/>
    <mergeCell ref="L75:L77"/>
    <mergeCell ref="Q75:Q77"/>
    <mergeCell ref="G78:G80"/>
    <mergeCell ref="AB81:AB83"/>
    <mergeCell ref="AF81:AF83"/>
    <mergeCell ref="AG81:AG83"/>
    <mergeCell ref="G84:G86"/>
    <mergeCell ref="H84:H86"/>
    <mergeCell ref="L84:L86"/>
    <mergeCell ref="M84:M86"/>
    <mergeCell ref="Q84:Q86"/>
    <mergeCell ref="R84:R86"/>
    <mergeCell ref="V84:V86"/>
    <mergeCell ref="W84:W86"/>
    <mergeCell ref="AA84:AA86"/>
    <mergeCell ref="AB84:AB86"/>
    <mergeCell ref="AF84:AF86"/>
    <mergeCell ref="AG84:AG86"/>
    <mergeCell ref="G81:G83"/>
    <mergeCell ref="H81:H83"/>
    <mergeCell ref="L81:L83"/>
    <mergeCell ref="M81:M83"/>
    <mergeCell ref="Q81:Q83"/>
    <mergeCell ref="W81:W83"/>
    <mergeCell ref="AA81:AA83"/>
    <mergeCell ref="L113:N113"/>
    <mergeCell ref="AG102:AG104"/>
    <mergeCell ref="H78:H80"/>
    <mergeCell ref="L78:L80"/>
    <mergeCell ref="M78:M80"/>
    <mergeCell ref="Q78:Q80"/>
    <mergeCell ref="R78:R80"/>
    <mergeCell ref="R105:R107"/>
    <mergeCell ref="V105:V107"/>
    <mergeCell ref="L87:L89"/>
    <mergeCell ref="M87:M89"/>
    <mergeCell ref="Q87:Q89"/>
    <mergeCell ref="AG78:AG80"/>
    <mergeCell ref="AG87:AG89"/>
    <mergeCell ref="AG90:AG92"/>
    <mergeCell ref="AG93:AG95"/>
    <mergeCell ref="R93:R95"/>
    <mergeCell ref="V93:V95"/>
    <mergeCell ref="W93:W95"/>
    <mergeCell ref="W87:W89"/>
    <mergeCell ref="AA87:AA89"/>
    <mergeCell ref="AB87:AB89"/>
    <mergeCell ref="AG72:AG74"/>
    <mergeCell ref="H72:H74"/>
    <mergeCell ref="M72:M74"/>
    <mergeCell ref="R72:R74"/>
    <mergeCell ref="W72:W74"/>
    <mergeCell ref="AB72:AB74"/>
    <mergeCell ref="V78:V80"/>
    <mergeCell ref="W78:W80"/>
    <mergeCell ref="AA78:AA80"/>
    <mergeCell ref="V75:V77"/>
    <mergeCell ref="AG75:AG77"/>
    <mergeCell ref="AA75:AA77"/>
    <mergeCell ref="AF75:AF77"/>
    <mergeCell ref="H75:H77"/>
    <mergeCell ref="M75:M77"/>
    <mergeCell ref="R75:R77"/>
    <mergeCell ref="W75:W77"/>
    <mergeCell ref="AD116:AJ116"/>
    <mergeCell ref="AL116:AS116"/>
    <mergeCell ref="AD117:AF117"/>
    <mergeCell ref="AL117:AN117"/>
    <mergeCell ref="G72:G74"/>
    <mergeCell ref="L72:L74"/>
    <mergeCell ref="Q72:Q74"/>
    <mergeCell ref="V72:V74"/>
    <mergeCell ref="AA72:AA74"/>
    <mergeCell ref="AF72:AF74"/>
    <mergeCell ref="D114:J114"/>
    <mergeCell ref="N114:T114"/>
    <mergeCell ref="X114:AD114"/>
    <mergeCell ref="D115:F115"/>
    <mergeCell ref="N115:P115"/>
    <mergeCell ref="X115:Z115"/>
    <mergeCell ref="W105:W107"/>
    <mergeCell ref="AA105:AA107"/>
    <mergeCell ref="AB105:AB107"/>
    <mergeCell ref="AF105:AF107"/>
    <mergeCell ref="AG105:AG107"/>
    <mergeCell ref="D113:F113"/>
    <mergeCell ref="G87:G89"/>
    <mergeCell ref="H87:H89"/>
    <mergeCell ref="A102:A104"/>
    <mergeCell ref="B102:C102"/>
    <mergeCell ref="G102:G104"/>
    <mergeCell ref="H102:H104"/>
    <mergeCell ref="L102:L104"/>
    <mergeCell ref="M102:M104"/>
    <mergeCell ref="Q102:Q104"/>
    <mergeCell ref="A105:A107"/>
    <mergeCell ref="B105:C105"/>
    <mergeCell ref="G105:G107"/>
    <mergeCell ref="H105:H107"/>
    <mergeCell ref="L105:L107"/>
    <mergeCell ref="M105:M107"/>
    <mergeCell ref="Q105:Q107"/>
    <mergeCell ref="W69:W71"/>
    <mergeCell ref="AA69:AA71"/>
    <mergeCell ref="AB69:AB71"/>
    <mergeCell ref="AF69:AF71"/>
    <mergeCell ref="R102:R104"/>
    <mergeCell ref="V102:V104"/>
    <mergeCell ref="W102:W104"/>
    <mergeCell ref="AA102:AA104"/>
    <mergeCell ref="AB102:AB104"/>
    <mergeCell ref="AF102:AF104"/>
    <mergeCell ref="AB75:AB77"/>
    <mergeCell ref="AB78:AB80"/>
    <mergeCell ref="AF78:AF80"/>
    <mergeCell ref="W96:W98"/>
    <mergeCell ref="AA96:AA98"/>
    <mergeCell ref="AB96:AB98"/>
    <mergeCell ref="AF96:AF98"/>
    <mergeCell ref="R87:R89"/>
    <mergeCell ref="V87:V89"/>
    <mergeCell ref="AA93:AA95"/>
    <mergeCell ref="AB93:AB95"/>
    <mergeCell ref="AF93:AF95"/>
    <mergeCell ref="R81:R83"/>
    <mergeCell ref="V81:V83"/>
    <mergeCell ref="A66:A68"/>
    <mergeCell ref="B66:C66"/>
    <mergeCell ref="G66:G68"/>
    <mergeCell ref="H66:H68"/>
    <mergeCell ref="L66:L68"/>
    <mergeCell ref="AB66:AB68"/>
    <mergeCell ref="AF66:AF68"/>
    <mergeCell ref="AG66:AG68"/>
    <mergeCell ref="A69:A71"/>
    <mergeCell ref="B69:C69"/>
    <mergeCell ref="G69:G71"/>
    <mergeCell ref="H69:H71"/>
    <mergeCell ref="L69:L71"/>
    <mergeCell ref="M69:M71"/>
    <mergeCell ref="Q69:Q71"/>
    <mergeCell ref="M66:M68"/>
    <mergeCell ref="Q66:Q68"/>
    <mergeCell ref="R66:R68"/>
    <mergeCell ref="V66:V68"/>
    <mergeCell ref="W66:W68"/>
    <mergeCell ref="AA66:AA68"/>
    <mergeCell ref="AG69:AG71"/>
    <mergeCell ref="R69:R71"/>
    <mergeCell ref="V69:V71"/>
    <mergeCell ref="AG60:AG62"/>
    <mergeCell ref="A63:A65"/>
    <mergeCell ref="B63:C63"/>
    <mergeCell ref="G63:G65"/>
    <mergeCell ref="H63:H65"/>
    <mergeCell ref="L63:L65"/>
    <mergeCell ref="M63:M65"/>
    <mergeCell ref="Q63:Q65"/>
    <mergeCell ref="R63:R65"/>
    <mergeCell ref="V63:V65"/>
    <mergeCell ref="R60:R62"/>
    <mergeCell ref="V60:V62"/>
    <mergeCell ref="W60:W62"/>
    <mergeCell ref="AA60:AA62"/>
    <mergeCell ref="AB60:AB62"/>
    <mergeCell ref="AF60:AF62"/>
    <mergeCell ref="W63:W65"/>
    <mergeCell ref="AA63:AA65"/>
    <mergeCell ref="AB63:AB65"/>
    <mergeCell ref="AF63:AF65"/>
    <mergeCell ref="AG63:AG65"/>
    <mergeCell ref="A60:A62"/>
    <mergeCell ref="B60:C60"/>
    <mergeCell ref="G60:G62"/>
    <mergeCell ref="H60:H62"/>
    <mergeCell ref="L60:L62"/>
    <mergeCell ref="M60:M62"/>
    <mergeCell ref="Q60:Q62"/>
    <mergeCell ref="M57:M59"/>
    <mergeCell ref="Q57:Q59"/>
    <mergeCell ref="W54:W56"/>
    <mergeCell ref="AA54:AA56"/>
    <mergeCell ref="AB54:AB56"/>
    <mergeCell ref="AF54:AF56"/>
    <mergeCell ref="AG54:AG56"/>
    <mergeCell ref="A57:A59"/>
    <mergeCell ref="B57:C57"/>
    <mergeCell ref="G57:G59"/>
    <mergeCell ref="H57:H59"/>
    <mergeCell ref="L57:L59"/>
    <mergeCell ref="AB57:AB59"/>
    <mergeCell ref="AF57:AF59"/>
    <mergeCell ref="AG57:AG59"/>
    <mergeCell ref="R57:R59"/>
    <mergeCell ref="V57:V59"/>
    <mergeCell ref="W57:W59"/>
    <mergeCell ref="AA57:AA59"/>
    <mergeCell ref="B54:C54"/>
    <mergeCell ref="G54:G56"/>
    <mergeCell ref="H54:H56"/>
    <mergeCell ref="L54:L56"/>
    <mergeCell ref="M54:M56"/>
    <mergeCell ref="Q54:Q56"/>
    <mergeCell ref="R54:R56"/>
    <mergeCell ref="V54:V56"/>
    <mergeCell ref="Q51:Q53"/>
    <mergeCell ref="R51:R53"/>
    <mergeCell ref="V51:V53"/>
    <mergeCell ref="AB48:AB50"/>
    <mergeCell ref="AF48:AF50"/>
    <mergeCell ref="AG48:AG50"/>
    <mergeCell ref="B51:C51"/>
    <mergeCell ref="G51:G53"/>
    <mergeCell ref="H51:H53"/>
    <mergeCell ref="L51:L53"/>
    <mergeCell ref="M51:M53"/>
    <mergeCell ref="AF51:AF53"/>
    <mergeCell ref="AG51:AG53"/>
    <mergeCell ref="W51:W53"/>
    <mergeCell ref="AA51:AA53"/>
    <mergeCell ref="AB51:AB53"/>
    <mergeCell ref="AG45:AG47"/>
    <mergeCell ref="A48:A50"/>
    <mergeCell ref="B48:C48"/>
    <mergeCell ref="G48:G50"/>
    <mergeCell ref="H48:H50"/>
    <mergeCell ref="L48:L50"/>
    <mergeCell ref="M48:M50"/>
    <mergeCell ref="Q48:Q50"/>
    <mergeCell ref="R48:R50"/>
    <mergeCell ref="V48:V50"/>
    <mergeCell ref="R45:R47"/>
    <mergeCell ref="V45:V47"/>
    <mergeCell ref="W45:W47"/>
    <mergeCell ref="AA45:AA47"/>
    <mergeCell ref="AB45:AB47"/>
    <mergeCell ref="AF45:AF47"/>
    <mergeCell ref="B45:C45"/>
    <mergeCell ref="G45:G47"/>
    <mergeCell ref="H45:H47"/>
    <mergeCell ref="L45:L47"/>
    <mergeCell ref="M45:M47"/>
    <mergeCell ref="Q45:Q47"/>
    <mergeCell ref="W48:W50"/>
    <mergeCell ref="AA48:AA50"/>
    <mergeCell ref="V42:V44"/>
    <mergeCell ref="W42:W44"/>
    <mergeCell ref="AA42:AA44"/>
    <mergeCell ref="AB42:AB44"/>
    <mergeCell ref="AF42:AF44"/>
    <mergeCell ref="AG42:AG44"/>
    <mergeCell ref="AF39:AF41"/>
    <mergeCell ref="AG39:AG41"/>
    <mergeCell ref="A42:A44"/>
    <mergeCell ref="B42:C42"/>
    <mergeCell ref="G42:G44"/>
    <mergeCell ref="H42:H44"/>
    <mergeCell ref="L42:L44"/>
    <mergeCell ref="M42:M44"/>
    <mergeCell ref="Q42:Q44"/>
    <mergeCell ref="R42:R44"/>
    <mergeCell ref="Q39:Q41"/>
    <mergeCell ref="R39:R41"/>
    <mergeCell ref="V39:V41"/>
    <mergeCell ref="W39:W41"/>
    <mergeCell ref="AA39:AA41"/>
    <mergeCell ref="AB39:AB41"/>
    <mergeCell ref="A39:A41"/>
    <mergeCell ref="B39:C39"/>
    <mergeCell ref="G39:G41"/>
    <mergeCell ref="H39:H41"/>
    <mergeCell ref="L39:L41"/>
    <mergeCell ref="M39:M41"/>
    <mergeCell ref="V35:V38"/>
    <mergeCell ref="W35:W38"/>
    <mergeCell ref="AA35:AA38"/>
    <mergeCell ref="AB35:AB38"/>
    <mergeCell ref="AF35:AF38"/>
    <mergeCell ref="AG35:AG38"/>
    <mergeCell ref="AF31:AF34"/>
    <mergeCell ref="AG31:AG34"/>
    <mergeCell ref="A35:A38"/>
    <mergeCell ref="B35:C35"/>
    <mergeCell ref="G35:G38"/>
    <mergeCell ref="H35:H38"/>
    <mergeCell ref="L35:L38"/>
    <mergeCell ref="M35:M38"/>
    <mergeCell ref="Q35:Q38"/>
    <mergeCell ref="R35:R38"/>
    <mergeCell ref="Q31:Q34"/>
    <mergeCell ref="R31:R34"/>
    <mergeCell ref="V31:V34"/>
    <mergeCell ref="W31:W34"/>
    <mergeCell ref="AA31:AA34"/>
    <mergeCell ref="AB31:AB34"/>
    <mergeCell ref="A31:A34"/>
    <mergeCell ref="B31:C31"/>
    <mergeCell ref="G31:G34"/>
    <mergeCell ref="H31:H34"/>
    <mergeCell ref="L31:L34"/>
    <mergeCell ref="M31:M34"/>
    <mergeCell ref="V27:V30"/>
    <mergeCell ref="W27:W30"/>
    <mergeCell ref="AA27:AA30"/>
    <mergeCell ref="AB27:AB30"/>
    <mergeCell ref="AF27:AF30"/>
    <mergeCell ref="AG27:AG30"/>
    <mergeCell ref="AF24:AF26"/>
    <mergeCell ref="AG24:AG26"/>
    <mergeCell ref="A27:A30"/>
    <mergeCell ref="B27:C27"/>
    <mergeCell ref="G27:G30"/>
    <mergeCell ref="H27:H30"/>
    <mergeCell ref="L27:L30"/>
    <mergeCell ref="M27:M30"/>
    <mergeCell ref="Q27:Q30"/>
    <mergeCell ref="R27:R30"/>
    <mergeCell ref="Q24:Q26"/>
    <mergeCell ref="R24:R26"/>
    <mergeCell ref="V24:V26"/>
    <mergeCell ref="W24:W26"/>
    <mergeCell ref="AA24:AA26"/>
    <mergeCell ref="AB24:AB26"/>
    <mergeCell ref="A24:A26"/>
    <mergeCell ref="B24:C24"/>
    <mergeCell ref="G24:G26"/>
    <mergeCell ref="H24:H26"/>
    <mergeCell ref="L24:L26"/>
    <mergeCell ref="M24:M26"/>
    <mergeCell ref="V21:V23"/>
    <mergeCell ref="W21:W23"/>
    <mergeCell ref="AA21:AA23"/>
    <mergeCell ref="AB21:AB23"/>
    <mergeCell ref="AF21:AF23"/>
    <mergeCell ref="AG21:AG23"/>
    <mergeCell ref="AF18:AF20"/>
    <mergeCell ref="AG18:AG20"/>
    <mergeCell ref="A21:A23"/>
    <mergeCell ref="B21:C21"/>
    <mergeCell ref="G21:G23"/>
    <mergeCell ref="H21:H23"/>
    <mergeCell ref="L21:L23"/>
    <mergeCell ref="M21:M23"/>
    <mergeCell ref="Q21:Q23"/>
    <mergeCell ref="R21:R23"/>
    <mergeCell ref="Q18:Q20"/>
    <mergeCell ref="R18:R20"/>
    <mergeCell ref="V18:V20"/>
    <mergeCell ref="W18:W20"/>
    <mergeCell ref="AA18:AA20"/>
    <mergeCell ref="AB18:AB20"/>
    <mergeCell ref="A18:A20"/>
    <mergeCell ref="B18:C18"/>
    <mergeCell ref="G18:G20"/>
    <mergeCell ref="H18:H20"/>
    <mergeCell ref="L18:L20"/>
    <mergeCell ref="M18:M20"/>
    <mergeCell ref="V15:V17"/>
    <mergeCell ref="W15:W17"/>
    <mergeCell ref="AA15:AA17"/>
    <mergeCell ref="AB15:AB17"/>
    <mergeCell ref="AF15:AF17"/>
    <mergeCell ref="AG15:AG17"/>
    <mergeCell ref="AF12:AF14"/>
    <mergeCell ref="AG12:AG14"/>
    <mergeCell ref="A15:A17"/>
    <mergeCell ref="B15:C15"/>
    <mergeCell ref="G15:G17"/>
    <mergeCell ref="H15:H17"/>
    <mergeCell ref="L15:L17"/>
    <mergeCell ref="M15:M17"/>
    <mergeCell ref="Q15:Q17"/>
    <mergeCell ref="R15:R17"/>
    <mergeCell ref="Q12:Q14"/>
    <mergeCell ref="R12:R14"/>
    <mergeCell ref="V12:V14"/>
    <mergeCell ref="W12:W14"/>
    <mergeCell ref="AA12:AA14"/>
    <mergeCell ref="AB12:AB14"/>
    <mergeCell ref="A12:A14"/>
    <mergeCell ref="B12:C12"/>
    <mergeCell ref="G12:G14"/>
    <mergeCell ref="H12:H14"/>
    <mergeCell ref="L12:L14"/>
    <mergeCell ref="M12:M14"/>
    <mergeCell ref="V9:V11"/>
    <mergeCell ref="W9:W11"/>
    <mergeCell ref="AA9:AA11"/>
    <mergeCell ref="AB9:AB11"/>
    <mergeCell ref="AF9:AF11"/>
    <mergeCell ref="A6:A8"/>
    <mergeCell ref="B6:C6"/>
    <mergeCell ref="G6:G8"/>
    <mergeCell ref="H6:H8"/>
    <mergeCell ref="L6:L8"/>
    <mergeCell ref="M6:M8"/>
    <mergeCell ref="AG9:AG11"/>
    <mergeCell ref="AF6:AF8"/>
    <mergeCell ref="AG6:AG8"/>
    <mergeCell ref="A9:A11"/>
    <mergeCell ref="B9:C9"/>
    <mergeCell ref="G9:G11"/>
    <mergeCell ref="H9:H11"/>
    <mergeCell ref="L9:L11"/>
    <mergeCell ref="M9:M11"/>
    <mergeCell ref="Q9:Q11"/>
    <mergeCell ref="R9:R11"/>
    <mergeCell ref="Q6:Q8"/>
    <mergeCell ref="R6:R8"/>
    <mergeCell ref="V6:V8"/>
    <mergeCell ref="W6:W8"/>
    <mergeCell ref="AA6:AA8"/>
    <mergeCell ref="AB6:AB8"/>
    <mergeCell ref="A1:AL1"/>
    <mergeCell ref="A2:AL2"/>
    <mergeCell ref="A3:F3"/>
    <mergeCell ref="H3:M3"/>
    <mergeCell ref="N3:AL3"/>
    <mergeCell ref="A4:A5"/>
    <mergeCell ref="B4:B5"/>
    <mergeCell ref="C4:C5"/>
    <mergeCell ref="D4:H4"/>
    <mergeCell ref="I4:M4"/>
    <mergeCell ref="N4:R4"/>
    <mergeCell ref="S4:W4"/>
    <mergeCell ref="X4:AB4"/>
    <mergeCell ref="AC4:AG4"/>
  </mergeCells>
  <phoneticPr fontId="8" type="noConversion"/>
  <conditionalFormatting sqref="H3 M3">
    <cfRule type="containsErrors" dxfId="957" priority="305" stopIfTrue="1">
      <formula>ISERROR(H3)</formula>
    </cfRule>
  </conditionalFormatting>
  <conditionalFormatting sqref="H9 M9 AB9">
    <cfRule type="containsErrors" dxfId="956" priority="789" stopIfTrue="1">
      <formula>ISERROR(H9)</formula>
    </cfRule>
  </conditionalFormatting>
  <conditionalFormatting sqref="H12 M12 AB12">
    <cfRule type="containsErrors" dxfId="955" priority="769" stopIfTrue="1">
      <formula>ISERROR(H12)</formula>
    </cfRule>
  </conditionalFormatting>
  <conditionalFormatting sqref="H15 M15 AB15">
    <cfRule type="containsErrors" dxfId="954" priority="759" stopIfTrue="1">
      <formula>ISERROR(H15)</formula>
    </cfRule>
  </conditionalFormatting>
  <conditionalFormatting sqref="H18 M18 AB18">
    <cfRule type="containsErrors" dxfId="953" priority="749" stopIfTrue="1">
      <formula>ISERROR(H18)</formula>
    </cfRule>
  </conditionalFormatting>
  <conditionalFormatting sqref="H21 M21 AB21">
    <cfRule type="containsErrors" dxfId="952" priority="719" stopIfTrue="1">
      <formula>ISERROR(H21)</formula>
    </cfRule>
  </conditionalFormatting>
  <conditionalFormatting sqref="H24 M24 AB24">
    <cfRule type="containsErrors" dxfId="951" priority="709" stopIfTrue="1">
      <formula>ISERROR(H24)</formula>
    </cfRule>
  </conditionalFormatting>
  <conditionalFormatting sqref="H27 M27 AB27">
    <cfRule type="containsErrors" dxfId="950" priority="699" stopIfTrue="1">
      <formula>ISERROR(H27)</formula>
    </cfRule>
  </conditionalFormatting>
  <conditionalFormatting sqref="H31 M31 AB31">
    <cfRule type="containsErrors" dxfId="949" priority="659" stopIfTrue="1">
      <formula>ISERROR(H31)</formula>
    </cfRule>
  </conditionalFormatting>
  <conditionalFormatting sqref="H35 M35 AB35">
    <cfRule type="containsErrors" dxfId="948" priority="639" stopIfTrue="1">
      <formula>ISERROR(H35)</formula>
    </cfRule>
  </conditionalFormatting>
  <conditionalFormatting sqref="H39 M39 AB39">
    <cfRule type="containsErrors" dxfId="947" priority="629" stopIfTrue="1">
      <formula>ISERROR(H39)</formula>
    </cfRule>
  </conditionalFormatting>
  <conditionalFormatting sqref="H42 M42 AB42">
    <cfRule type="containsErrors" dxfId="946" priority="609" stopIfTrue="1">
      <formula>ISERROR(H42)</formula>
    </cfRule>
  </conditionalFormatting>
  <conditionalFormatting sqref="H45:H46 M45:M46 AB45:AB46">
    <cfRule type="containsErrors" dxfId="945" priority="599" stopIfTrue="1">
      <formula>ISERROR(H45)</formula>
    </cfRule>
  </conditionalFormatting>
  <conditionalFormatting sqref="H48 M48 AB48">
    <cfRule type="containsErrors" dxfId="944" priority="589" stopIfTrue="1">
      <formula>ISERROR(H48)</formula>
    </cfRule>
  </conditionalFormatting>
  <conditionalFormatting sqref="H51:H52 M51:M52 AB51:AB52">
    <cfRule type="containsErrors" dxfId="943" priority="579" stopIfTrue="1">
      <formula>ISERROR(H51)</formula>
    </cfRule>
  </conditionalFormatting>
  <conditionalFormatting sqref="H54:H55 M54:M55 AB54:AB55">
    <cfRule type="containsErrors" dxfId="942" priority="569" stopIfTrue="1">
      <formula>ISERROR(H54)</formula>
    </cfRule>
  </conditionalFormatting>
  <conditionalFormatting sqref="H57 M57 AB57">
    <cfRule type="containsErrors" dxfId="941" priority="549" stopIfTrue="1">
      <formula>ISERROR(H57)</formula>
    </cfRule>
  </conditionalFormatting>
  <conditionalFormatting sqref="H60 M60 AB60">
    <cfRule type="containsErrors" dxfId="940" priority="539" stopIfTrue="1">
      <formula>ISERROR(H60)</formula>
    </cfRule>
  </conditionalFormatting>
  <conditionalFormatting sqref="H63 M63 AB63">
    <cfRule type="containsErrors" dxfId="939" priority="519" stopIfTrue="1">
      <formula>ISERROR(H63)</formula>
    </cfRule>
  </conditionalFormatting>
  <conditionalFormatting sqref="H66 M66 AB66">
    <cfRule type="containsErrors" dxfId="938" priority="499" stopIfTrue="1">
      <formula>ISERROR(H66)</formula>
    </cfRule>
  </conditionalFormatting>
  <conditionalFormatting sqref="H69 M69 AB69 H72 M72 AB72">
    <cfRule type="containsErrors" dxfId="937" priority="479" stopIfTrue="1">
      <formula>ISERROR(H69)</formula>
    </cfRule>
  </conditionalFormatting>
  <conditionalFormatting sqref="H75 M75 AB75">
    <cfRule type="containsErrors" dxfId="936" priority="260" stopIfTrue="1">
      <formula>ISERROR(H75)</formula>
    </cfRule>
  </conditionalFormatting>
  <conditionalFormatting sqref="H78 M78 AB78">
    <cfRule type="containsErrors" dxfId="935" priority="282" stopIfTrue="1">
      <formula>ISERROR(H78)</formula>
    </cfRule>
  </conditionalFormatting>
  <conditionalFormatting sqref="H81 M81 AB81">
    <cfRule type="containsErrors" dxfId="934" priority="238" stopIfTrue="1">
      <formula>ISERROR(H81)</formula>
    </cfRule>
  </conditionalFormatting>
  <conditionalFormatting sqref="H84 M84 AB84">
    <cfRule type="containsErrors" dxfId="933" priority="216" stopIfTrue="1">
      <formula>ISERROR(H84)</formula>
    </cfRule>
  </conditionalFormatting>
  <conditionalFormatting sqref="H87 M87 AB87">
    <cfRule type="containsErrors" dxfId="932" priority="469" stopIfTrue="1">
      <formula>ISERROR(H87)</formula>
    </cfRule>
  </conditionalFormatting>
  <conditionalFormatting sqref="H90 M90 AB90">
    <cfRule type="containsErrors" dxfId="931" priority="82" stopIfTrue="1">
      <formula>ISERROR(H90)</formula>
    </cfRule>
  </conditionalFormatting>
  <conditionalFormatting sqref="H93 M93 AB93">
    <cfRule type="containsErrors" dxfId="930" priority="60" stopIfTrue="1">
      <formula>ISERROR(H93)</formula>
    </cfRule>
  </conditionalFormatting>
  <conditionalFormatting sqref="H96 M96 AB96">
    <cfRule type="containsErrors" dxfId="929" priority="38" stopIfTrue="1">
      <formula>ISERROR(H96)</formula>
    </cfRule>
  </conditionalFormatting>
  <conditionalFormatting sqref="H99 M99 AB99">
    <cfRule type="containsErrors" dxfId="928" priority="16" stopIfTrue="1">
      <formula>ISERROR(H99)</formula>
    </cfRule>
  </conditionalFormatting>
  <conditionalFormatting sqref="H102 M102 AB102">
    <cfRule type="containsErrors" dxfId="927" priority="439" stopIfTrue="1">
      <formula>ISERROR(H102)</formula>
    </cfRule>
  </conditionalFormatting>
  <conditionalFormatting sqref="H105 M105 AB105">
    <cfRule type="containsErrors" dxfId="926" priority="419" stopIfTrue="1">
      <formula>ISERROR(H105)</formula>
    </cfRule>
  </conditionalFormatting>
  <conditionalFormatting sqref="H108:H111 M108:M111 R108:R111 W108:W111 AB108:AB111 AG108:AH111 H1 M1 R1 W1:AB1 AG1 AL1 W112:AB113 P113 H113:H115 H118:H65608 M118:M65608 R118:R65608 AG118:AG65608 AL118:AL65608">
    <cfRule type="containsErrors" dxfId="925" priority="807" stopIfTrue="1">
      <formula>ISERROR(H1)</formula>
    </cfRule>
  </conditionalFormatting>
  <conditionalFormatting sqref="M4:M6 H5:H6 W6:AB6 W27">
    <cfRule type="containsErrors" dxfId="924" priority="799" stopIfTrue="1">
      <formula>ISERROR(H4)</formula>
    </cfRule>
  </conditionalFormatting>
  <conditionalFormatting sqref="R4:R6">
    <cfRule type="containsErrors" dxfId="923" priority="797" stopIfTrue="1">
      <formula>ISERROR(R4)</formula>
    </cfRule>
  </conditionalFormatting>
  <conditionalFormatting sqref="R6">
    <cfRule type="containsText" dxfId="922" priority="796" stopIfTrue="1" operator="containsText" text="NO">
      <formula>NOT(ISERROR(SEARCH("NO",R6)))</formula>
    </cfRule>
  </conditionalFormatting>
  <conditionalFormatting sqref="R9">
    <cfRule type="containsErrors" dxfId="921" priority="787" stopIfTrue="1">
      <formula>ISERROR(R9)</formula>
    </cfRule>
    <cfRule type="containsText" dxfId="920" priority="786" stopIfTrue="1" operator="containsText" text="NO">
      <formula>NOT(ISERROR(SEARCH("NO",R9)))</formula>
    </cfRule>
  </conditionalFormatting>
  <conditionalFormatting sqref="R12">
    <cfRule type="containsErrors" dxfId="919" priority="767" stopIfTrue="1">
      <formula>ISERROR(R12)</formula>
    </cfRule>
    <cfRule type="containsText" dxfId="918" priority="766" stopIfTrue="1" operator="containsText" text="NO">
      <formula>NOT(ISERROR(SEARCH("NO",R12)))</formula>
    </cfRule>
  </conditionalFormatting>
  <conditionalFormatting sqref="R15">
    <cfRule type="containsErrors" dxfId="917" priority="757" stopIfTrue="1">
      <formula>ISERROR(R15)</formula>
    </cfRule>
    <cfRule type="containsText" dxfId="916" priority="756" stopIfTrue="1" operator="containsText" text="NO">
      <formula>NOT(ISERROR(SEARCH("NO",R15)))</formula>
    </cfRule>
  </conditionalFormatting>
  <conditionalFormatting sqref="R18">
    <cfRule type="containsErrors" dxfId="915" priority="747" stopIfTrue="1">
      <formula>ISERROR(R18)</formula>
    </cfRule>
    <cfRule type="containsText" dxfId="914" priority="746" stopIfTrue="1" operator="containsText" text="NO">
      <formula>NOT(ISERROR(SEARCH("NO",R18)))</formula>
    </cfRule>
  </conditionalFormatting>
  <conditionalFormatting sqref="R21">
    <cfRule type="containsErrors" dxfId="913" priority="717" stopIfTrue="1">
      <formula>ISERROR(R21)</formula>
    </cfRule>
    <cfRule type="containsText" dxfId="912" priority="716" stopIfTrue="1" operator="containsText" text="NO">
      <formula>NOT(ISERROR(SEARCH("NO",R21)))</formula>
    </cfRule>
  </conditionalFormatting>
  <conditionalFormatting sqref="R24">
    <cfRule type="containsErrors" dxfId="911" priority="707" stopIfTrue="1">
      <formula>ISERROR(R24)</formula>
    </cfRule>
    <cfRule type="containsText" dxfId="910" priority="706" stopIfTrue="1" operator="containsText" text="NO">
      <formula>NOT(ISERROR(SEARCH("NO",R24)))</formula>
    </cfRule>
  </conditionalFormatting>
  <conditionalFormatting sqref="R27">
    <cfRule type="containsErrors" dxfId="909" priority="697" stopIfTrue="1">
      <formula>ISERROR(R27)</formula>
    </cfRule>
    <cfRule type="containsText" dxfId="908" priority="696" stopIfTrue="1" operator="containsText" text="NO">
      <formula>NOT(ISERROR(SEARCH("NO",R27)))</formula>
    </cfRule>
  </conditionalFormatting>
  <conditionalFormatting sqref="R31">
    <cfRule type="containsErrors" dxfId="907" priority="657" stopIfTrue="1">
      <formula>ISERROR(R31)</formula>
    </cfRule>
    <cfRule type="containsText" dxfId="906" priority="656" stopIfTrue="1" operator="containsText" text="NO">
      <formula>NOT(ISERROR(SEARCH("NO",R31)))</formula>
    </cfRule>
  </conditionalFormatting>
  <conditionalFormatting sqref="R35">
    <cfRule type="containsErrors" dxfId="905" priority="637" stopIfTrue="1">
      <formula>ISERROR(R35)</formula>
    </cfRule>
    <cfRule type="containsText" dxfId="904" priority="636" stopIfTrue="1" operator="containsText" text="NO">
      <formula>NOT(ISERROR(SEARCH("NO",R35)))</formula>
    </cfRule>
  </conditionalFormatting>
  <conditionalFormatting sqref="R39">
    <cfRule type="containsErrors" dxfId="903" priority="627" stopIfTrue="1">
      <formula>ISERROR(R39)</formula>
    </cfRule>
    <cfRule type="containsText" dxfId="902" priority="626" stopIfTrue="1" operator="containsText" text="NO">
      <formula>NOT(ISERROR(SEARCH("NO",R39)))</formula>
    </cfRule>
  </conditionalFormatting>
  <conditionalFormatting sqref="R42">
    <cfRule type="containsText" dxfId="901" priority="606" stopIfTrue="1" operator="containsText" text="NO">
      <formula>NOT(ISERROR(SEARCH("NO",R42)))</formula>
    </cfRule>
    <cfRule type="containsErrors" dxfId="900" priority="607" stopIfTrue="1">
      <formula>ISERROR(R42)</formula>
    </cfRule>
  </conditionalFormatting>
  <conditionalFormatting sqref="R45:R46">
    <cfRule type="containsErrors" dxfId="899" priority="597" stopIfTrue="1">
      <formula>ISERROR(R45)</formula>
    </cfRule>
    <cfRule type="containsText" dxfId="898" priority="596" stopIfTrue="1" operator="containsText" text="NO">
      <formula>NOT(ISERROR(SEARCH("NO",R45)))</formula>
    </cfRule>
  </conditionalFormatting>
  <conditionalFormatting sqref="R48">
    <cfRule type="containsText" dxfId="897" priority="586" stopIfTrue="1" operator="containsText" text="NO">
      <formula>NOT(ISERROR(SEARCH("NO",R48)))</formula>
    </cfRule>
    <cfRule type="containsErrors" dxfId="896" priority="587" stopIfTrue="1">
      <formula>ISERROR(R48)</formula>
    </cfRule>
  </conditionalFormatting>
  <conditionalFormatting sqref="R51:R52">
    <cfRule type="containsErrors" dxfId="895" priority="577" stopIfTrue="1">
      <formula>ISERROR(R51)</formula>
    </cfRule>
    <cfRule type="containsText" dxfId="894" priority="576" stopIfTrue="1" operator="containsText" text="NO">
      <formula>NOT(ISERROR(SEARCH("NO",R51)))</formula>
    </cfRule>
  </conditionalFormatting>
  <conditionalFormatting sqref="R54:R55">
    <cfRule type="containsText" dxfId="893" priority="566" stopIfTrue="1" operator="containsText" text="NO">
      <formula>NOT(ISERROR(SEARCH("NO",R54)))</formula>
    </cfRule>
    <cfRule type="containsErrors" dxfId="892" priority="567" stopIfTrue="1">
      <formula>ISERROR(R54)</formula>
    </cfRule>
  </conditionalFormatting>
  <conditionalFormatting sqref="R57">
    <cfRule type="containsErrors" dxfId="891" priority="547" stopIfTrue="1">
      <formula>ISERROR(R57)</formula>
    </cfRule>
    <cfRule type="containsText" dxfId="890" priority="546" stopIfTrue="1" operator="containsText" text="NO">
      <formula>NOT(ISERROR(SEARCH("NO",R57)))</formula>
    </cfRule>
  </conditionalFormatting>
  <conditionalFormatting sqref="R60">
    <cfRule type="containsErrors" dxfId="889" priority="537" stopIfTrue="1">
      <formula>ISERROR(R60)</formula>
    </cfRule>
    <cfRule type="containsText" dxfId="888" priority="536" stopIfTrue="1" operator="containsText" text="NO">
      <formula>NOT(ISERROR(SEARCH("NO",R60)))</formula>
    </cfRule>
  </conditionalFormatting>
  <conditionalFormatting sqref="R63">
    <cfRule type="containsErrors" dxfId="887" priority="517" stopIfTrue="1">
      <formula>ISERROR(R63)</formula>
    </cfRule>
    <cfRule type="containsText" dxfId="886" priority="516" stopIfTrue="1" operator="containsText" text="NO">
      <formula>NOT(ISERROR(SEARCH("NO",R63)))</formula>
    </cfRule>
  </conditionalFormatting>
  <conditionalFormatting sqref="R66">
    <cfRule type="containsErrors" dxfId="885" priority="497" stopIfTrue="1">
      <formula>ISERROR(R66)</formula>
    </cfRule>
    <cfRule type="containsText" dxfId="884" priority="496" stopIfTrue="1" operator="containsText" text="NO">
      <formula>NOT(ISERROR(SEARCH("NO",R66)))</formula>
    </cfRule>
  </conditionalFormatting>
  <conditionalFormatting sqref="R69 R72">
    <cfRule type="containsErrors" dxfId="883" priority="477" stopIfTrue="1">
      <formula>ISERROR(R69)</formula>
    </cfRule>
    <cfRule type="containsText" dxfId="882" priority="476" stopIfTrue="1" operator="containsText" text="NO">
      <formula>NOT(ISERROR(SEARCH("NO",R69)))</formula>
    </cfRule>
  </conditionalFormatting>
  <conditionalFormatting sqref="R75">
    <cfRule type="containsErrors" dxfId="881" priority="258" stopIfTrue="1">
      <formula>ISERROR(R75)</formula>
    </cfRule>
    <cfRule type="containsText" dxfId="880" priority="257" stopIfTrue="1" operator="containsText" text="NO">
      <formula>NOT(ISERROR(SEARCH("NO",R75)))</formula>
    </cfRule>
  </conditionalFormatting>
  <conditionalFormatting sqref="R78">
    <cfRule type="containsErrors" dxfId="879" priority="280" stopIfTrue="1">
      <formula>ISERROR(R78)</formula>
    </cfRule>
    <cfRule type="containsText" dxfId="878" priority="279" stopIfTrue="1" operator="containsText" text="NO">
      <formula>NOT(ISERROR(SEARCH("NO",R78)))</formula>
    </cfRule>
  </conditionalFormatting>
  <conditionalFormatting sqref="R81">
    <cfRule type="containsErrors" dxfId="877" priority="236" stopIfTrue="1">
      <formula>ISERROR(R81)</formula>
    </cfRule>
    <cfRule type="containsText" dxfId="876" priority="235" stopIfTrue="1" operator="containsText" text="NO">
      <formula>NOT(ISERROR(SEARCH("NO",R81)))</formula>
    </cfRule>
  </conditionalFormatting>
  <conditionalFormatting sqref="R84">
    <cfRule type="containsErrors" dxfId="875" priority="214" stopIfTrue="1">
      <formula>ISERROR(R84)</formula>
    </cfRule>
    <cfRule type="containsText" dxfId="874" priority="213" stopIfTrue="1" operator="containsText" text="NO">
      <formula>NOT(ISERROR(SEARCH("NO",R84)))</formula>
    </cfRule>
  </conditionalFormatting>
  <conditionalFormatting sqref="R87">
    <cfRule type="containsText" dxfId="873" priority="466" stopIfTrue="1" operator="containsText" text="NO">
      <formula>NOT(ISERROR(SEARCH("NO",R87)))</formula>
    </cfRule>
    <cfRule type="containsErrors" dxfId="872" priority="467" stopIfTrue="1">
      <formula>ISERROR(R87)</formula>
    </cfRule>
  </conditionalFormatting>
  <conditionalFormatting sqref="R90">
    <cfRule type="containsErrors" dxfId="871" priority="80" stopIfTrue="1">
      <formula>ISERROR(R90)</formula>
    </cfRule>
    <cfRule type="containsText" dxfId="870" priority="79" stopIfTrue="1" operator="containsText" text="NO">
      <formula>NOT(ISERROR(SEARCH("NO",R90)))</formula>
    </cfRule>
  </conditionalFormatting>
  <conditionalFormatting sqref="R93">
    <cfRule type="containsText" dxfId="869" priority="57" stopIfTrue="1" operator="containsText" text="NO">
      <formula>NOT(ISERROR(SEARCH("NO",R93)))</formula>
    </cfRule>
    <cfRule type="containsErrors" dxfId="868" priority="58" stopIfTrue="1">
      <formula>ISERROR(R93)</formula>
    </cfRule>
  </conditionalFormatting>
  <conditionalFormatting sqref="R96">
    <cfRule type="containsText" dxfId="867" priority="35" stopIfTrue="1" operator="containsText" text="NO">
      <formula>NOT(ISERROR(SEARCH("NO",R96)))</formula>
    </cfRule>
    <cfRule type="containsErrors" dxfId="866" priority="36" stopIfTrue="1">
      <formula>ISERROR(R96)</formula>
    </cfRule>
  </conditionalFormatting>
  <conditionalFormatting sqref="R99">
    <cfRule type="containsText" dxfId="865" priority="13" stopIfTrue="1" operator="containsText" text="NO">
      <formula>NOT(ISERROR(SEARCH("NO",R99)))</formula>
    </cfRule>
    <cfRule type="containsErrors" dxfId="864" priority="14" stopIfTrue="1">
      <formula>ISERROR(R99)</formula>
    </cfRule>
  </conditionalFormatting>
  <conditionalFormatting sqref="R102">
    <cfRule type="containsErrors" dxfId="863" priority="437" stopIfTrue="1">
      <formula>ISERROR(R102)</formula>
    </cfRule>
    <cfRule type="containsText" dxfId="862" priority="436" stopIfTrue="1" operator="containsText" text="NO">
      <formula>NOT(ISERROR(SEARCH("NO",R102)))</formula>
    </cfRule>
  </conditionalFormatting>
  <conditionalFormatting sqref="R105">
    <cfRule type="containsErrors" dxfId="861" priority="417" stopIfTrue="1">
      <formula>ISERROR(R105)</formula>
    </cfRule>
    <cfRule type="containsText" dxfId="860" priority="416" stopIfTrue="1" operator="containsText" text="NO">
      <formula>NOT(ISERROR(SEARCH("NO",R105)))</formula>
    </cfRule>
  </conditionalFormatting>
  <conditionalFormatting sqref="R114:R115">
    <cfRule type="containsErrors" dxfId="859" priority="411" stopIfTrue="1">
      <formula>ISERROR(R114)</formula>
    </cfRule>
  </conditionalFormatting>
  <conditionalFormatting sqref="W75">
    <cfRule type="containsText" dxfId="858" priority="265" stopIfTrue="1" operator="containsText" text="NO">
      <formula>NOT(ISERROR(SEARCH("NO",W75)))</formula>
    </cfRule>
    <cfRule type="containsErrors" dxfId="857" priority="266" stopIfTrue="1">
      <formula>ISERROR(W75)</formula>
    </cfRule>
  </conditionalFormatting>
  <conditionalFormatting sqref="W78">
    <cfRule type="containsText" dxfId="856" priority="287" stopIfTrue="1" operator="containsText" text="NO">
      <formula>NOT(ISERROR(SEARCH("NO",W78)))</formula>
    </cfRule>
    <cfRule type="containsErrors" dxfId="855" priority="288" stopIfTrue="1">
      <formula>ISERROR(W78)</formula>
    </cfRule>
  </conditionalFormatting>
  <conditionalFormatting sqref="W81">
    <cfRule type="containsErrors" dxfId="854" priority="244" stopIfTrue="1">
      <formula>ISERROR(W81)</formula>
    </cfRule>
    <cfRule type="containsText" dxfId="853" priority="243" stopIfTrue="1" operator="containsText" text="NO">
      <formula>NOT(ISERROR(SEARCH("NO",W81)))</formula>
    </cfRule>
  </conditionalFormatting>
  <conditionalFormatting sqref="W84">
    <cfRule type="containsErrors" dxfId="852" priority="222" stopIfTrue="1">
      <formula>ISERROR(W84)</formula>
    </cfRule>
    <cfRule type="containsText" dxfId="851" priority="221" stopIfTrue="1" operator="containsText" text="NO">
      <formula>NOT(ISERROR(SEARCH("NO",W84)))</formula>
    </cfRule>
  </conditionalFormatting>
  <conditionalFormatting sqref="W90">
    <cfRule type="containsErrors" dxfId="850" priority="88" stopIfTrue="1">
      <formula>ISERROR(W90)</formula>
    </cfRule>
    <cfRule type="containsText" dxfId="849" priority="87" stopIfTrue="1" operator="containsText" text="NO">
      <formula>NOT(ISERROR(SEARCH("NO",W90)))</formula>
    </cfRule>
  </conditionalFormatting>
  <conditionalFormatting sqref="W93">
    <cfRule type="containsText" dxfId="848" priority="65" stopIfTrue="1" operator="containsText" text="NO">
      <formula>NOT(ISERROR(SEARCH("NO",W93)))</formula>
    </cfRule>
    <cfRule type="containsErrors" dxfId="847" priority="66" stopIfTrue="1">
      <formula>ISERROR(W93)</formula>
    </cfRule>
  </conditionalFormatting>
  <conditionalFormatting sqref="W96">
    <cfRule type="containsText" dxfId="846" priority="43" stopIfTrue="1" operator="containsText" text="NO">
      <formula>NOT(ISERROR(SEARCH("NO",W96)))</formula>
    </cfRule>
    <cfRule type="containsErrors" dxfId="845" priority="44" stopIfTrue="1">
      <formula>ISERROR(W96)</formula>
    </cfRule>
  </conditionalFormatting>
  <conditionalFormatting sqref="W99">
    <cfRule type="containsText" dxfId="844" priority="21" stopIfTrue="1" operator="containsText" text="NO">
      <formula>NOT(ISERROR(SEARCH("NO",W99)))</formula>
    </cfRule>
    <cfRule type="containsErrors" dxfId="843" priority="22" stopIfTrue="1">
      <formula>ISERROR(W99)</formula>
    </cfRule>
  </conditionalFormatting>
  <conditionalFormatting sqref="W66:Z66 AB66">
    <cfRule type="containsErrors" dxfId="842" priority="501" stopIfTrue="1">
      <formula>ISERROR(W66)</formula>
    </cfRule>
  </conditionalFormatting>
  <conditionalFormatting sqref="W69:Z69 AB69 AB72">
    <cfRule type="containsErrors" dxfId="841" priority="481" stopIfTrue="1">
      <formula>ISERROR(W69)</formula>
    </cfRule>
  </conditionalFormatting>
  <conditionalFormatting sqref="W87:Z87 AB87">
    <cfRule type="containsErrors" dxfId="840" priority="471" stopIfTrue="1">
      <formula>ISERROR(W87)</formula>
    </cfRule>
  </conditionalFormatting>
  <conditionalFormatting sqref="W90:Z90 AB90">
    <cfRule type="containsErrors" dxfId="839" priority="84" stopIfTrue="1">
      <formula>ISERROR(W90)</formula>
    </cfRule>
  </conditionalFormatting>
  <conditionalFormatting sqref="W93:Z93 AB93">
    <cfRule type="containsErrors" dxfId="838" priority="62" stopIfTrue="1">
      <formula>ISERROR(W93)</formula>
    </cfRule>
  </conditionalFormatting>
  <conditionalFormatting sqref="W96:Z96 AB96">
    <cfRule type="containsErrors" dxfId="837" priority="40" stopIfTrue="1">
      <formula>ISERROR(W96)</formula>
    </cfRule>
  </conditionalFormatting>
  <conditionalFormatting sqref="W99:Z99 AB99">
    <cfRule type="containsErrors" dxfId="836" priority="18" stopIfTrue="1">
      <formula>ISERROR(W99)</formula>
    </cfRule>
  </conditionalFormatting>
  <conditionalFormatting sqref="W102:Z102 AB102">
    <cfRule type="containsErrors" dxfId="835" priority="441" stopIfTrue="1">
      <formula>ISERROR(W102)</formula>
    </cfRule>
  </conditionalFormatting>
  <conditionalFormatting sqref="W105:Z105 AB105">
    <cfRule type="containsErrors" dxfId="834" priority="421" stopIfTrue="1">
      <formula>ISERROR(W105)</formula>
    </cfRule>
  </conditionalFormatting>
  <conditionalFormatting sqref="W9:AA9">
    <cfRule type="containsText" dxfId="833" priority="179" stopIfTrue="1" operator="containsText" text="NO">
      <formula>NOT(ISERROR(SEARCH("NO",W9)))</formula>
    </cfRule>
    <cfRule type="containsErrors" dxfId="832" priority="180" stopIfTrue="1">
      <formula>ISERROR(W9)</formula>
    </cfRule>
  </conditionalFormatting>
  <conditionalFormatting sqref="W12:AA12">
    <cfRule type="containsErrors" dxfId="831" priority="176" stopIfTrue="1">
      <formula>ISERROR(W12)</formula>
    </cfRule>
    <cfRule type="containsText" dxfId="830" priority="175" stopIfTrue="1" operator="containsText" text="NO">
      <formula>NOT(ISERROR(SEARCH("NO",W12)))</formula>
    </cfRule>
  </conditionalFormatting>
  <conditionalFormatting sqref="W15:AA15">
    <cfRule type="containsText" dxfId="829" priority="171" stopIfTrue="1" operator="containsText" text="NO">
      <formula>NOT(ISERROR(SEARCH("NO",W15)))</formula>
    </cfRule>
    <cfRule type="containsErrors" dxfId="828" priority="172" stopIfTrue="1">
      <formula>ISERROR(W15)</formula>
    </cfRule>
  </conditionalFormatting>
  <conditionalFormatting sqref="W18:AA18">
    <cfRule type="containsErrors" dxfId="827" priority="168" stopIfTrue="1">
      <formula>ISERROR(W18)</formula>
    </cfRule>
    <cfRule type="containsText" dxfId="826" priority="167" stopIfTrue="1" operator="containsText" text="NO">
      <formula>NOT(ISERROR(SEARCH("NO",W18)))</formula>
    </cfRule>
  </conditionalFormatting>
  <conditionalFormatting sqref="W21:AA21">
    <cfRule type="containsText" dxfId="825" priority="163" stopIfTrue="1" operator="containsText" text="NO">
      <formula>NOT(ISERROR(SEARCH("NO",W21)))</formula>
    </cfRule>
    <cfRule type="containsErrors" dxfId="824" priority="164" stopIfTrue="1">
      <formula>ISERROR(W21)</formula>
    </cfRule>
  </conditionalFormatting>
  <conditionalFormatting sqref="W24:AA24">
    <cfRule type="containsErrors" dxfId="823" priority="160" stopIfTrue="1">
      <formula>ISERROR(W24)</formula>
    </cfRule>
    <cfRule type="containsText" dxfId="822" priority="159" stopIfTrue="1" operator="containsText" text="NO">
      <formula>NOT(ISERROR(SEARCH("NO",W24)))</formula>
    </cfRule>
  </conditionalFormatting>
  <conditionalFormatting sqref="W31:AA31">
    <cfRule type="containsErrors" dxfId="821" priority="152" stopIfTrue="1">
      <formula>ISERROR(W31)</formula>
    </cfRule>
    <cfRule type="containsText" dxfId="820" priority="151" stopIfTrue="1" operator="containsText" text="NO">
      <formula>NOT(ISERROR(SEARCH("NO",W31)))</formula>
    </cfRule>
  </conditionalFormatting>
  <conditionalFormatting sqref="W35:AA35">
    <cfRule type="containsText" dxfId="819" priority="147" stopIfTrue="1" operator="containsText" text="NO">
      <formula>NOT(ISERROR(SEARCH("NO",W35)))</formula>
    </cfRule>
    <cfRule type="containsErrors" dxfId="818" priority="148" stopIfTrue="1">
      <formula>ISERROR(W35)</formula>
    </cfRule>
  </conditionalFormatting>
  <conditionalFormatting sqref="W39:AA39">
    <cfRule type="containsErrors" dxfId="817" priority="144" stopIfTrue="1">
      <formula>ISERROR(W39)</formula>
    </cfRule>
    <cfRule type="containsText" dxfId="816" priority="143" stopIfTrue="1" operator="containsText" text="NO">
      <formula>NOT(ISERROR(SEARCH("NO",W39)))</formula>
    </cfRule>
  </conditionalFormatting>
  <conditionalFormatting sqref="W42:AA42">
    <cfRule type="containsErrors" dxfId="815" priority="140" stopIfTrue="1">
      <formula>ISERROR(W42)</formula>
    </cfRule>
    <cfRule type="containsText" dxfId="814" priority="139" stopIfTrue="1" operator="containsText" text="NO">
      <formula>NOT(ISERROR(SEARCH("NO",W42)))</formula>
    </cfRule>
  </conditionalFormatting>
  <conditionalFormatting sqref="W45:AA45">
    <cfRule type="containsErrors" dxfId="813" priority="136" stopIfTrue="1">
      <formula>ISERROR(W45)</formula>
    </cfRule>
    <cfRule type="containsText" dxfId="812" priority="135" stopIfTrue="1" operator="containsText" text="NO">
      <formula>NOT(ISERROR(SEARCH("NO",W45)))</formula>
    </cfRule>
  </conditionalFormatting>
  <conditionalFormatting sqref="W48:AA48">
    <cfRule type="containsText" dxfId="811" priority="131" stopIfTrue="1" operator="containsText" text="NO">
      <formula>NOT(ISERROR(SEARCH("NO",W48)))</formula>
    </cfRule>
    <cfRule type="containsErrors" dxfId="810" priority="132" stopIfTrue="1">
      <formula>ISERROR(W48)</formula>
    </cfRule>
  </conditionalFormatting>
  <conditionalFormatting sqref="W51:AA51">
    <cfRule type="containsText" dxfId="809" priority="127" stopIfTrue="1" operator="containsText" text="NO">
      <formula>NOT(ISERROR(SEARCH("NO",W51)))</formula>
    </cfRule>
    <cfRule type="containsErrors" dxfId="808" priority="128" stopIfTrue="1">
      <formula>ISERROR(W51)</formula>
    </cfRule>
  </conditionalFormatting>
  <conditionalFormatting sqref="W54:AA54">
    <cfRule type="containsText" dxfId="807" priority="123" stopIfTrue="1" operator="containsText" text="NO">
      <formula>NOT(ISERROR(SEARCH("NO",W54)))</formula>
    </cfRule>
    <cfRule type="containsErrors" dxfId="806" priority="124" stopIfTrue="1">
      <formula>ISERROR(W54)</formula>
    </cfRule>
  </conditionalFormatting>
  <conditionalFormatting sqref="W57:AA57">
    <cfRule type="containsText" dxfId="805" priority="119" stopIfTrue="1" operator="containsText" text="NO">
      <formula>NOT(ISERROR(SEARCH("NO",W57)))</formula>
    </cfRule>
    <cfRule type="containsErrors" dxfId="804" priority="120" stopIfTrue="1">
      <formula>ISERROR(W57)</formula>
    </cfRule>
  </conditionalFormatting>
  <conditionalFormatting sqref="W60:AA60">
    <cfRule type="containsText" dxfId="803" priority="115" stopIfTrue="1" operator="containsText" text="NO">
      <formula>NOT(ISERROR(SEARCH("NO",W60)))</formula>
    </cfRule>
    <cfRule type="containsErrors" dxfId="802" priority="116" stopIfTrue="1">
      <formula>ISERROR(W60)</formula>
    </cfRule>
  </conditionalFormatting>
  <conditionalFormatting sqref="W63:AA63">
    <cfRule type="containsErrors" dxfId="801" priority="112" stopIfTrue="1">
      <formula>ISERROR(W63)</formula>
    </cfRule>
    <cfRule type="containsText" dxfId="800" priority="111" stopIfTrue="1" operator="containsText" text="NO">
      <formula>NOT(ISERROR(SEARCH("NO",W63)))</formula>
    </cfRule>
  </conditionalFormatting>
  <conditionalFormatting sqref="W72:AA72">
    <cfRule type="containsErrors" dxfId="799" priority="108" stopIfTrue="1">
      <formula>ISERROR(W72)</formula>
    </cfRule>
    <cfRule type="containsText" dxfId="798" priority="107" stopIfTrue="1" operator="containsText" text="NO">
      <formula>NOT(ISERROR(SEARCH("NO",W72)))</formula>
    </cfRule>
  </conditionalFormatting>
  <conditionalFormatting sqref="W75:AA75">
    <cfRule type="containsErrors" dxfId="797" priority="104" stopIfTrue="1">
      <formula>ISERROR(W75)</formula>
    </cfRule>
    <cfRule type="containsText" dxfId="796" priority="103" stopIfTrue="1" operator="containsText" text="NO">
      <formula>NOT(ISERROR(SEARCH("NO",W75)))</formula>
    </cfRule>
  </conditionalFormatting>
  <conditionalFormatting sqref="W78:AA78">
    <cfRule type="containsErrors" dxfId="795" priority="100" stopIfTrue="1">
      <formula>ISERROR(W78)</formula>
    </cfRule>
    <cfRule type="containsText" dxfId="794" priority="99" stopIfTrue="1" operator="containsText" text="NO">
      <formula>NOT(ISERROR(SEARCH("NO",W78)))</formula>
    </cfRule>
  </conditionalFormatting>
  <conditionalFormatting sqref="W81:AA81">
    <cfRule type="containsErrors" dxfId="793" priority="96" stopIfTrue="1">
      <formula>ISERROR(W81)</formula>
    </cfRule>
    <cfRule type="containsText" dxfId="792" priority="95" stopIfTrue="1" operator="containsText" text="NO">
      <formula>NOT(ISERROR(SEARCH("NO",W81)))</formula>
    </cfRule>
  </conditionalFormatting>
  <conditionalFormatting sqref="W84:AA84">
    <cfRule type="containsErrors" dxfId="791" priority="92" stopIfTrue="1">
      <formula>ISERROR(W84)</formula>
    </cfRule>
    <cfRule type="containsText" dxfId="790" priority="91" stopIfTrue="1" operator="containsText" text="NO">
      <formula>NOT(ISERROR(SEARCH("NO",W84)))</formula>
    </cfRule>
  </conditionalFormatting>
  <conditionalFormatting sqref="W4:AB6 W9 W12 W15 W18 W21 W24 W27 W31 W35 W39 W42 W45 W48 W51 W54 W57 W60 W63 W66 W69 W72 W87 W102 W105">
    <cfRule type="containsErrors" dxfId="789" priority="801" stopIfTrue="1">
      <formula>ISERROR(W4)</formula>
    </cfRule>
  </conditionalFormatting>
  <conditionalFormatting sqref="W6:AB6 H6 M6 W27">
    <cfRule type="containsText" dxfId="788" priority="798" stopIfTrue="1" operator="containsText" text="NO">
      <formula>NOT(ISERROR(SEARCH("NO",H6)))</formula>
    </cfRule>
  </conditionalFormatting>
  <conditionalFormatting sqref="W6:AB6 W27 W66 W69 W87 W102 W105 W9 W12 W15 W18 W21 W24 W31 W35 W39 W42 W45 W48 W51 W54 W57 W60 W63 W72 H108:H111 M108:M111 R108:R111 W108:W111 AB108:AB111 AG108:AH111">
    <cfRule type="containsText" dxfId="787" priority="800" stopIfTrue="1" operator="containsText" text="NO">
      <formula>NOT(ISERROR(SEARCH("NO",H6)))</formula>
    </cfRule>
  </conditionalFormatting>
  <conditionalFormatting sqref="X9:Z9">
    <cfRule type="containsText" dxfId="786" priority="177" stopIfTrue="1" operator="containsText" text="NO">
      <formula>NOT(ISERROR(SEARCH("NO",X9)))</formula>
    </cfRule>
    <cfRule type="containsErrors" dxfId="785" priority="178" stopIfTrue="1">
      <formula>ISERROR(X9)</formula>
    </cfRule>
  </conditionalFormatting>
  <conditionalFormatting sqref="X12:Z12">
    <cfRule type="containsText" dxfId="784" priority="173" stopIfTrue="1" operator="containsText" text="NO">
      <formula>NOT(ISERROR(SEARCH("NO",X12)))</formula>
    </cfRule>
    <cfRule type="containsErrors" dxfId="783" priority="174" stopIfTrue="1">
      <formula>ISERROR(X12)</formula>
    </cfRule>
  </conditionalFormatting>
  <conditionalFormatting sqref="X15:Z15">
    <cfRule type="containsErrors" dxfId="782" priority="170" stopIfTrue="1">
      <formula>ISERROR(X15)</formula>
    </cfRule>
    <cfRule type="containsText" dxfId="781" priority="169" stopIfTrue="1" operator="containsText" text="NO">
      <formula>NOT(ISERROR(SEARCH("NO",X15)))</formula>
    </cfRule>
  </conditionalFormatting>
  <conditionalFormatting sqref="X18:Z18">
    <cfRule type="containsErrors" dxfId="780" priority="166" stopIfTrue="1">
      <formula>ISERROR(X18)</formula>
    </cfRule>
    <cfRule type="containsText" dxfId="779" priority="165" stopIfTrue="1" operator="containsText" text="NO">
      <formula>NOT(ISERROR(SEARCH("NO",X18)))</formula>
    </cfRule>
  </conditionalFormatting>
  <conditionalFormatting sqref="X21:Z21">
    <cfRule type="containsText" dxfId="778" priority="161" stopIfTrue="1" operator="containsText" text="NO">
      <formula>NOT(ISERROR(SEARCH("NO",X21)))</formula>
    </cfRule>
    <cfRule type="containsErrors" dxfId="777" priority="162" stopIfTrue="1">
      <formula>ISERROR(X21)</formula>
    </cfRule>
  </conditionalFormatting>
  <conditionalFormatting sqref="X24:Z24">
    <cfRule type="containsErrors" dxfId="776" priority="158" stopIfTrue="1">
      <formula>ISERROR(X24)</formula>
    </cfRule>
    <cfRule type="containsText" dxfId="775" priority="157" stopIfTrue="1" operator="containsText" text="NO">
      <formula>NOT(ISERROR(SEARCH("NO",X24)))</formula>
    </cfRule>
  </conditionalFormatting>
  <conditionalFormatting sqref="X31:Z31">
    <cfRule type="containsErrors" dxfId="774" priority="150" stopIfTrue="1">
      <formula>ISERROR(X31)</formula>
    </cfRule>
    <cfRule type="containsText" dxfId="773" priority="149" stopIfTrue="1" operator="containsText" text="NO">
      <formula>NOT(ISERROR(SEARCH("NO",X31)))</formula>
    </cfRule>
  </conditionalFormatting>
  <conditionalFormatting sqref="X35:Z35">
    <cfRule type="containsText" dxfId="772" priority="145" stopIfTrue="1" operator="containsText" text="NO">
      <formula>NOT(ISERROR(SEARCH("NO",X35)))</formula>
    </cfRule>
    <cfRule type="containsErrors" dxfId="771" priority="146" stopIfTrue="1">
      <formula>ISERROR(X35)</formula>
    </cfRule>
  </conditionalFormatting>
  <conditionalFormatting sqref="X39:Z39">
    <cfRule type="containsText" dxfId="770" priority="141" stopIfTrue="1" operator="containsText" text="NO">
      <formula>NOT(ISERROR(SEARCH("NO",X39)))</formula>
    </cfRule>
    <cfRule type="containsErrors" dxfId="769" priority="142" stopIfTrue="1">
      <formula>ISERROR(X39)</formula>
    </cfRule>
  </conditionalFormatting>
  <conditionalFormatting sqref="X42:Z42">
    <cfRule type="containsErrors" dxfId="768" priority="138" stopIfTrue="1">
      <formula>ISERROR(X42)</formula>
    </cfRule>
    <cfRule type="containsText" dxfId="767" priority="137" stopIfTrue="1" operator="containsText" text="NO">
      <formula>NOT(ISERROR(SEARCH("NO",X42)))</formula>
    </cfRule>
  </conditionalFormatting>
  <conditionalFormatting sqref="X45:Z45">
    <cfRule type="containsText" dxfId="766" priority="133" stopIfTrue="1" operator="containsText" text="NO">
      <formula>NOT(ISERROR(SEARCH("NO",X45)))</formula>
    </cfRule>
    <cfRule type="containsErrors" dxfId="765" priority="134" stopIfTrue="1">
      <formula>ISERROR(X45)</formula>
    </cfRule>
  </conditionalFormatting>
  <conditionalFormatting sqref="X48:Z48">
    <cfRule type="containsErrors" dxfId="764" priority="130" stopIfTrue="1">
      <formula>ISERROR(X48)</formula>
    </cfRule>
    <cfRule type="containsText" dxfId="763" priority="129" stopIfTrue="1" operator="containsText" text="NO">
      <formula>NOT(ISERROR(SEARCH("NO",X48)))</formula>
    </cfRule>
  </conditionalFormatting>
  <conditionalFormatting sqref="X51:Z51">
    <cfRule type="containsErrors" dxfId="762" priority="126" stopIfTrue="1">
      <formula>ISERROR(X51)</formula>
    </cfRule>
    <cfRule type="containsText" dxfId="761" priority="125" stopIfTrue="1" operator="containsText" text="NO">
      <formula>NOT(ISERROR(SEARCH("NO",X51)))</formula>
    </cfRule>
  </conditionalFormatting>
  <conditionalFormatting sqref="X54:Z54">
    <cfRule type="containsText" dxfId="760" priority="121" stopIfTrue="1" operator="containsText" text="NO">
      <formula>NOT(ISERROR(SEARCH("NO",X54)))</formula>
    </cfRule>
    <cfRule type="containsErrors" dxfId="759" priority="122" stopIfTrue="1">
      <formula>ISERROR(X54)</formula>
    </cfRule>
  </conditionalFormatting>
  <conditionalFormatting sqref="X57:Z57">
    <cfRule type="containsText" dxfId="758" priority="117" stopIfTrue="1" operator="containsText" text="NO">
      <formula>NOT(ISERROR(SEARCH("NO",X57)))</formula>
    </cfRule>
    <cfRule type="containsErrors" dxfId="757" priority="118" stopIfTrue="1">
      <formula>ISERROR(X57)</formula>
    </cfRule>
  </conditionalFormatting>
  <conditionalFormatting sqref="X60:Z60">
    <cfRule type="containsText" dxfId="756" priority="113" stopIfTrue="1" operator="containsText" text="NO">
      <formula>NOT(ISERROR(SEARCH("NO",X60)))</formula>
    </cfRule>
    <cfRule type="containsErrors" dxfId="755" priority="114" stopIfTrue="1">
      <formula>ISERROR(X60)</formula>
    </cfRule>
  </conditionalFormatting>
  <conditionalFormatting sqref="X63:Z63">
    <cfRule type="containsErrors" dxfId="754" priority="110" stopIfTrue="1">
      <formula>ISERROR(X63)</formula>
    </cfRule>
    <cfRule type="containsText" dxfId="753" priority="109" stopIfTrue="1" operator="containsText" text="NO">
      <formula>NOT(ISERROR(SEARCH("NO",X63)))</formula>
    </cfRule>
  </conditionalFormatting>
  <conditionalFormatting sqref="X72:Z72">
    <cfRule type="containsErrors" dxfId="752" priority="106" stopIfTrue="1">
      <formula>ISERROR(X72)</formula>
    </cfRule>
    <cfRule type="containsText" dxfId="751" priority="105" stopIfTrue="1" operator="containsText" text="NO">
      <formula>NOT(ISERROR(SEARCH("NO",X72)))</formula>
    </cfRule>
  </conditionalFormatting>
  <conditionalFormatting sqref="X75:Z75">
    <cfRule type="containsText" dxfId="750" priority="101" stopIfTrue="1" operator="containsText" text="NO">
      <formula>NOT(ISERROR(SEARCH("NO",X75)))</formula>
    </cfRule>
    <cfRule type="containsErrors" dxfId="749" priority="102" stopIfTrue="1">
      <formula>ISERROR(X75)</formula>
    </cfRule>
  </conditionalFormatting>
  <conditionalFormatting sqref="X78:Z78">
    <cfRule type="containsErrors" dxfId="748" priority="98" stopIfTrue="1">
      <formula>ISERROR(X78)</formula>
    </cfRule>
    <cfRule type="containsText" dxfId="747" priority="97" stopIfTrue="1" operator="containsText" text="NO">
      <formula>NOT(ISERROR(SEARCH("NO",X78)))</formula>
    </cfRule>
  </conditionalFormatting>
  <conditionalFormatting sqref="X81:Z81">
    <cfRule type="containsText" dxfId="746" priority="93" stopIfTrue="1" operator="containsText" text="NO">
      <formula>NOT(ISERROR(SEARCH("NO",X81)))</formula>
    </cfRule>
    <cfRule type="containsErrors" dxfId="745" priority="94" stopIfTrue="1">
      <formula>ISERROR(X81)</formula>
    </cfRule>
  </conditionalFormatting>
  <conditionalFormatting sqref="X84:Z84">
    <cfRule type="containsErrors" dxfId="744" priority="90" stopIfTrue="1">
      <formula>ISERROR(X84)</formula>
    </cfRule>
    <cfRule type="containsText" dxfId="743" priority="89" stopIfTrue="1" operator="containsText" text="NO">
      <formula>NOT(ISERROR(SEARCH("NO",X84)))</formula>
    </cfRule>
  </conditionalFormatting>
  <conditionalFormatting sqref="X66:AB66 X69:AB69 X87:AB87 X102:AB102 X105:AB105 AA9:AB9 AA12:AB12 AA15:AB15 AA18:AB18 AA21:AB21 AA24:AB24 AA27:AB27 AA31:AB31 AA35:AB35 AA39:AB39 AA42:AB42 AA45 AA48:AB48 AA51 AA54 AA57:AB57 AA60:AB60 AA63:AB63 AA72:AB72">
    <cfRule type="containsText" dxfId="742" priority="299" stopIfTrue="1" operator="containsText" text="NO">
      <formula>NOT(ISERROR(SEARCH("NO",X9)))</formula>
    </cfRule>
  </conditionalFormatting>
  <conditionalFormatting sqref="X90:AB90">
    <cfRule type="containsErrors" dxfId="741" priority="74" stopIfTrue="1">
      <formula>ISERROR(X90)</formula>
    </cfRule>
    <cfRule type="containsText" dxfId="740" priority="73" stopIfTrue="1" operator="containsText" text="NO">
      <formula>NOT(ISERROR(SEARCH("NO",X90)))</formula>
    </cfRule>
  </conditionalFormatting>
  <conditionalFormatting sqref="X93:AB93">
    <cfRule type="containsText" dxfId="739" priority="51" stopIfTrue="1" operator="containsText" text="NO">
      <formula>NOT(ISERROR(SEARCH("NO",X93)))</formula>
    </cfRule>
    <cfRule type="containsErrors" dxfId="738" priority="52" stopIfTrue="1">
      <formula>ISERROR(X93)</formula>
    </cfRule>
  </conditionalFormatting>
  <conditionalFormatting sqref="X96:AB96">
    <cfRule type="containsText" dxfId="737" priority="29" stopIfTrue="1" operator="containsText" text="NO">
      <formula>NOT(ISERROR(SEARCH("NO",X96)))</formula>
    </cfRule>
    <cfRule type="containsErrors" dxfId="736" priority="30" stopIfTrue="1">
      <formula>ISERROR(X96)</formula>
    </cfRule>
  </conditionalFormatting>
  <conditionalFormatting sqref="X99:AB99">
    <cfRule type="containsErrors" dxfId="735" priority="8" stopIfTrue="1">
      <formula>ISERROR(X99)</formula>
    </cfRule>
    <cfRule type="containsText" dxfId="734" priority="7" stopIfTrue="1" operator="containsText" text="NO">
      <formula>NOT(ISERROR(SEARCH("NO",X99)))</formula>
    </cfRule>
  </conditionalFormatting>
  <conditionalFormatting sqref="Z27">
    <cfRule type="containsText" dxfId="733" priority="153" stopIfTrue="1" operator="containsText" text="NO">
      <formula>NOT(ISERROR(SEARCH("NO",Z27)))</formula>
    </cfRule>
    <cfRule type="containsErrors" dxfId="732" priority="154" stopIfTrue="1">
      <formula>ISERROR(Z27)</formula>
    </cfRule>
  </conditionalFormatting>
  <conditionalFormatting sqref="Z27:AA27">
    <cfRule type="containsText" dxfId="731" priority="155" stopIfTrue="1" operator="containsText" text="NO">
      <formula>NOT(ISERROR(SEARCH("NO",Z27)))</formula>
    </cfRule>
    <cfRule type="containsErrors" dxfId="730" priority="156" stopIfTrue="1">
      <formula>ISERROR(Z27)</formula>
    </cfRule>
  </conditionalFormatting>
  <conditionalFormatting sqref="AA66 AA69 AA87 AA102 AA105">
    <cfRule type="containsErrors" dxfId="729" priority="298" stopIfTrue="1">
      <formula>ISERROR(AA66)</formula>
    </cfRule>
    <cfRule type="containsText" dxfId="728" priority="297" stopIfTrue="1" operator="containsText" text="NO">
      <formula>NOT(ISERROR(SEARCH("NO",AA66)))</formula>
    </cfRule>
  </conditionalFormatting>
  <conditionalFormatting sqref="AA90">
    <cfRule type="containsText" dxfId="727" priority="71" stopIfTrue="1" operator="containsText" text="NO">
      <formula>NOT(ISERROR(SEARCH("NO",AA90)))</formula>
    </cfRule>
    <cfRule type="containsErrors" dxfId="726" priority="72" stopIfTrue="1">
      <formula>ISERROR(AA90)</formula>
    </cfRule>
  </conditionalFormatting>
  <conditionalFormatting sqref="AA93">
    <cfRule type="containsText" dxfId="725" priority="49" stopIfTrue="1" operator="containsText" text="NO">
      <formula>NOT(ISERROR(SEARCH("NO",AA93)))</formula>
    </cfRule>
    <cfRule type="containsErrors" dxfId="724" priority="50" stopIfTrue="1">
      <formula>ISERROR(AA93)</formula>
    </cfRule>
  </conditionalFormatting>
  <conditionalFormatting sqref="AA96">
    <cfRule type="containsText" dxfId="723" priority="27" stopIfTrue="1" operator="containsText" text="NO">
      <formula>NOT(ISERROR(SEARCH("NO",AA96)))</formula>
    </cfRule>
    <cfRule type="containsErrors" dxfId="722" priority="28" stopIfTrue="1">
      <formula>ISERROR(AA96)</formula>
    </cfRule>
  </conditionalFormatting>
  <conditionalFormatting sqref="AA99">
    <cfRule type="containsText" dxfId="721" priority="5" stopIfTrue="1" operator="containsText" text="NO">
      <formula>NOT(ISERROR(SEARCH("NO",AA99)))</formula>
    </cfRule>
    <cfRule type="containsErrors" dxfId="720" priority="6" stopIfTrue="1">
      <formula>ISERROR(AA99)</formula>
    </cfRule>
  </conditionalFormatting>
  <conditionalFormatting sqref="AA9:AB9 AA12:AB12 AA15:AB15 AA18:AB18 AA21:AB21 AA24:AB24 AA27:AB27 AA31:AB31 AA35:AB35 AA39:AB39 AA42:AB42 AA45 AA48:AB48 AA51 AA54 AA57:AB57 AA60:AB60 AA63:AB63 X66:AB66 X69:AB69 AA72:AB72 X87:AB87 X102:AB102 X105:AB105">
    <cfRule type="containsErrors" dxfId="719" priority="300" stopIfTrue="1">
      <formula>ISERROR(X9)</formula>
    </cfRule>
  </conditionalFormatting>
  <conditionalFormatting sqref="AA75:AB75">
    <cfRule type="containsText" dxfId="718" priority="251" stopIfTrue="1" operator="containsText" text="NO">
      <formula>NOT(ISERROR(SEARCH("NO",AA75)))</formula>
    </cfRule>
    <cfRule type="containsErrors" dxfId="717" priority="252" stopIfTrue="1">
      <formula>ISERROR(AA75)</formula>
    </cfRule>
  </conditionalFormatting>
  <conditionalFormatting sqref="AA78:AB78">
    <cfRule type="containsErrors" dxfId="716" priority="274" stopIfTrue="1">
      <formula>ISERROR(AA78)</formula>
    </cfRule>
    <cfRule type="containsText" dxfId="715" priority="273" stopIfTrue="1" operator="containsText" text="NO">
      <formula>NOT(ISERROR(SEARCH("NO",AA78)))</formula>
    </cfRule>
  </conditionalFormatting>
  <conditionalFormatting sqref="AA81:AB81">
    <cfRule type="containsText" dxfId="714" priority="229" stopIfTrue="1" operator="containsText" text="NO">
      <formula>NOT(ISERROR(SEARCH("NO",AA81)))</formula>
    </cfRule>
    <cfRule type="containsErrors" dxfId="713" priority="230" stopIfTrue="1">
      <formula>ISERROR(AA81)</formula>
    </cfRule>
  </conditionalFormatting>
  <conditionalFormatting sqref="AA84:AB84">
    <cfRule type="containsText" dxfId="712" priority="207" stopIfTrue="1" operator="containsText" text="NO">
      <formula>NOT(ISERROR(SEARCH("NO",AA84)))</formula>
    </cfRule>
    <cfRule type="containsErrors" dxfId="711" priority="208" stopIfTrue="1">
      <formula>ISERROR(AA84)</formula>
    </cfRule>
  </conditionalFormatting>
  <conditionalFormatting sqref="AB6">
    <cfRule type="containsText" dxfId="710" priority="792" stopIfTrue="1" operator="containsText" text="NO">
      <formula>NOT(ISERROR(SEARCH("NO",AB6)))</formula>
    </cfRule>
    <cfRule type="containsErrors" dxfId="709" priority="793" stopIfTrue="1">
      <formula>ISERROR(AB6)</formula>
    </cfRule>
  </conditionalFormatting>
  <conditionalFormatting sqref="AB9 H9 M9">
    <cfRule type="containsText" dxfId="708" priority="788" stopIfTrue="1" operator="containsText" text="NO">
      <formula>NOT(ISERROR(SEARCH("NO",H9)))</formula>
    </cfRule>
  </conditionalFormatting>
  <conditionalFormatting sqref="AB9">
    <cfRule type="containsText" dxfId="707" priority="790" stopIfTrue="1" operator="containsText" text="NO">
      <formula>NOT(ISERROR(SEARCH("NO",AB9)))</formula>
    </cfRule>
    <cfRule type="containsErrors" dxfId="706" priority="791" stopIfTrue="1">
      <formula>ISERROR(AB9)</formula>
    </cfRule>
  </conditionalFormatting>
  <conditionalFormatting sqref="AB12 H12 M12">
    <cfRule type="containsText" dxfId="705" priority="768" stopIfTrue="1" operator="containsText" text="NO">
      <formula>NOT(ISERROR(SEARCH("NO",H12)))</formula>
    </cfRule>
  </conditionalFormatting>
  <conditionalFormatting sqref="AB12">
    <cfRule type="containsText" dxfId="704" priority="770" stopIfTrue="1" operator="containsText" text="NO">
      <formula>NOT(ISERROR(SEARCH("NO",AB12)))</formula>
    </cfRule>
    <cfRule type="containsErrors" dxfId="703" priority="771" stopIfTrue="1">
      <formula>ISERROR(AB12)</formula>
    </cfRule>
  </conditionalFormatting>
  <conditionalFormatting sqref="AB15 H15 M15">
    <cfRule type="containsText" dxfId="702" priority="758" stopIfTrue="1" operator="containsText" text="NO">
      <formula>NOT(ISERROR(SEARCH("NO",H15)))</formula>
    </cfRule>
  </conditionalFormatting>
  <conditionalFormatting sqref="AB15">
    <cfRule type="containsText" dxfId="701" priority="760" stopIfTrue="1" operator="containsText" text="NO">
      <formula>NOT(ISERROR(SEARCH("NO",AB15)))</formula>
    </cfRule>
    <cfRule type="containsErrors" dxfId="700" priority="761" stopIfTrue="1">
      <formula>ISERROR(AB15)</formula>
    </cfRule>
  </conditionalFormatting>
  <conditionalFormatting sqref="AB18 H18 M18">
    <cfRule type="containsText" dxfId="699" priority="748" stopIfTrue="1" operator="containsText" text="NO">
      <formula>NOT(ISERROR(SEARCH("NO",H18)))</formula>
    </cfRule>
  </conditionalFormatting>
  <conditionalFormatting sqref="AB18">
    <cfRule type="containsErrors" dxfId="698" priority="751" stopIfTrue="1">
      <formula>ISERROR(AB18)</formula>
    </cfRule>
    <cfRule type="containsText" dxfId="697" priority="750" stopIfTrue="1" operator="containsText" text="NO">
      <formula>NOT(ISERROR(SEARCH("NO",AB18)))</formula>
    </cfRule>
  </conditionalFormatting>
  <conditionalFormatting sqref="AB21 H21 M21">
    <cfRule type="containsText" dxfId="696" priority="718" stopIfTrue="1" operator="containsText" text="NO">
      <formula>NOT(ISERROR(SEARCH("NO",H21)))</formula>
    </cfRule>
  </conditionalFormatting>
  <conditionalFormatting sqref="AB21">
    <cfRule type="containsText" dxfId="695" priority="720" stopIfTrue="1" operator="containsText" text="NO">
      <formula>NOT(ISERROR(SEARCH("NO",AB21)))</formula>
    </cfRule>
    <cfRule type="containsErrors" dxfId="694" priority="721" stopIfTrue="1">
      <formula>ISERROR(AB21)</formula>
    </cfRule>
  </conditionalFormatting>
  <conditionalFormatting sqref="AB24 H24 M24">
    <cfRule type="containsText" dxfId="693" priority="708" stopIfTrue="1" operator="containsText" text="NO">
      <formula>NOT(ISERROR(SEARCH("NO",H24)))</formula>
    </cfRule>
  </conditionalFormatting>
  <conditionalFormatting sqref="AB24">
    <cfRule type="containsText" dxfId="692" priority="710" stopIfTrue="1" operator="containsText" text="NO">
      <formula>NOT(ISERROR(SEARCH("NO",AB24)))</formula>
    </cfRule>
    <cfRule type="containsErrors" dxfId="691" priority="711" stopIfTrue="1">
      <formula>ISERROR(AB24)</formula>
    </cfRule>
  </conditionalFormatting>
  <conditionalFormatting sqref="AB27 H27 M27">
    <cfRule type="containsText" dxfId="690" priority="698" stopIfTrue="1" operator="containsText" text="NO">
      <formula>NOT(ISERROR(SEARCH("NO",H27)))</formula>
    </cfRule>
  </conditionalFormatting>
  <conditionalFormatting sqref="AB27">
    <cfRule type="containsText" dxfId="689" priority="700" stopIfTrue="1" operator="containsText" text="NO">
      <formula>NOT(ISERROR(SEARCH("NO",AB27)))</formula>
    </cfRule>
    <cfRule type="containsErrors" dxfId="688" priority="701" stopIfTrue="1">
      <formula>ISERROR(AB27)</formula>
    </cfRule>
  </conditionalFormatting>
  <conditionalFormatting sqref="AB31 H31 M31">
    <cfRule type="containsText" dxfId="687" priority="658" stopIfTrue="1" operator="containsText" text="NO">
      <formula>NOT(ISERROR(SEARCH("NO",H31)))</formula>
    </cfRule>
  </conditionalFormatting>
  <conditionalFormatting sqref="AB31">
    <cfRule type="containsText" dxfId="686" priority="660" stopIfTrue="1" operator="containsText" text="NO">
      <formula>NOT(ISERROR(SEARCH("NO",AB31)))</formula>
    </cfRule>
    <cfRule type="containsErrors" dxfId="685" priority="661" stopIfTrue="1">
      <formula>ISERROR(AB31)</formula>
    </cfRule>
  </conditionalFormatting>
  <conditionalFormatting sqref="AB35 H35 M35">
    <cfRule type="containsText" dxfId="684" priority="638" stopIfTrue="1" operator="containsText" text="NO">
      <formula>NOT(ISERROR(SEARCH("NO",H35)))</formula>
    </cfRule>
  </conditionalFormatting>
  <conditionalFormatting sqref="AB35">
    <cfRule type="containsErrors" dxfId="683" priority="641" stopIfTrue="1">
      <formula>ISERROR(AB35)</formula>
    </cfRule>
    <cfRule type="containsText" dxfId="682" priority="640" stopIfTrue="1" operator="containsText" text="NO">
      <formula>NOT(ISERROR(SEARCH("NO",AB35)))</formula>
    </cfRule>
  </conditionalFormatting>
  <conditionalFormatting sqref="AB39 H39 M39">
    <cfRule type="containsText" dxfId="681" priority="628" stopIfTrue="1" operator="containsText" text="NO">
      <formula>NOT(ISERROR(SEARCH("NO",H39)))</formula>
    </cfRule>
  </conditionalFormatting>
  <conditionalFormatting sqref="AB39">
    <cfRule type="containsText" dxfId="680" priority="630" stopIfTrue="1" operator="containsText" text="NO">
      <formula>NOT(ISERROR(SEARCH("NO",AB39)))</formula>
    </cfRule>
    <cfRule type="containsErrors" dxfId="679" priority="631" stopIfTrue="1">
      <formula>ISERROR(AB39)</formula>
    </cfRule>
  </conditionalFormatting>
  <conditionalFormatting sqref="AB42 H42 M42">
    <cfRule type="containsText" dxfId="678" priority="608" stopIfTrue="1" operator="containsText" text="NO">
      <formula>NOT(ISERROR(SEARCH("NO",H42)))</formula>
    </cfRule>
  </conditionalFormatting>
  <conditionalFormatting sqref="AB42">
    <cfRule type="containsErrors" dxfId="677" priority="611" stopIfTrue="1">
      <formula>ISERROR(AB42)</formula>
    </cfRule>
    <cfRule type="containsText" dxfId="676" priority="610" stopIfTrue="1" operator="containsText" text="NO">
      <formula>NOT(ISERROR(SEARCH("NO",AB42)))</formula>
    </cfRule>
  </conditionalFormatting>
  <conditionalFormatting sqref="AB45:AB46 H45:H46 M45:M46">
    <cfRule type="containsText" dxfId="675" priority="598" stopIfTrue="1" operator="containsText" text="NO">
      <formula>NOT(ISERROR(SEARCH("NO",H45)))</formula>
    </cfRule>
  </conditionalFormatting>
  <conditionalFormatting sqref="AB45:AB46">
    <cfRule type="containsErrors" dxfId="674" priority="601" stopIfTrue="1">
      <formula>ISERROR(AB45)</formula>
    </cfRule>
    <cfRule type="containsText" dxfId="673" priority="600" stopIfTrue="1" operator="containsText" text="NO">
      <formula>NOT(ISERROR(SEARCH("NO",AB45)))</formula>
    </cfRule>
    <cfRule type="containsErrors" dxfId="672" priority="593" stopIfTrue="1">
      <formula>ISERROR(AB45)</formula>
    </cfRule>
    <cfRule type="containsText" dxfId="671" priority="592" stopIfTrue="1" operator="containsText" text="NO">
      <formula>NOT(ISERROR(SEARCH("NO",AB45)))</formula>
    </cfRule>
  </conditionalFormatting>
  <conditionalFormatting sqref="AB48 H48 M48">
    <cfRule type="containsText" dxfId="670" priority="588" stopIfTrue="1" operator="containsText" text="NO">
      <formula>NOT(ISERROR(SEARCH("NO",H48)))</formula>
    </cfRule>
  </conditionalFormatting>
  <conditionalFormatting sqref="AB48">
    <cfRule type="containsErrors" dxfId="669" priority="591" stopIfTrue="1">
      <formula>ISERROR(AB48)</formula>
    </cfRule>
    <cfRule type="containsText" dxfId="668" priority="590" stopIfTrue="1" operator="containsText" text="NO">
      <formula>NOT(ISERROR(SEARCH("NO",AB48)))</formula>
    </cfRule>
  </conditionalFormatting>
  <conditionalFormatting sqref="AB51:AB52 H51:H52 M51:M52">
    <cfRule type="containsText" dxfId="667" priority="578" stopIfTrue="1" operator="containsText" text="NO">
      <formula>NOT(ISERROR(SEARCH("NO",H51)))</formula>
    </cfRule>
  </conditionalFormatting>
  <conditionalFormatting sqref="AB51:AB52">
    <cfRule type="containsErrors" dxfId="666" priority="581" stopIfTrue="1">
      <formula>ISERROR(AB51)</formula>
    </cfRule>
    <cfRule type="containsText" dxfId="665" priority="580" stopIfTrue="1" operator="containsText" text="NO">
      <formula>NOT(ISERROR(SEARCH("NO",AB51)))</formula>
    </cfRule>
    <cfRule type="containsErrors" dxfId="664" priority="573" stopIfTrue="1">
      <formula>ISERROR(AB51)</formula>
    </cfRule>
    <cfRule type="containsText" dxfId="663" priority="572" stopIfTrue="1" operator="containsText" text="NO">
      <formula>NOT(ISERROR(SEARCH("NO",AB51)))</formula>
    </cfRule>
  </conditionalFormatting>
  <conditionalFormatting sqref="AB54:AB55 H54:H55 M54:M55">
    <cfRule type="containsText" dxfId="662" priority="568" stopIfTrue="1" operator="containsText" text="NO">
      <formula>NOT(ISERROR(SEARCH("NO",H54)))</formula>
    </cfRule>
  </conditionalFormatting>
  <conditionalFormatting sqref="AB54:AB55">
    <cfRule type="containsErrors" dxfId="661" priority="563" stopIfTrue="1">
      <formula>ISERROR(AB54)</formula>
    </cfRule>
    <cfRule type="containsText" dxfId="660" priority="562" stopIfTrue="1" operator="containsText" text="NO">
      <formula>NOT(ISERROR(SEARCH("NO",AB54)))</formula>
    </cfRule>
    <cfRule type="containsErrors" dxfId="659" priority="571" stopIfTrue="1">
      <formula>ISERROR(AB54)</formula>
    </cfRule>
    <cfRule type="containsText" dxfId="658" priority="570" stopIfTrue="1" operator="containsText" text="NO">
      <formula>NOT(ISERROR(SEARCH("NO",AB54)))</formula>
    </cfRule>
  </conditionalFormatting>
  <conditionalFormatting sqref="AB57 H57 M57">
    <cfRule type="containsText" dxfId="657" priority="548" stopIfTrue="1" operator="containsText" text="NO">
      <formula>NOT(ISERROR(SEARCH("NO",H57)))</formula>
    </cfRule>
  </conditionalFormatting>
  <conditionalFormatting sqref="AB57">
    <cfRule type="containsErrors" dxfId="656" priority="551" stopIfTrue="1">
      <formula>ISERROR(AB57)</formula>
    </cfRule>
    <cfRule type="containsText" dxfId="655" priority="550" stopIfTrue="1" operator="containsText" text="NO">
      <formula>NOT(ISERROR(SEARCH("NO",AB57)))</formula>
    </cfRule>
  </conditionalFormatting>
  <conditionalFormatting sqref="AB60 H60 M60">
    <cfRule type="containsText" dxfId="654" priority="538" stopIfTrue="1" operator="containsText" text="NO">
      <formula>NOT(ISERROR(SEARCH("NO",H60)))</formula>
    </cfRule>
  </conditionalFormatting>
  <conditionalFormatting sqref="AB60">
    <cfRule type="containsErrors" dxfId="653" priority="541" stopIfTrue="1">
      <formula>ISERROR(AB60)</formula>
    </cfRule>
    <cfRule type="containsText" dxfId="652" priority="540" stopIfTrue="1" operator="containsText" text="NO">
      <formula>NOT(ISERROR(SEARCH("NO",AB60)))</formula>
    </cfRule>
  </conditionalFormatting>
  <conditionalFormatting sqref="AB63 H63 M63">
    <cfRule type="containsText" dxfId="651" priority="518" stopIfTrue="1" operator="containsText" text="NO">
      <formula>NOT(ISERROR(SEARCH("NO",H63)))</formula>
    </cfRule>
  </conditionalFormatting>
  <conditionalFormatting sqref="AB63">
    <cfRule type="containsText" dxfId="650" priority="520" stopIfTrue="1" operator="containsText" text="NO">
      <formula>NOT(ISERROR(SEARCH("NO",AB63)))</formula>
    </cfRule>
    <cfRule type="containsErrors" dxfId="649" priority="521" stopIfTrue="1">
      <formula>ISERROR(AB63)</formula>
    </cfRule>
  </conditionalFormatting>
  <conditionalFormatting sqref="AB66 H66 M66">
    <cfRule type="containsText" dxfId="648" priority="498" stopIfTrue="1" operator="containsText" text="NO">
      <formula>NOT(ISERROR(SEARCH("NO",H66)))</formula>
    </cfRule>
  </conditionalFormatting>
  <conditionalFormatting sqref="AB66 W66:Z66">
    <cfRule type="containsText" dxfId="647" priority="500" stopIfTrue="1" operator="containsText" text="NO">
      <formula>NOT(ISERROR(SEARCH("NO",W66)))</formula>
    </cfRule>
  </conditionalFormatting>
  <conditionalFormatting sqref="AB69 AB72 H69 M69 H72 M72">
    <cfRule type="containsText" dxfId="646" priority="478" stopIfTrue="1" operator="containsText" text="NO">
      <formula>NOT(ISERROR(SEARCH("NO",H69)))</formula>
    </cfRule>
  </conditionalFormatting>
  <conditionalFormatting sqref="AB69 AB72 W69:Z69">
    <cfRule type="containsText" dxfId="645" priority="480" stopIfTrue="1" operator="containsText" text="NO">
      <formula>NOT(ISERROR(SEARCH("NO",W69)))</formula>
    </cfRule>
  </conditionalFormatting>
  <conditionalFormatting sqref="AB75 H75 M75">
    <cfRule type="containsText" dxfId="644" priority="259" stopIfTrue="1" operator="containsText" text="NO">
      <formula>NOT(ISERROR(SEARCH("NO",H75)))</formula>
    </cfRule>
  </conditionalFormatting>
  <conditionalFormatting sqref="AB75">
    <cfRule type="containsText" dxfId="643" priority="261" stopIfTrue="1" operator="containsText" text="NO">
      <formula>NOT(ISERROR(SEARCH("NO",AB75)))</formula>
    </cfRule>
    <cfRule type="containsErrors" dxfId="642" priority="262" stopIfTrue="1">
      <formula>ISERROR(AB75)</formula>
    </cfRule>
  </conditionalFormatting>
  <conditionalFormatting sqref="AB78 H78 M78">
    <cfRule type="containsText" dxfId="641" priority="281" stopIfTrue="1" operator="containsText" text="NO">
      <formula>NOT(ISERROR(SEARCH("NO",H78)))</formula>
    </cfRule>
  </conditionalFormatting>
  <conditionalFormatting sqref="AB78">
    <cfRule type="containsText" dxfId="640" priority="283" stopIfTrue="1" operator="containsText" text="NO">
      <formula>NOT(ISERROR(SEARCH("NO",AB78)))</formula>
    </cfRule>
    <cfRule type="containsErrors" dxfId="639" priority="284" stopIfTrue="1">
      <formula>ISERROR(AB78)</formula>
    </cfRule>
  </conditionalFormatting>
  <conditionalFormatting sqref="AB81 H81 M81">
    <cfRule type="containsText" dxfId="638" priority="237" stopIfTrue="1" operator="containsText" text="NO">
      <formula>NOT(ISERROR(SEARCH("NO",H81)))</formula>
    </cfRule>
  </conditionalFormatting>
  <conditionalFormatting sqref="AB81">
    <cfRule type="containsErrors" dxfId="637" priority="240" stopIfTrue="1">
      <formula>ISERROR(AB81)</formula>
    </cfRule>
    <cfRule type="containsText" dxfId="636" priority="239" stopIfTrue="1" operator="containsText" text="NO">
      <formula>NOT(ISERROR(SEARCH("NO",AB81)))</formula>
    </cfRule>
  </conditionalFormatting>
  <conditionalFormatting sqref="AB84 H84 M84">
    <cfRule type="containsText" dxfId="635" priority="215" stopIfTrue="1" operator="containsText" text="NO">
      <formula>NOT(ISERROR(SEARCH("NO",H84)))</formula>
    </cfRule>
  </conditionalFormatting>
  <conditionalFormatting sqref="AB84">
    <cfRule type="containsErrors" dxfId="634" priority="218" stopIfTrue="1">
      <formula>ISERROR(AB84)</formula>
    </cfRule>
    <cfRule type="containsText" dxfId="633" priority="217" stopIfTrue="1" operator="containsText" text="NO">
      <formula>NOT(ISERROR(SEARCH("NO",AB84)))</formula>
    </cfRule>
  </conditionalFormatting>
  <conditionalFormatting sqref="AB87 H87 M87">
    <cfRule type="containsText" dxfId="632" priority="468" stopIfTrue="1" operator="containsText" text="NO">
      <formula>NOT(ISERROR(SEARCH("NO",H87)))</formula>
    </cfRule>
  </conditionalFormatting>
  <conditionalFormatting sqref="AB87 W87:Z87">
    <cfRule type="containsText" dxfId="631" priority="470" stopIfTrue="1" operator="containsText" text="NO">
      <formula>NOT(ISERROR(SEARCH("NO",W87)))</formula>
    </cfRule>
  </conditionalFormatting>
  <conditionalFormatting sqref="AB90 H90 M90">
    <cfRule type="containsText" dxfId="630" priority="81" stopIfTrue="1" operator="containsText" text="NO">
      <formula>NOT(ISERROR(SEARCH("NO",H90)))</formula>
    </cfRule>
  </conditionalFormatting>
  <conditionalFormatting sqref="AB90 W90:Z90">
    <cfRule type="containsText" dxfId="629" priority="83" stopIfTrue="1" operator="containsText" text="NO">
      <formula>NOT(ISERROR(SEARCH("NO",W90)))</formula>
    </cfRule>
  </conditionalFormatting>
  <conditionalFormatting sqref="AB93 H93 M93">
    <cfRule type="containsText" dxfId="628" priority="59" stopIfTrue="1" operator="containsText" text="NO">
      <formula>NOT(ISERROR(SEARCH("NO",H93)))</formula>
    </cfRule>
  </conditionalFormatting>
  <conditionalFormatting sqref="AB93 W93:Z93">
    <cfRule type="containsText" dxfId="627" priority="61" stopIfTrue="1" operator="containsText" text="NO">
      <formula>NOT(ISERROR(SEARCH("NO",W93)))</formula>
    </cfRule>
  </conditionalFormatting>
  <conditionalFormatting sqref="AB96 H96 M96">
    <cfRule type="containsText" dxfId="626" priority="37" stopIfTrue="1" operator="containsText" text="NO">
      <formula>NOT(ISERROR(SEARCH("NO",H96)))</formula>
    </cfRule>
  </conditionalFormatting>
  <conditionalFormatting sqref="AB96 W96:Z96">
    <cfRule type="containsText" dxfId="625" priority="39" stopIfTrue="1" operator="containsText" text="NO">
      <formula>NOT(ISERROR(SEARCH("NO",W96)))</formula>
    </cfRule>
  </conditionalFormatting>
  <conditionalFormatting sqref="AB99 H99 M99">
    <cfRule type="containsText" dxfId="624" priority="15" stopIfTrue="1" operator="containsText" text="NO">
      <formula>NOT(ISERROR(SEARCH("NO",H99)))</formula>
    </cfRule>
  </conditionalFormatting>
  <conditionalFormatting sqref="AB99 W99:Z99">
    <cfRule type="containsText" dxfId="623" priority="17" stopIfTrue="1" operator="containsText" text="NO">
      <formula>NOT(ISERROR(SEARCH("NO",W99)))</formula>
    </cfRule>
  </conditionalFormatting>
  <conditionalFormatting sqref="AB102 H102 M102">
    <cfRule type="containsText" dxfId="622" priority="438" stopIfTrue="1" operator="containsText" text="NO">
      <formula>NOT(ISERROR(SEARCH("NO",H102)))</formula>
    </cfRule>
  </conditionalFormatting>
  <conditionalFormatting sqref="AB102 W102:Z102">
    <cfRule type="containsText" dxfId="621" priority="440" stopIfTrue="1" operator="containsText" text="NO">
      <formula>NOT(ISERROR(SEARCH("NO",W102)))</formula>
    </cfRule>
  </conditionalFormatting>
  <conditionalFormatting sqref="AB105 H105 M105">
    <cfRule type="containsText" dxfId="620" priority="418" stopIfTrue="1" operator="containsText" text="NO">
      <formula>NOT(ISERROR(SEARCH("NO",H105)))</formula>
    </cfRule>
  </conditionalFormatting>
  <conditionalFormatting sqref="AB105 W105:Z105">
    <cfRule type="containsText" dxfId="619" priority="420" stopIfTrue="1" operator="containsText" text="NO">
      <formula>NOT(ISERROR(SEARCH("NO",W105)))</formula>
    </cfRule>
  </conditionalFormatting>
  <conditionalFormatting sqref="AB114:AB115">
    <cfRule type="containsErrors" dxfId="618" priority="410" stopIfTrue="1">
      <formula>ISERROR(AB114)</formula>
    </cfRule>
  </conditionalFormatting>
  <conditionalFormatting sqref="AF6">
    <cfRule type="containsText" dxfId="617" priority="402" stopIfTrue="1" operator="containsText" text="NO">
      <formula>NOT(ISERROR(SEARCH("NO",AF6)))</formula>
    </cfRule>
    <cfRule type="containsErrors" dxfId="616" priority="403" stopIfTrue="1">
      <formula>ISERROR(AF6)</formula>
    </cfRule>
    <cfRule type="containsErrors" dxfId="615" priority="405" stopIfTrue="1">
      <formula>ISERROR(AF6)</formula>
    </cfRule>
  </conditionalFormatting>
  <conditionalFormatting sqref="AF9 AF12 AF15 AF18 AF21 AF24 AF27 AF31 AF35 AF39 AF42 AF45 AF48 AF51 AF54 AF57 AF60 AF63 AF66 AF69 AF72 AF87 AF102 AF105">
    <cfRule type="containsText" dxfId="614" priority="289" stopIfTrue="1" operator="containsText" text="NO">
      <formula>NOT(ISERROR(SEARCH("NO",AF9)))</formula>
    </cfRule>
    <cfRule type="containsErrors" dxfId="613" priority="290" stopIfTrue="1">
      <formula>ISERROR(AF9)</formula>
    </cfRule>
  </conditionalFormatting>
  <conditionalFormatting sqref="AF75">
    <cfRule type="containsErrors" dxfId="612" priority="246" stopIfTrue="1">
      <formula>ISERROR(AF75)</formula>
    </cfRule>
    <cfRule type="containsText" dxfId="611" priority="245" stopIfTrue="1" operator="containsText" text="NO">
      <formula>NOT(ISERROR(SEARCH("NO",AF75)))</formula>
    </cfRule>
  </conditionalFormatting>
  <conditionalFormatting sqref="AF78">
    <cfRule type="containsText" dxfId="610" priority="267" stopIfTrue="1" operator="containsText" text="NO">
      <formula>NOT(ISERROR(SEARCH("NO",AF78)))</formula>
    </cfRule>
    <cfRule type="containsErrors" dxfId="609" priority="268" stopIfTrue="1">
      <formula>ISERROR(AF78)</formula>
    </cfRule>
  </conditionalFormatting>
  <conditionalFormatting sqref="AF81">
    <cfRule type="containsErrors" dxfId="608" priority="224" stopIfTrue="1">
      <formula>ISERROR(AF81)</formula>
    </cfRule>
    <cfRule type="containsText" dxfId="607" priority="223" stopIfTrue="1" operator="containsText" text="NO">
      <formula>NOT(ISERROR(SEARCH("NO",AF81)))</formula>
    </cfRule>
  </conditionalFormatting>
  <conditionalFormatting sqref="AF84">
    <cfRule type="containsErrors" dxfId="606" priority="202" stopIfTrue="1">
      <formula>ISERROR(AF84)</formula>
    </cfRule>
    <cfRule type="containsText" dxfId="605" priority="201" stopIfTrue="1" operator="containsText" text="NO">
      <formula>NOT(ISERROR(SEARCH("NO",AF84)))</formula>
    </cfRule>
  </conditionalFormatting>
  <conditionalFormatting sqref="AF90">
    <cfRule type="containsText" dxfId="604" priority="67" stopIfTrue="1" operator="containsText" text="NO">
      <formula>NOT(ISERROR(SEARCH("NO",AF90)))</formula>
    </cfRule>
    <cfRule type="containsErrors" dxfId="603" priority="68" stopIfTrue="1">
      <formula>ISERROR(AF90)</formula>
    </cfRule>
  </conditionalFormatting>
  <conditionalFormatting sqref="AF93">
    <cfRule type="containsErrors" dxfId="602" priority="46" stopIfTrue="1">
      <formula>ISERROR(AF93)</formula>
    </cfRule>
    <cfRule type="containsText" dxfId="601" priority="45" stopIfTrue="1" operator="containsText" text="NO">
      <formula>NOT(ISERROR(SEARCH("NO",AF93)))</formula>
    </cfRule>
  </conditionalFormatting>
  <conditionalFormatting sqref="AF96">
    <cfRule type="containsErrors" dxfId="600" priority="24" stopIfTrue="1">
      <formula>ISERROR(AF96)</formula>
    </cfRule>
    <cfRule type="containsText" dxfId="599" priority="23" stopIfTrue="1" operator="containsText" text="NO">
      <formula>NOT(ISERROR(SEARCH("NO",AF96)))</formula>
    </cfRule>
  </conditionalFormatting>
  <conditionalFormatting sqref="AF99">
    <cfRule type="containsText" dxfId="598" priority="1" stopIfTrue="1" operator="containsText" text="NO">
      <formula>NOT(ISERROR(SEARCH("NO",AF99)))</formula>
    </cfRule>
    <cfRule type="containsErrors" dxfId="597" priority="2" stopIfTrue="1">
      <formula>ISERROR(AF99)</formula>
    </cfRule>
  </conditionalFormatting>
  <conditionalFormatting sqref="AF6:AG6">
    <cfRule type="containsText" dxfId="596" priority="404" stopIfTrue="1" operator="containsText" text="NO">
      <formula>NOT(ISERROR(SEARCH("NO",AF6)))</formula>
    </cfRule>
  </conditionalFormatting>
  <conditionalFormatting sqref="AF9:AG9 AF12:AG12 AF15:AG15 AF18:AG18 AF21:AG21 AF24:AG24 AF27:AG27 AF31:AG31 AF35:AG35 AF39:AG39 AF42:AG42 AF45 AF48:AG48 AF51 AF54 AF57:AG57 AF60:AG60 AF63:AG63 AF66:AG66 AF69:AG69 AF72:AG72 AF87:AG87 AF102:AG102 AF105:AG105">
    <cfRule type="containsText" dxfId="595" priority="291" stopIfTrue="1" operator="containsText" text="NO">
      <formula>NOT(ISERROR(SEARCH("NO",AF9)))</formula>
    </cfRule>
    <cfRule type="containsErrors" dxfId="594" priority="292" stopIfTrue="1">
      <formula>ISERROR(AF9)</formula>
    </cfRule>
  </conditionalFormatting>
  <conditionalFormatting sqref="AF75:AG75">
    <cfRule type="containsErrors" dxfId="593" priority="248" stopIfTrue="1">
      <formula>ISERROR(AF75)</formula>
    </cfRule>
    <cfRule type="containsText" dxfId="592" priority="247" stopIfTrue="1" operator="containsText" text="NO">
      <formula>NOT(ISERROR(SEARCH("NO",AF75)))</formula>
    </cfRule>
  </conditionalFormatting>
  <conditionalFormatting sqref="AF78:AG78">
    <cfRule type="containsText" dxfId="591" priority="269" stopIfTrue="1" operator="containsText" text="NO">
      <formula>NOT(ISERROR(SEARCH("NO",AF78)))</formula>
    </cfRule>
    <cfRule type="containsErrors" dxfId="590" priority="270" stopIfTrue="1">
      <formula>ISERROR(AF78)</formula>
    </cfRule>
  </conditionalFormatting>
  <conditionalFormatting sqref="AF81:AG81">
    <cfRule type="containsErrors" dxfId="589" priority="226" stopIfTrue="1">
      <formula>ISERROR(AF81)</formula>
    </cfRule>
    <cfRule type="containsText" dxfId="588" priority="225" stopIfTrue="1" operator="containsText" text="NO">
      <formula>NOT(ISERROR(SEARCH("NO",AF81)))</formula>
    </cfRule>
  </conditionalFormatting>
  <conditionalFormatting sqref="AF84:AG84">
    <cfRule type="containsText" dxfId="587" priority="203" stopIfTrue="1" operator="containsText" text="NO">
      <formula>NOT(ISERROR(SEARCH("NO",AF84)))</formula>
    </cfRule>
    <cfRule type="containsErrors" dxfId="586" priority="204" stopIfTrue="1">
      <formula>ISERROR(AF84)</formula>
    </cfRule>
  </conditionalFormatting>
  <conditionalFormatting sqref="AF90:AG90">
    <cfRule type="containsErrors" dxfId="585" priority="70" stopIfTrue="1">
      <formula>ISERROR(AF90)</formula>
    </cfRule>
    <cfRule type="containsText" dxfId="584" priority="69" stopIfTrue="1" operator="containsText" text="NO">
      <formula>NOT(ISERROR(SEARCH("NO",AF90)))</formula>
    </cfRule>
  </conditionalFormatting>
  <conditionalFormatting sqref="AF93:AG93">
    <cfRule type="containsErrors" dxfId="583" priority="48" stopIfTrue="1">
      <formula>ISERROR(AF93)</formula>
    </cfRule>
    <cfRule type="containsText" dxfId="582" priority="47" stopIfTrue="1" operator="containsText" text="NO">
      <formula>NOT(ISERROR(SEARCH("NO",AF93)))</formula>
    </cfRule>
  </conditionalFormatting>
  <conditionalFormatting sqref="AF96:AG96">
    <cfRule type="containsErrors" dxfId="581" priority="26" stopIfTrue="1">
      <formula>ISERROR(AF96)</formula>
    </cfRule>
    <cfRule type="containsText" dxfId="580" priority="25" stopIfTrue="1" operator="containsText" text="NO">
      <formula>NOT(ISERROR(SEARCH("NO",AF96)))</formula>
    </cfRule>
  </conditionalFormatting>
  <conditionalFormatting sqref="AF99:AG99">
    <cfRule type="containsErrors" dxfId="579" priority="4" stopIfTrue="1">
      <formula>ISERROR(AF99)</formula>
    </cfRule>
    <cfRule type="containsText" dxfId="578" priority="3" stopIfTrue="1" operator="containsText" text="NO">
      <formula>NOT(ISERROR(SEARCH("NO",AF99)))</formula>
    </cfRule>
  </conditionalFormatting>
  <conditionalFormatting sqref="AG4:AG6">
    <cfRule type="containsErrors" dxfId="577" priority="795" stopIfTrue="1">
      <formula>ISERROR(AG4)</formula>
    </cfRule>
  </conditionalFormatting>
  <conditionalFormatting sqref="AG45:AG46">
    <cfRule type="containsText" dxfId="576" priority="594" stopIfTrue="1" operator="containsText" text="NO">
      <formula>NOT(ISERROR(SEARCH("NO",AG45)))</formula>
    </cfRule>
    <cfRule type="containsErrors" dxfId="575" priority="595" stopIfTrue="1">
      <formula>ISERROR(AG45)</formula>
    </cfRule>
  </conditionalFormatting>
  <conditionalFormatting sqref="AG51:AG52">
    <cfRule type="containsErrors" dxfId="574" priority="575" stopIfTrue="1">
      <formula>ISERROR(AG51)</formula>
    </cfRule>
    <cfRule type="containsText" dxfId="573" priority="574" stopIfTrue="1" operator="containsText" text="NO">
      <formula>NOT(ISERROR(SEARCH("NO",AG51)))</formula>
    </cfRule>
  </conditionalFormatting>
  <conditionalFormatting sqref="AG54:AG55">
    <cfRule type="containsText" dxfId="572" priority="564" stopIfTrue="1" operator="containsText" text="NO">
      <formula>NOT(ISERROR(SEARCH("NO",AG54)))</formula>
    </cfRule>
    <cfRule type="containsErrors" dxfId="571" priority="565" stopIfTrue="1">
      <formula>ISERROR(AG54)</formula>
    </cfRule>
  </conditionalFormatting>
  <conditionalFormatting sqref="AG112:AG114 AL112:AL114 W114:W115 W116:AB65608">
    <cfRule type="containsErrors" dxfId="570" priority="805" stopIfTrue="1">
      <formula>ISERROR(W112)</formula>
    </cfRule>
  </conditionalFormatting>
  <conditionalFormatting sqref="AH116:AH117">
    <cfRule type="containsErrors" dxfId="569" priority="804" stopIfTrue="1">
      <formula>ISERROR(AH116)</formula>
    </cfRule>
  </conditionalFormatting>
  <conditionalFormatting sqref="AP116:AP117">
    <cfRule type="containsErrors" dxfId="568" priority="803" stopIfTrue="1">
      <formula>ISERROR(AP116)</formula>
    </cfRule>
  </conditionalFormatting>
  <conditionalFormatting sqref="AQ114:AR114">
    <cfRule type="containsErrors" dxfId="567" priority="802" stopIfTrue="1">
      <formula>ISERROR(AQ114)</formula>
    </cfRule>
  </conditionalFormatting>
  <printOptions horizontalCentered="1" verticalCentered="1"/>
  <pageMargins left="0" right="0" top="0.39370078740157483" bottom="0.19685039370078741" header="0.31496062992125984" footer="0.31496062992125984"/>
  <pageSetup paperSize="119" scale="50" firstPageNumber="0" orientation="landscape" horizontalDpi="4294967294" verticalDpi="4294967294" r:id="rId1"/>
  <headerFooter alignWithMargins="0">
    <oddFooter>&amp;R&amp;P/&amp;N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FC313"/>
  <sheetViews>
    <sheetView showGridLines="0" topLeftCell="A154" zoomScale="71" zoomScaleNormal="71" zoomScaleSheetLayoutView="70" workbookViewId="0">
      <selection activeCell="A105" sqref="A105"/>
    </sheetView>
  </sheetViews>
  <sheetFormatPr baseColWidth="10" defaultColWidth="0" defaultRowHeight="14.1" customHeight="1" x14ac:dyDescent="0.2"/>
  <cols>
    <col min="1" max="1" width="4.42578125" style="1" bestFit="1" customWidth="1"/>
    <col min="2" max="2" width="30.28515625" style="20" customWidth="1"/>
    <col min="3" max="3" width="9" style="1" customWidth="1"/>
    <col min="4" max="4" width="21.5703125" style="87" bestFit="1" customWidth="1"/>
    <col min="5" max="5" width="19.42578125" style="87" bestFit="1" customWidth="1"/>
    <col min="6" max="6" width="10.85546875" style="3" customWidth="1"/>
    <col min="7" max="7" width="15.28515625" style="1" customWidth="1"/>
    <col min="8" max="8" width="11.5703125" style="2" customWidth="1"/>
    <col min="9" max="10" width="17" style="87" bestFit="1" customWidth="1"/>
    <col min="11" max="11" width="9.85546875" style="100" customWidth="1"/>
    <col min="12" max="12" width="13" style="1" customWidth="1"/>
    <col min="13" max="13" width="12.7109375" style="2" customWidth="1"/>
    <col min="14" max="14" width="15.85546875" style="87" customWidth="1"/>
    <col min="15" max="15" width="13.42578125" style="87" bestFit="1" customWidth="1"/>
    <col min="16" max="16" width="12.5703125" style="3" customWidth="1"/>
    <col min="17" max="17" width="9" style="1" customWidth="1"/>
    <col min="18" max="18" width="11.42578125" style="2" customWidth="1"/>
    <col min="19" max="19" width="22.140625" style="87" customWidth="1"/>
    <col min="20" max="20" width="19.42578125" style="87" customWidth="1"/>
    <col min="21" max="21" width="22.140625" style="89" customWidth="1"/>
    <col min="22" max="22" width="12.140625" style="1" customWidth="1"/>
    <col min="23" max="28" width="18.42578125" style="2" customWidth="1"/>
    <col min="29" max="29" width="18.28515625" style="87" customWidth="1"/>
    <col min="30" max="30" width="21.42578125" style="87" customWidth="1"/>
    <col min="31" max="31" width="8.28515625" style="3" customWidth="1"/>
    <col min="32" max="32" width="9.140625" style="1" customWidth="1"/>
    <col min="33" max="33" width="6.85546875" style="2" customWidth="1"/>
    <col min="34" max="34" width="15.85546875" style="87" hidden="1" customWidth="1"/>
    <col min="35" max="35" width="17" style="87" hidden="1" customWidth="1"/>
    <col min="36" max="36" width="7" style="3" hidden="1" customWidth="1"/>
    <col min="37" max="37" width="9" style="1" hidden="1" customWidth="1"/>
    <col min="38" max="38" width="10" style="2" hidden="1" customWidth="1"/>
    <col min="39" max="44" width="11.42578125" style="1" hidden="1" customWidth="1"/>
    <col min="45" max="48" width="0" style="1" hidden="1" customWidth="1"/>
    <col min="49" max="16380" width="11.42578125" style="1" hidden="1"/>
    <col min="16381" max="16381" width="7.28515625" style="1" hidden="1" customWidth="1"/>
    <col min="16382" max="16382" width="9.7109375" style="1" hidden="1" customWidth="1"/>
    <col min="16383" max="16383" width="9" style="1" hidden="1" customWidth="1"/>
    <col min="16384" max="16384" width="7" style="1" hidden="1" customWidth="1"/>
  </cols>
  <sheetData>
    <row r="1" spans="1:46" ht="18" customHeight="1" x14ac:dyDescent="0.2">
      <c r="A1" s="306" t="s">
        <v>31</v>
      </c>
      <c r="B1" s="307"/>
      <c r="C1" s="307"/>
      <c r="D1" s="307"/>
      <c r="E1" s="307"/>
      <c r="F1" s="307"/>
      <c r="G1" s="307"/>
      <c r="H1" s="307"/>
      <c r="I1" s="307"/>
      <c r="J1" s="307"/>
      <c r="K1" s="307"/>
      <c r="L1" s="307"/>
      <c r="M1" s="307"/>
      <c r="N1" s="307"/>
      <c r="O1" s="307"/>
      <c r="P1" s="307"/>
      <c r="Q1" s="307"/>
      <c r="R1" s="307"/>
      <c r="S1" s="307"/>
      <c r="T1" s="307"/>
      <c r="U1" s="307"/>
      <c r="V1" s="307"/>
      <c r="W1" s="307"/>
      <c r="X1" s="307"/>
      <c r="Y1" s="307"/>
      <c r="Z1" s="307"/>
      <c r="AA1" s="307"/>
      <c r="AB1" s="307"/>
      <c r="AC1" s="307"/>
      <c r="AD1" s="307"/>
      <c r="AE1" s="307"/>
      <c r="AF1" s="307"/>
      <c r="AG1" s="307"/>
      <c r="AH1" s="307"/>
      <c r="AI1" s="307"/>
      <c r="AJ1" s="307"/>
      <c r="AK1" s="307"/>
      <c r="AL1" s="308"/>
      <c r="AM1" s="102"/>
      <c r="AN1" s="102"/>
      <c r="AO1" s="102"/>
      <c r="AP1" s="102"/>
      <c r="AQ1" s="102"/>
      <c r="AR1" s="102"/>
      <c r="AS1" s="103"/>
    </row>
    <row r="2" spans="1:46" ht="17.25" customHeight="1" x14ac:dyDescent="0.2">
      <c r="A2" s="265" t="s">
        <v>167</v>
      </c>
      <c r="B2" s="266"/>
      <c r="C2" s="266"/>
      <c r="D2" s="266"/>
      <c r="E2" s="266"/>
      <c r="F2" s="266"/>
      <c r="G2" s="266"/>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6"/>
      <c r="AG2" s="266"/>
      <c r="AH2" s="266"/>
      <c r="AI2" s="266"/>
      <c r="AJ2" s="266"/>
      <c r="AK2" s="266"/>
      <c r="AL2" s="267"/>
      <c r="AS2" s="104"/>
    </row>
    <row r="3" spans="1:46" ht="18" customHeight="1" thickBot="1" x14ac:dyDescent="0.25">
      <c r="A3" s="309" t="s">
        <v>28</v>
      </c>
      <c r="B3" s="310"/>
      <c r="C3" s="310"/>
      <c r="D3" s="310"/>
      <c r="E3" s="310"/>
      <c r="F3" s="310"/>
      <c r="G3" s="24" t="s">
        <v>27</v>
      </c>
      <c r="H3" s="311">
        <v>5000000000</v>
      </c>
      <c r="I3" s="311"/>
      <c r="J3" s="311"/>
      <c r="K3" s="311"/>
      <c r="L3" s="311"/>
      <c r="M3" s="311"/>
      <c r="N3" s="312" t="s">
        <v>0</v>
      </c>
      <c r="O3" s="313"/>
      <c r="P3" s="313"/>
      <c r="Q3" s="313"/>
      <c r="R3" s="313"/>
      <c r="S3" s="313"/>
      <c r="T3" s="313"/>
      <c r="U3" s="313"/>
      <c r="V3" s="313"/>
      <c r="W3" s="313"/>
      <c r="X3" s="313"/>
      <c r="Y3" s="313"/>
      <c r="Z3" s="313"/>
      <c r="AA3" s="313"/>
      <c r="AB3" s="313"/>
      <c r="AC3" s="313"/>
      <c r="AD3" s="313"/>
      <c r="AE3" s="313"/>
      <c r="AF3" s="313"/>
      <c r="AG3" s="313"/>
      <c r="AH3" s="313"/>
      <c r="AI3" s="313"/>
      <c r="AJ3" s="313"/>
      <c r="AK3" s="313"/>
      <c r="AL3" s="314"/>
      <c r="AS3" s="104"/>
    </row>
    <row r="4" spans="1:46" ht="24" customHeight="1" x14ac:dyDescent="0.2">
      <c r="A4" s="330" t="s">
        <v>20</v>
      </c>
      <c r="B4" s="300" t="s">
        <v>19</v>
      </c>
      <c r="C4" s="302"/>
      <c r="D4" s="315" t="s">
        <v>26</v>
      </c>
      <c r="E4" s="315"/>
      <c r="F4" s="315"/>
      <c r="G4" s="315"/>
      <c r="H4" s="315"/>
      <c r="I4" s="316" t="s">
        <v>25</v>
      </c>
      <c r="J4" s="316"/>
      <c r="K4" s="316"/>
      <c r="L4" s="316"/>
      <c r="M4" s="316"/>
      <c r="N4" s="317" t="s">
        <v>24</v>
      </c>
      <c r="O4" s="317"/>
      <c r="P4" s="317"/>
      <c r="Q4" s="317"/>
      <c r="R4" s="317"/>
      <c r="S4" s="318" t="s">
        <v>23</v>
      </c>
      <c r="T4" s="318"/>
      <c r="U4" s="318"/>
      <c r="V4" s="318"/>
      <c r="W4" s="318"/>
      <c r="X4" s="319" t="s">
        <v>21</v>
      </c>
      <c r="Y4" s="319"/>
      <c r="Z4" s="319"/>
      <c r="AA4" s="319"/>
      <c r="AB4" s="320"/>
      <c r="AC4" s="321" t="s">
        <v>22</v>
      </c>
      <c r="AD4" s="321"/>
      <c r="AE4" s="321"/>
      <c r="AF4" s="321"/>
      <c r="AG4" s="321"/>
      <c r="AH4" s="1"/>
      <c r="AI4" s="1"/>
      <c r="AJ4" s="1"/>
      <c r="AL4" s="1"/>
      <c r="AS4" s="104"/>
    </row>
    <row r="5" spans="1:46" s="20" customFormat="1" ht="49.5" customHeight="1" x14ac:dyDescent="0.2">
      <c r="A5" s="331"/>
      <c r="B5" s="301"/>
      <c r="C5" s="303"/>
      <c r="D5" s="133" t="s">
        <v>13</v>
      </c>
      <c r="E5" s="133" t="s">
        <v>12</v>
      </c>
      <c r="F5" s="134" t="s">
        <v>18</v>
      </c>
      <c r="G5" s="135" t="s">
        <v>5</v>
      </c>
      <c r="H5" s="120" t="s">
        <v>4</v>
      </c>
      <c r="I5" s="121" t="s">
        <v>17</v>
      </c>
      <c r="J5" s="121" t="s">
        <v>10</v>
      </c>
      <c r="K5" s="122" t="s">
        <v>16</v>
      </c>
      <c r="L5" s="123" t="s">
        <v>5</v>
      </c>
      <c r="M5" s="124" t="s">
        <v>4</v>
      </c>
      <c r="N5" s="129" t="s">
        <v>8</v>
      </c>
      <c r="O5" s="129" t="s">
        <v>15</v>
      </c>
      <c r="P5" s="130" t="s">
        <v>14</v>
      </c>
      <c r="Q5" s="131" t="s">
        <v>5</v>
      </c>
      <c r="R5" s="132" t="s">
        <v>4</v>
      </c>
      <c r="S5" s="156" t="s">
        <v>13</v>
      </c>
      <c r="T5" s="156" t="s">
        <v>12</v>
      </c>
      <c r="U5" s="156" t="s">
        <v>11</v>
      </c>
      <c r="V5" s="157" t="s">
        <v>5</v>
      </c>
      <c r="W5" s="158" t="s">
        <v>4</v>
      </c>
      <c r="X5" s="76" t="s">
        <v>8</v>
      </c>
      <c r="Y5" s="76" t="s">
        <v>7</v>
      </c>
      <c r="Z5" s="48" t="s">
        <v>6</v>
      </c>
      <c r="AA5" s="46" t="s">
        <v>5</v>
      </c>
      <c r="AB5" s="49" t="s">
        <v>4</v>
      </c>
      <c r="AC5" s="125" t="s">
        <v>8</v>
      </c>
      <c r="AD5" s="125" t="s">
        <v>10</v>
      </c>
      <c r="AE5" s="126" t="s">
        <v>9</v>
      </c>
      <c r="AF5" s="127" t="s">
        <v>5</v>
      </c>
      <c r="AG5" s="128" t="s">
        <v>4</v>
      </c>
      <c r="AS5" s="105"/>
    </row>
    <row r="6" spans="1:46" s="59" customFormat="1" ht="28.5" customHeight="1" x14ac:dyDescent="0.2">
      <c r="A6" s="332">
        <v>1</v>
      </c>
      <c r="B6" s="323"/>
      <c r="C6" s="323"/>
      <c r="D6" s="75">
        <f>+(D7*$C7)+(D8*$C8)</f>
        <v>0</v>
      </c>
      <c r="E6" s="75">
        <f>+(E7*$C7)+(E8*$C8)</f>
        <v>0</v>
      </c>
      <c r="F6" s="68" t="e">
        <f t="shared" ref="F6:F11" si="0">+D6/E6</f>
        <v>#DIV/0!</v>
      </c>
      <c r="G6" s="324" t="s">
        <v>32</v>
      </c>
      <c r="H6" s="325" t="e">
        <f t="shared" ref="H6" si="1">IF(F6&gt;=1,"SI","NO")</f>
        <v>#DIV/0!</v>
      </c>
      <c r="I6" s="75">
        <f>+(I7*$C7)+(I8*$C8)</f>
        <v>0</v>
      </c>
      <c r="J6" s="75">
        <f>+(J7*$C7)+(J8*$C8)</f>
        <v>0</v>
      </c>
      <c r="K6" s="91" t="e">
        <f t="shared" ref="K6:K11" si="2">+I6/J6</f>
        <v>#DIV/0!</v>
      </c>
      <c r="L6" s="326" t="s">
        <v>3</v>
      </c>
      <c r="M6" s="325" t="e">
        <f t="shared" ref="M6" si="3">IF(K6&lt;=70%,"SI","NO")</f>
        <v>#DIV/0!</v>
      </c>
      <c r="N6" s="75">
        <f>+(N7*$C7)+(N8*$C8)</f>
        <v>0</v>
      </c>
      <c r="O6" s="75">
        <f>+(O7*$C7)+(O8*$C8)</f>
        <v>0</v>
      </c>
      <c r="P6" s="69" t="e">
        <f t="shared" ref="P6:P11" si="4">+N6/O6</f>
        <v>#DIV/0!</v>
      </c>
      <c r="Q6" s="327" t="s">
        <v>33</v>
      </c>
      <c r="R6" s="324" t="e">
        <f t="shared" ref="R6" si="5">IF(P6&gt;=1,"SI","NO")</f>
        <v>#DIV/0!</v>
      </c>
      <c r="S6" s="75">
        <f>+S7+S8</f>
        <v>0</v>
      </c>
      <c r="T6" s="75">
        <f>+T7+T8</f>
        <v>0</v>
      </c>
      <c r="U6" s="75">
        <f t="shared" ref="U6:U7" si="6">+(S6-T6)</f>
        <v>0</v>
      </c>
      <c r="V6" s="324" t="s">
        <v>34</v>
      </c>
      <c r="W6" s="325" t="str">
        <f>IF(U6&gt;=$H$3*10%,"SI","NO")</f>
        <v>NO</v>
      </c>
      <c r="X6" s="75">
        <f>+(X7*$C7)+(X8*$C8)</f>
        <v>0</v>
      </c>
      <c r="Y6" s="75">
        <f>+(Y7*$C7)+(Y8*$C8)</f>
        <v>0</v>
      </c>
      <c r="Z6" s="68" t="e">
        <f t="shared" ref="Z6:Z11" si="7">+X6/Y6</f>
        <v>#DIV/0!</v>
      </c>
      <c r="AA6" s="324" t="s">
        <v>36</v>
      </c>
      <c r="AB6" s="325" t="e">
        <f t="shared" ref="AB6" si="8">IF(Z6&gt;=0,"SI","NO")</f>
        <v>#DIV/0!</v>
      </c>
      <c r="AC6" s="75">
        <f>+(AC7*$C7)+(AC8*$C8)</f>
        <v>0</v>
      </c>
      <c r="AD6" s="75">
        <f>+(AD7*$C7)+(AD8*$C8)</f>
        <v>0</v>
      </c>
      <c r="AE6" s="68" t="e">
        <f t="shared" ref="AE6:AE11" si="9">+AC6/AD6</f>
        <v>#DIV/0!</v>
      </c>
      <c r="AF6" s="324" t="s">
        <v>35</v>
      </c>
      <c r="AG6" s="325" t="e">
        <f t="shared" ref="AG6" si="10">IF(AE6&gt;=0,"SI","NO")</f>
        <v>#DIV/0!</v>
      </c>
      <c r="AS6" s="106"/>
      <c r="AT6" s="101"/>
    </row>
    <row r="7" spans="1:46" s="59" customFormat="1" ht="28.5" customHeight="1" x14ac:dyDescent="0.2">
      <c r="A7" s="332"/>
      <c r="B7" s="25"/>
      <c r="C7" s="26"/>
      <c r="D7" s="80"/>
      <c r="E7" s="71"/>
      <c r="F7" s="65" t="e">
        <f t="shared" si="0"/>
        <v>#DIV/0!</v>
      </c>
      <c r="G7" s="324"/>
      <c r="H7" s="325"/>
      <c r="I7" s="71"/>
      <c r="J7" s="80"/>
      <c r="K7" s="92" t="e">
        <f t="shared" si="2"/>
        <v>#DIV/0!</v>
      </c>
      <c r="L7" s="326"/>
      <c r="M7" s="325"/>
      <c r="N7" s="80"/>
      <c r="O7" s="71"/>
      <c r="P7" s="66" t="e">
        <f t="shared" si="4"/>
        <v>#DIV/0!</v>
      </c>
      <c r="Q7" s="327"/>
      <c r="R7" s="324"/>
      <c r="S7" s="71">
        <f t="shared" ref="S7:T8" si="11">+D7</f>
        <v>0</v>
      </c>
      <c r="T7" s="71">
        <f t="shared" si="11"/>
        <v>0</v>
      </c>
      <c r="U7" s="71">
        <f t="shared" si="6"/>
        <v>0</v>
      </c>
      <c r="V7" s="324"/>
      <c r="W7" s="325"/>
      <c r="X7" s="71">
        <f>+AC7</f>
        <v>0</v>
      </c>
      <c r="Y7" s="71">
        <f>+J7-I7</f>
        <v>0</v>
      </c>
      <c r="Z7" s="65" t="e">
        <f t="shared" si="7"/>
        <v>#DIV/0!</v>
      </c>
      <c r="AA7" s="324"/>
      <c r="AB7" s="325"/>
      <c r="AC7" s="71">
        <f>+N7</f>
        <v>0</v>
      </c>
      <c r="AD7" s="71">
        <f>+J7</f>
        <v>0</v>
      </c>
      <c r="AE7" s="65" t="e">
        <f t="shared" si="9"/>
        <v>#DIV/0!</v>
      </c>
      <c r="AF7" s="324"/>
      <c r="AG7" s="325"/>
      <c r="AS7" s="106"/>
      <c r="AT7" s="101"/>
    </row>
    <row r="8" spans="1:46" s="59" customFormat="1" ht="28.5" customHeight="1" x14ac:dyDescent="0.2">
      <c r="A8" s="332"/>
      <c r="B8" s="25"/>
      <c r="C8" s="26"/>
      <c r="D8" s="71"/>
      <c r="E8" s="71"/>
      <c r="F8" s="65" t="e">
        <f t="shared" si="0"/>
        <v>#DIV/0!</v>
      </c>
      <c r="G8" s="324"/>
      <c r="H8" s="325"/>
      <c r="I8" s="71"/>
      <c r="J8" s="80"/>
      <c r="K8" s="92" t="e">
        <f t="shared" si="2"/>
        <v>#DIV/0!</v>
      </c>
      <c r="L8" s="326"/>
      <c r="M8" s="325"/>
      <c r="N8" s="80"/>
      <c r="O8" s="71"/>
      <c r="P8" s="66" t="e">
        <f t="shared" si="4"/>
        <v>#DIV/0!</v>
      </c>
      <c r="Q8" s="327"/>
      <c r="R8" s="324"/>
      <c r="S8" s="71">
        <f t="shared" si="11"/>
        <v>0</v>
      </c>
      <c r="T8" s="71">
        <f t="shared" si="11"/>
        <v>0</v>
      </c>
      <c r="U8" s="71">
        <f>+(S8-T8)</f>
        <v>0</v>
      </c>
      <c r="V8" s="324"/>
      <c r="W8" s="325"/>
      <c r="X8" s="71">
        <f>+AC8</f>
        <v>0</v>
      </c>
      <c r="Y8" s="71">
        <f>+J8-I8</f>
        <v>0</v>
      </c>
      <c r="Z8" s="65" t="e">
        <f t="shared" si="7"/>
        <v>#DIV/0!</v>
      </c>
      <c r="AA8" s="324"/>
      <c r="AB8" s="325"/>
      <c r="AC8" s="71">
        <f>+N8</f>
        <v>0</v>
      </c>
      <c r="AD8" s="71">
        <f>+J8</f>
        <v>0</v>
      </c>
      <c r="AE8" s="65" t="e">
        <f t="shared" si="9"/>
        <v>#DIV/0!</v>
      </c>
      <c r="AF8" s="324"/>
      <c r="AG8" s="325"/>
      <c r="AS8" s="106"/>
      <c r="AT8" s="101"/>
    </row>
    <row r="9" spans="1:46" s="59" customFormat="1" ht="28.5" customHeight="1" x14ac:dyDescent="0.2">
      <c r="A9" s="332">
        <v>2</v>
      </c>
      <c r="B9" s="323"/>
      <c r="C9" s="323"/>
      <c r="D9" s="75">
        <f>+(D10*$C10)+(D11*$C11)</f>
        <v>0</v>
      </c>
      <c r="E9" s="75">
        <f>+(E10*$C10)+(E11*$C11)</f>
        <v>0</v>
      </c>
      <c r="F9" s="68" t="e">
        <f t="shared" si="0"/>
        <v>#DIV/0!</v>
      </c>
      <c r="G9" s="324" t="s">
        <v>32</v>
      </c>
      <c r="H9" s="325" t="e">
        <f t="shared" ref="H9" si="12">IF(F9&gt;=1,"SI","NO")</f>
        <v>#DIV/0!</v>
      </c>
      <c r="I9" s="75">
        <f>+(I10*$C10)+(I11*$C11)</f>
        <v>0</v>
      </c>
      <c r="J9" s="75">
        <f>+(J10*$C10)+(J11*$C11)</f>
        <v>0</v>
      </c>
      <c r="K9" s="91" t="e">
        <f t="shared" si="2"/>
        <v>#DIV/0!</v>
      </c>
      <c r="L9" s="326" t="s">
        <v>3</v>
      </c>
      <c r="M9" s="325" t="e">
        <f t="shared" ref="M9" si="13">IF(K9&lt;=70%,"SI","NO")</f>
        <v>#DIV/0!</v>
      </c>
      <c r="N9" s="75">
        <f>+(N10*$C10)+(N11*$C11)</f>
        <v>0</v>
      </c>
      <c r="O9" s="75">
        <f>+(O10*$C10)+(O11*$C11)</f>
        <v>0</v>
      </c>
      <c r="P9" s="69" t="e">
        <f t="shared" si="4"/>
        <v>#DIV/0!</v>
      </c>
      <c r="Q9" s="327" t="s">
        <v>33</v>
      </c>
      <c r="R9" s="324" t="e">
        <f t="shared" ref="R9" si="14">IF(P9&gt;=1,"SI","NO")</f>
        <v>#DIV/0!</v>
      </c>
      <c r="S9" s="75">
        <f>+S10+S11</f>
        <v>0</v>
      </c>
      <c r="T9" s="75">
        <f>+T10+T11</f>
        <v>0</v>
      </c>
      <c r="U9" s="75">
        <f t="shared" ref="U9:U10" si="15">+(S9-T9)</f>
        <v>0</v>
      </c>
      <c r="V9" s="324" t="s">
        <v>34</v>
      </c>
      <c r="W9" s="325" t="str">
        <f>IF(U9&gt;=$H$3*10%,"SI","NO")</f>
        <v>NO</v>
      </c>
      <c r="X9" s="75">
        <f>+(X10*$C10)+(X11*$C11)</f>
        <v>0</v>
      </c>
      <c r="Y9" s="75">
        <f>+(Y10*$C10)+(Y11*$C11)</f>
        <v>0</v>
      </c>
      <c r="Z9" s="68" t="e">
        <f t="shared" si="7"/>
        <v>#DIV/0!</v>
      </c>
      <c r="AA9" s="324" t="s">
        <v>36</v>
      </c>
      <c r="AB9" s="325" t="e">
        <f t="shared" ref="AB9" si="16">IF(Z9&gt;=0,"SI","NO")</f>
        <v>#DIV/0!</v>
      </c>
      <c r="AC9" s="75">
        <f>+(AC10*$C10)+(AC11*$C11)</f>
        <v>0</v>
      </c>
      <c r="AD9" s="75">
        <f>+(AD10*$C10)+(AD11*$C11)</f>
        <v>0</v>
      </c>
      <c r="AE9" s="68" t="e">
        <f t="shared" si="9"/>
        <v>#DIV/0!</v>
      </c>
      <c r="AF9" s="324" t="s">
        <v>35</v>
      </c>
      <c r="AG9" s="325" t="e">
        <f t="shared" ref="AG9" si="17">IF(AE9&gt;=0,"SI","NO")</f>
        <v>#DIV/0!</v>
      </c>
      <c r="AS9" s="106"/>
      <c r="AT9" s="101"/>
    </row>
    <row r="10" spans="1:46" s="59" customFormat="1" ht="28.5" customHeight="1" x14ac:dyDescent="0.2">
      <c r="A10" s="332"/>
      <c r="B10" s="25"/>
      <c r="C10" s="26"/>
      <c r="D10" s="80"/>
      <c r="E10" s="71"/>
      <c r="F10" s="65" t="e">
        <f t="shared" si="0"/>
        <v>#DIV/0!</v>
      </c>
      <c r="G10" s="324"/>
      <c r="H10" s="325"/>
      <c r="I10" s="71"/>
      <c r="J10" s="80"/>
      <c r="K10" s="92" t="e">
        <f t="shared" si="2"/>
        <v>#DIV/0!</v>
      </c>
      <c r="L10" s="326"/>
      <c r="M10" s="325"/>
      <c r="N10" s="80"/>
      <c r="O10" s="71"/>
      <c r="P10" s="66" t="e">
        <f t="shared" si="4"/>
        <v>#DIV/0!</v>
      </c>
      <c r="Q10" s="327"/>
      <c r="R10" s="324"/>
      <c r="S10" s="71">
        <f t="shared" ref="S10:T11" si="18">+D10</f>
        <v>0</v>
      </c>
      <c r="T10" s="71">
        <f t="shared" si="18"/>
        <v>0</v>
      </c>
      <c r="U10" s="71">
        <f t="shared" si="15"/>
        <v>0</v>
      </c>
      <c r="V10" s="324"/>
      <c r="W10" s="325"/>
      <c r="X10" s="71">
        <f>+AC10</f>
        <v>0</v>
      </c>
      <c r="Y10" s="71">
        <f>+J10-I10</f>
        <v>0</v>
      </c>
      <c r="Z10" s="65" t="e">
        <f t="shared" si="7"/>
        <v>#DIV/0!</v>
      </c>
      <c r="AA10" s="324"/>
      <c r="AB10" s="325"/>
      <c r="AC10" s="71">
        <f>+N10</f>
        <v>0</v>
      </c>
      <c r="AD10" s="71">
        <f>+J10</f>
        <v>0</v>
      </c>
      <c r="AE10" s="65" t="e">
        <f t="shared" si="9"/>
        <v>#DIV/0!</v>
      </c>
      <c r="AF10" s="324"/>
      <c r="AG10" s="325"/>
      <c r="AS10" s="106"/>
      <c r="AT10" s="101"/>
    </row>
    <row r="11" spans="1:46" s="59" customFormat="1" ht="28.5" customHeight="1" x14ac:dyDescent="0.2">
      <c r="A11" s="332"/>
      <c r="B11" s="25"/>
      <c r="C11" s="26"/>
      <c r="D11" s="71"/>
      <c r="E11" s="71"/>
      <c r="F11" s="65" t="e">
        <f t="shared" si="0"/>
        <v>#DIV/0!</v>
      </c>
      <c r="G11" s="324"/>
      <c r="H11" s="325"/>
      <c r="I11" s="71"/>
      <c r="J11" s="80"/>
      <c r="K11" s="92" t="e">
        <f t="shared" si="2"/>
        <v>#DIV/0!</v>
      </c>
      <c r="L11" s="326"/>
      <c r="M11" s="325"/>
      <c r="N11" s="80"/>
      <c r="O11" s="71"/>
      <c r="P11" s="66" t="e">
        <f t="shared" si="4"/>
        <v>#DIV/0!</v>
      </c>
      <c r="Q11" s="327"/>
      <c r="R11" s="324"/>
      <c r="S11" s="71">
        <f t="shared" si="18"/>
        <v>0</v>
      </c>
      <c r="T11" s="71">
        <f t="shared" si="18"/>
        <v>0</v>
      </c>
      <c r="U11" s="71">
        <f>+(S11-T11)</f>
        <v>0</v>
      </c>
      <c r="V11" s="324"/>
      <c r="W11" s="325"/>
      <c r="X11" s="71">
        <f>+AC11</f>
        <v>0</v>
      </c>
      <c r="Y11" s="71">
        <f>+J11-I11</f>
        <v>0</v>
      </c>
      <c r="Z11" s="65" t="e">
        <f t="shared" si="7"/>
        <v>#DIV/0!</v>
      </c>
      <c r="AA11" s="324"/>
      <c r="AB11" s="325"/>
      <c r="AC11" s="71">
        <f>+N11</f>
        <v>0</v>
      </c>
      <c r="AD11" s="71">
        <f>+J11</f>
        <v>0</v>
      </c>
      <c r="AE11" s="65" t="e">
        <f t="shared" si="9"/>
        <v>#DIV/0!</v>
      </c>
      <c r="AF11" s="324"/>
      <c r="AG11" s="325"/>
      <c r="AS11" s="106"/>
      <c r="AT11" s="101"/>
    </row>
    <row r="12" spans="1:46" s="20" customFormat="1" ht="49.5" customHeight="1" x14ac:dyDescent="0.2">
      <c r="A12" s="159">
        <v>3</v>
      </c>
      <c r="B12" s="139"/>
      <c r="C12" s="140"/>
      <c r="D12" s="141"/>
      <c r="E12" s="142"/>
      <c r="F12" s="143" t="e">
        <f>+ROUNDDOWN(D12/E12,2)</f>
        <v>#DIV/0!</v>
      </c>
      <c r="G12" s="144" t="s">
        <v>32</v>
      </c>
      <c r="H12" s="145" t="e">
        <f>IF(F12&gt;=1,"SI","NO")</f>
        <v>#DIV/0!</v>
      </c>
      <c r="I12" s="146"/>
      <c r="J12" s="146"/>
      <c r="K12" s="147" t="e">
        <f>+ROUNDDOWN(I12/J12,2)</f>
        <v>#DIV/0!</v>
      </c>
      <c r="L12" s="114" t="s">
        <v>3</v>
      </c>
      <c r="M12" s="145" t="e">
        <f t="shared" ref="M12:M13" si="19">IF(K12&lt;=70%,"SI","NO")</f>
        <v>#DIV/0!</v>
      </c>
      <c r="N12" s="141"/>
      <c r="O12" s="148"/>
      <c r="P12" s="143" t="e">
        <f>+ROUNDDOWN(N12/O12,2)</f>
        <v>#DIV/0!</v>
      </c>
      <c r="Q12" s="114" t="s">
        <v>33</v>
      </c>
      <c r="R12" s="149" t="e">
        <f>IF(P12&gt;=1,"SI","NO")</f>
        <v>#DIV/0!</v>
      </c>
      <c r="S12" s="150">
        <f>D12</f>
        <v>0</v>
      </c>
      <c r="T12" s="150">
        <f>E12</f>
        <v>0</v>
      </c>
      <c r="U12" s="151">
        <f>+(S12-T12)</f>
        <v>0</v>
      </c>
      <c r="V12" s="152" t="s">
        <v>34</v>
      </c>
      <c r="W12" s="149" t="str">
        <f t="shared" ref="W12" si="20">IF(U12&gt;=$I$3*10%,"SI","NO")</f>
        <v>SI</v>
      </c>
      <c r="X12" s="141">
        <f t="shared" ref="X12" si="21">+AC12</f>
        <v>0</v>
      </c>
      <c r="Y12" s="153">
        <f t="shared" ref="Y12" si="22">+J12-I12</f>
        <v>0</v>
      </c>
      <c r="Z12" s="143" t="e">
        <f>+ROUNDDOWN(X12/Y12,2)</f>
        <v>#DIV/0!</v>
      </c>
      <c r="AA12" s="154" t="s">
        <v>36</v>
      </c>
      <c r="AB12" s="149" t="e">
        <f>IF(Z12&gt;=0,"SI","NO")</f>
        <v>#DIV/0!</v>
      </c>
      <c r="AC12" s="141">
        <f t="shared" ref="AC12" si="23">+N12</f>
        <v>0</v>
      </c>
      <c r="AD12" s="142">
        <f t="shared" ref="AD12" si="24">+J12</f>
        <v>0</v>
      </c>
      <c r="AE12" s="143" t="e">
        <f>+ROUNDDOWN(AC12/AD12,2)</f>
        <v>#DIV/0!</v>
      </c>
      <c r="AF12" s="154" t="s">
        <v>36</v>
      </c>
      <c r="AG12" s="149" t="e">
        <f>IF(AE12&gt;=0,"SI","NO")</f>
        <v>#DIV/0!</v>
      </c>
      <c r="AH12" s="155" t="s">
        <v>168</v>
      </c>
      <c r="AS12" s="105"/>
    </row>
    <row r="13" spans="1:46" s="59" customFormat="1" ht="28.5" customHeight="1" x14ac:dyDescent="0.2">
      <c r="A13" s="332">
        <v>4</v>
      </c>
      <c r="B13" s="323"/>
      <c r="C13" s="323"/>
      <c r="D13" s="75">
        <f>+(D14*$C14)+(D15*$C15)</f>
        <v>0</v>
      </c>
      <c r="E13" s="75">
        <f>+(E14*$C14)+(E15*$C15)</f>
        <v>0</v>
      </c>
      <c r="F13" s="68" t="e">
        <f t="shared" ref="F13:F21" si="25">+D13/E13</f>
        <v>#DIV/0!</v>
      </c>
      <c r="G13" s="324" t="s">
        <v>32</v>
      </c>
      <c r="H13" s="325" t="e">
        <f t="shared" ref="H13" si="26">IF(F13&gt;=1,"SI","NO")</f>
        <v>#DIV/0!</v>
      </c>
      <c r="I13" s="75">
        <f>+(I14*$C14)+(I15*$C15)</f>
        <v>0</v>
      </c>
      <c r="J13" s="75">
        <f>+(J14*$C14)+(J15*$C15)</f>
        <v>0</v>
      </c>
      <c r="K13" s="91" t="e">
        <f t="shared" ref="K13:K21" si="27">+I13/J13</f>
        <v>#DIV/0!</v>
      </c>
      <c r="L13" s="326" t="s">
        <v>3</v>
      </c>
      <c r="M13" s="325" t="e">
        <f t="shared" si="19"/>
        <v>#DIV/0!</v>
      </c>
      <c r="N13" s="75">
        <f>+(N14*$C14)+(N15*$C15)</f>
        <v>0</v>
      </c>
      <c r="O13" s="75">
        <f>+(O14*$C14)+(O15*$C15)</f>
        <v>0</v>
      </c>
      <c r="P13" s="69" t="e">
        <f t="shared" ref="P13:P21" si="28">+N13/O13</f>
        <v>#DIV/0!</v>
      </c>
      <c r="Q13" s="327" t="s">
        <v>33</v>
      </c>
      <c r="R13" s="324" t="e">
        <f t="shared" ref="R13" si="29">IF(P13&gt;=1,"SI","NO")</f>
        <v>#DIV/0!</v>
      </c>
      <c r="S13" s="75">
        <f>+S14+S15</f>
        <v>0</v>
      </c>
      <c r="T13" s="75">
        <f>+T14+T15</f>
        <v>0</v>
      </c>
      <c r="U13" s="75">
        <f t="shared" ref="U13:U14" si="30">+(S13-T13)</f>
        <v>0</v>
      </c>
      <c r="V13" s="324" t="s">
        <v>34</v>
      </c>
      <c r="W13" s="325" t="str">
        <f>IF(U13&gt;=$H$3*10%,"SI","NO")</f>
        <v>NO</v>
      </c>
      <c r="X13" s="75">
        <f>+(X14*$C14)+(X15*$C15)</f>
        <v>0</v>
      </c>
      <c r="Y13" s="75">
        <f>+(Y14*$C14)+(Y15*$C15)</f>
        <v>0</v>
      </c>
      <c r="Z13" s="68" t="e">
        <f t="shared" ref="Z13:Z21" si="31">+X13/Y13</f>
        <v>#DIV/0!</v>
      </c>
      <c r="AA13" s="324" t="s">
        <v>36</v>
      </c>
      <c r="AB13" s="325" t="e">
        <f t="shared" ref="AB13" si="32">IF(Z13&gt;=0,"SI","NO")</f>
        <v>#DIV/0!</v>
      </c>
      <c r="AC13" s="75">
        <f>+(AC14*$C14)+(AC15*$C15)</f>
        <v>0</v>
      </c>
      <c r="AD13" s="75">
        <f>+(AD14*$C14)+(AD15*$C15)</f>
        <v>0</v>
      </c>
      <c r="AE13" s="68" t="e">
        <f t="shared" ref="AE13:AE21" si="33">+AC13/AD13</f>
        <v>#DIV/0!</v>
      </c>
      <c r="AF13" s="324" t="s">
        <v>35</v>
      </c>
      <c r="AG13" s="325" t="e">
        <f t="shared" ref="AG13" si="34">IF(AE13&gt;=0,"SI","NO")</f>
        <v>#DIV/0!</v>
      </c>
      <c r="AS13" s="106"/>
      <c r="AT13" s="101"/>
    </row>
    <row r="14" spans="1:46" s="59" customFormat="1" ht="28.5" customHeight="1" x14ac:dyDescent="0.2">
      <c r="A14" s="332"/>
      <c r="B14" s="25"/>
      <c r="C14" s="26"/>
      <c r="D14" s="80"/>
      <c r="E14" s="71"/>
      <c r="F14" s="65" t="e">
        <f t="shared" si="25"/>
        <v>#DIV/0!</v>
      </c>
      <c r="G14" s="324"/>
      <c r="H14" s="325"/>
      <c r="I14" s="71"/>
      <c r="J14" s="80"/>
      <c r="K14" s="92" t="e">
        <f t="shared" si="27"/>
        <v>#DIV/0!</v>
      </c>
      <c r="L14" s="326"/>
      <c r="M14" s="325"/>
      <c r="N14" s="80"/>
      <c r="O14" s="71"/>
      <c r="P14" s="66" t="e">
        <f t="shared" si="28"/>
        <v>#DIV/0!</v>
      </c>
      <c r="Q14" s="327"/>
      <c r="R14" s="324"/>
      <c r="S14" s="71">
        <f t="shared" ref="S14:T15" si="35">+D14</f>
        <v>0</v>
      </c>
      <c r="T14" s="71">
        <f t="shared" si="35"/>
        <v>0</v>
      </c>
      <c r="U14" s="71">
        <f t="shared" si="30"/>
        <v>0</v>
      </c>
      <c r="V14" s="324"/>
      <c r="W14" s="325"/>
      <c r="X14" s="71">
        <f>+AC14</f>
        <v>0</v>
      </c>
      <c r="Y14" s="71">
        <f>+J14-I14</f>
        <v>0</v>
      </c>
      <c r="Z14" s="65" t="e">
        <f t="shared" si="31"/>
        <v>#DIV/0!</v>
      </c>
      <c r="AA14" s="324"/>
      <c r="AB14" s="325"/>
      <c r="AC14" s="71">
        <f>+N14</f>
        <v>0</v>
      </c>
      <c r="AD14" s="71">
        <f>+J14</f>
        <v>0</v>
      </c>
      <c r="AE14" s="65" t="e">
        <f t="shared" si="33"/>
        <v>#DIV/0!</v>
      </c>
      <c r="AF14" s="324"/>
      <c r="AG14" s="325"/>
      <c r="AS14" s="106"/>
      <c r="AT14" s="101"/>
    </row>
    <row r="15" spans="1:46" s="59" customFormat="1" ht="28.5" customHeight="1" x14ac:dyDescent="0.2">
      <c r="A15" s="332"/>
      <c r="B15" s="25"/>
      <c r="C15" s="26"/>
      <c r="D15" s="71"/>
      <c r="E15" s="71"/>
      <c r="F15" s="65" t="e">
        <f t="shared" si="25"/>
        <v>#DIV/0!</v>
      </c>
      <c r="G15" s="324"/>
      <c r="H15" s="325"/>
      <c r="I15" s="71"/>
      <c r="J15" s="80"/>
      <c r="K15" s="92" t="e">
        <f t="shared" si="27"/>
        <v>#DIV/0!</v>
      </c>
      <c r="L15" s="326"/>
      <c r="M15" s="325"/>
      <c r="N15" s="80"/>
      <c r="O15" s="71"/>
      <c r="P15" s="66" t="e">
        <f t="shared" si="28"/>
        <v>#DIV/0!</v>
      </c>
      <c r="Q15" s="327"/>
      <c r="R15" s="324"/>
      <c r="S15" s="71">
        <f t="shared" si="35"/>
        <v>0</v>
      </c>
      <c r="T15" s="71">
        <f t="shared" si="35"/>
        <v>0</v>
      </c>
      <c r="U15" s="71">
        <f>+(S15-T15)</f>
        <v>0</v>
      </c>
      <c r="V15" s="324"/>
      <c r="W15" s="325"/>
      <c r="X15" s="71">
        <f>+AC15</f>
        <v>0</v>
      </c>
      <c r="Y15" s="71">
        <f>+J15-I15</f>
        <v>0</v>
      </c>
      <c r="Z15" s="65" t="e">
        <f t="shared" si="31"/>
        <v>#DIV/0!</v>
      </c>
      <c r="AA15" s="324"/>
      <c r="AB15" s="325"/>
      <c r="AC15" s="71">
        <f>+N15</f>
        <v>0</v>
      </c>
      <c r="AD15" s="71">
        <f>+J15</f>
        <v>0</v>
      </c>
      <c r="AE15" s="65" t="e">
        <f t="shared" si="33"/>
        <v>#DIV/0!</v>
      </c>
      <c r="AF15" s="324"/>
      <c r="AG15" s="325"/>
      <c r="AS15" s="106"/>
      <c r="AT15" s="101"/>
    </row>
    <row r="16" spans="1:46" s="59" customFormat="1" ht="28.5" customHeight="1" x14ac:dyDescent="0.2">
      <c r="A16" s="332">
        <v>5</v>
      </c>
      <c r="B16" s="323"/>
      <c r="C16" s="323"/>
      <c r="D16" s="75">
        <f>+(D17*$C17)+(D18*$C18)</f>
        <v>0</v>
      </c>
      <c r="E16" s="75">
        <f>+(E17*$C17)+(E18*$C18)</f>
        <v>0</v>
      </c>
      <c r="F16" s="68" t="e">
        <f t="shared" si="25"/>
        <v>#DIV/0!</v>
      </c>
      <c r="G16" s="324" t="s">
        <v>32</v>
      </c>
      <c r="H16" s="325" t="e">
        <f t="shared" ref="H16" si="36">IF(F16&gt;=1,"SI","NO")</f>
        <v>#DIV/0!</v>
      </c>
      <c r="I16" s="75">
        <f>+(I17*$C17)+(I18*$C18)</f>
        <v>0</v>
      </c>
      <c r="J16" s="75">
        <f>+(J17*$C17)+(J18*$C18)</f>
        <v>0</v>
      </c>
      <c r="K16" s="91" t="e">
        <f t="shared" si="27"/>
        <v>#DIV/0!</v>
      </c>
      <c r="L16" s="326" t="s">
        <v>3</v>
      </c>
      <c r="M16" s="325" t="e">
        <f t="shared" ref="M16" si="37">IF(K16&lt;=70%,"SI","NO")</f>
        <v>#DIV/0!</v>
      </c>
      <c r="N16" s="75">
        <f>+(N17*$C17)+(N18*$C18)</f>
        <v>0</v>
      </c>
      <c r="O16" s="75">
        <f>+(O17*$C17)+(O18*$C18)</f>
        <v>0</v>
      </c>
      <c r="P16" s="69" t="e">
        <f t="shared" si="28"/>
        <v>#DIV/0!</v>
      </c>
      <c r="Q16" s="327" t="s">
        <v>33</v>
      </c>
      <c r="R16" s="324" t="e">
        <f t="shared" ref="R16" si="38">IF(P16&gt;=1,"SI","NO")</f>
        <v>#DIV/0!</v>
      </c>
      <c r="S16" s="75">
        <f>+S17+S18</f>
        <v>0</v>
      </c>
      <c r="T16" s="75">
        <f>+T17+T18</f>
        <v>0</v>
      </c>
      <c r="U16" s="75">
        <f t="shared" ref="U16:U17" si="39">+(S16-T16)</f>
        <v>0</v>
      </c>
      <c r="V16" s="324" t="s">
        <v>34</v>
      </c>
      <c r="W16" s="325" t="str">
        <f>IF(U16&gt;=$H$3*10%,"SI","NO")</f>
        <v>NO</v>
      </c>
      <c r="X16" s="75">
        <f>+(X17*$C17)+(X18*$C18)</f>
        <v>0</v>
      </c>
      <c r="Y16" s="75">
        <f>+(Y17*$C17)+(Y18*$C18)</f>
        <v>0</v>
      </c>
      <c r="Z16" s="68" t="e">
        <f t="shared" si="31"/>
        <v>#DIV/0!</v>
      </c>
      <c r="AA16" s="324" t="s">
        <v>36</v>
      </c>
      <c r="AB16" s="325" t="e">
        <f t="shared" ref="AB16" si="40">IF(Z16&gt;=0,"SI","NO")</f>
        <v>#DIV/0!</v>
      </c>
      <c r="AC16" s="75">
        <f>+(AC17*$C17)+(AC18*$C18)</f>
        <v>0</v>
      </c>
      <c r="AD16" s="75">
        <f>+(AD17*$C17)+(AD18*$C18)</f>
        <v>0</v>
      </c>
      <c r="AE16" s="68" t="e">
        <f t="shared" si="33"/>
        <v>#DIV/0!</v>
      </c>
      <c r="AF16" s="324" t="s">
        <v>35</v>
      </c>
      <c r="AG16" s="325" t="e">
        <f t="shared" ref="AG16" si="41">IF(AE16&gt;=0,"SI","NO")</f>
        <v>#DIV/0!</v>
      </c>
      <c r="AS16" s="106"/>
      <c r="AT16" s="101"/>
    </row>
    <row r="17" spans="1:46" s="59" customFormat="1" ht="28.5" customHeight="1" x14ac:dyDescent="0.2">
      <c r="A17" s="332"/>
      <c r="B17" s="25"/>
      <c r="C17" s="26"/>
      <c r="D17" s="80"/>
      <c r="E17" s="71"/>
      <c r="F17" s="65" t="e">
        <f t="shared" si="25"/>
        <v>#DIV/0!</v>
      </c>
      <c r="G17" s="324"/>
      <c r="H17" s="325"/>
      <c r="I17" s="71"/>
      <c r="J17" s="80"/>
      <c r="K17" s="92" t="e">
        <f t="shared" si="27"/>
        <v>#DIV/0!</v>
      </c>
      <c r="L17" s="326"/>
      <c r="M17" s="325"/>
      <c r="N17" s="80"/>
      <c r="O17" s="71"/>
      <c r="P17" s="66" t="e">
        <f t="shared" si="28"/>
        <v>#DIV/0!</v>
      </c>
      <c r="Q17" s="327"/>
      <c r="R17" s="324"/>
      <c r="S17" s="71">
        <f t="shared" ref="S17:T18" si="42">+D17</f>
        <v>0</v>
      </c>
      <c r="T17" s="71">
        <f t="shared" si="42"/>
        <v>0</v>
      </c>
      <c r="U17" s="71">
        <f t="shared" si="39"/>
        <v>0</v>
      </c>
      <c r="V17" s="324"/>
      <c r="W17" s="325"/>
      <c r="X17" s="71">
        <f>+AC17</f>
        <v>0</v>
      </c>
      <c r="Y17" s="71">
        <f>+J17-I17</f>
        <v>0</v>
      </c>
      <c r="Z17" s="65" t="e">
        <f t="shared" si="31"/>
        <v>#DIV/0!</v>
      </c>
      <c r="AA17" s="324"/>
      <c r="AB17" s="325"/>
      <c r="AC17" s="71">
        <f>+N17</f>
        <v>0</v>
      </c>
      <c r="AD17" s="71">
        <f>+J17</f>
        <v>0</v>
      </c>
      <c r="AE17" s="65" t="e">
        <f t="shared" si="33"/>
        <v>#DIV/0!</v>
      </c>
      <c r="AF17" s="324"/>
      <c r="AG17" s="325"/>
      <c r="AS17" s="106"/>
      <c r="AT17" s="101"/>
    </row>
    <row r="18" spans="1:46" s="59" customFormat="1" ht="28.5" customHeight="1" x14ac:dyDescent="0.2">
      <c r="A18" s="332"/>
      <c r="B18" s="25"/>
      <c r="C18" s="26"/>
      <c r="D18" s="71"/>
      <c r="E18" s="71"/>
      <c r="F18" s="65" t="e">
        <f t="shared" si="25"/>
        <v>#DIV/0!</v>
      </c>
      <c r="G18" s="324"/>
      <c r="H18" s="325"/>
      <c r="I18" s="71"/>
      <c r="J18" s="80"/>
      <c r="K18" s="92" t="e">
        <f t="shared" si="27"/>
        <v>#DIV/0!</v>
      </c>
      <c r="L18" s="326"/>
      <c r="M18" s="325"/>
      <c r="N18" s="80"/>
      <c r="O18" s="71"/>
      <c r="P18" s="66" t="e">
        <f t="shared" si="28"/>
        <v>#DIV/0!</v>
      </c>
      <c r="Q18" s="327"/>
      <c r="R18" s="324"/>
      <c r="S18" s="71">
        <f t="shared" si="42"/>
        <v>0</v>
      </c>
      <c r="T18" s="71">
        <f t="shared" si="42"/>
        <v>0</v>
      </c>
      <c r="U18" s="71">
        <f>+(S18-T18)</f>
        <v>0</v>
      </c>
      <c r="V18" s="324"/>
      <c r="W18" s="325"/>
      <c r="X18" s="71">
        <f>+AC18</f>
        <v>0</v>
      </c>
      <c r="Y18" s="71">
        <f>+J18-I18</f>
        <v>0</v>
      </c>
      <c r="Z18" s="65" t="e">
        <f t="shared" si="31"/>
        <v>#DIV/0!</v>
      </c>
      <c r="AA18" s="324"/>
      <c r="AB18" s="325"/>
      <c r="AC18" s="71">
        <f>+N18</f>
        <v>0</v>
      </c>
      <c r="AD18" s="71">
        <f>+J18</f>
        <v>0</v>
      </c>
      <c r="AE18" s="65" t="e">
        <f t="shared" si="33"/>
        <v>#DIV/0!</v>
      </c>
      <c r="AF18" s="324"/>
      <c r="AG18" s="325"/>
      <c r="AS18" s="106"/>
      <c r="AT18" s="101"/>
    </row>
    <row r="19" spans="1:46" s="59" customFormat="1" ht="28.5" customHeight="1" x14ac:dyDescent="0.2">
      <c r="A19" s="332">
        <v>6</v>
      </c>
      <c r="B19" s="323"/>
      <c r="C19" s="323"/>
      <c r="D19" s="75">
        <f>+(D20*$C20)+(D21*$C21)</f>
        <v>0</v>
      </c>
      <c r="E19" s="75">
        <f>+(E20*$C20)+(E21*$C21)</f>
        <v>0</v>
      </c>
      <c r="F19" s="68" t="e">
        <f t="shared" si="25"/>
        <v>#DIV/0!</v>
      </c>
      <c r="G19" s="324" t="s">
        <v>32</v>
      </c>
      <c r="H19" s="325" t="e">
        <f t="shared" ref="H19" si="43">IF(F19&gt;=1,"SI","NO")</f>
        <v>#DIV/0!</v>
      </c>
      <c r="I19" s="75">
        <f>+(I20*$C20)+(I21*$C21)</f>
        <v>0</v>
      </c>
      <c r="J19" s="75">
        <f>+(J20*$C20)+(J21*$C21)</f>
        <v>0</v>
      </c>
      <c r="K19" s="91" t="e">
        <f t="shared" si="27"/>
        <v>#DIV/0!</v>
      </c>
      <c r="L19" s="326" t="s">
        <v>3</v>
      </c>
      <c r="M19" s="325" t="e">
        <f t="shared" ref="M19" si="44">IF(K19&lt;=70%,"SI","NO")</f>
        <v>#DIV/0!</v>
      </c>
      <c r="N19" s="75">
        <f>+(N20*$C20)+(N21*$C21)</f>
        <v>0</v>
      </c>
      <c r="O19" s="75">
        <f>+(O20*$C20)+(O21*$C21)</f>
        <v>0</v>
      </c>
      <c r="P19" s="69" t="e">
        <f t="shared" si="28"/>
        <v>#DIV/0!</v>
      </c>
      <c r="Q19" s="327" t="s">
        <v>33</v>
      </c>
      <c r="R19" s="324" t="e">
        <f t="shared" ref="R19" si="45">IF(P19&gt;=1,"SI","NO")</f>
        <v>#DIV/0!</v>
      </c>
      <c r="S19" s="75">
        <f>+S20+S21</f>
        <v>0</v>
      </c>
      <c r="T19" s="75">
        <f>+T20+T21</f>
        <v>0</v>
      </c>
      <c r="U19" s="75">
        <f t="shared" ref="U19:U20" si="46">+(S19-T19)</f>
        <v>0</v>
      </c>
      <c r="V19" s="324" t="s">
        <v>34</v>
      </c>
      <c r="W19" s="325" t="str">
        <f>IF(U19&gt;=$H$3*10%,"SI","NO")</f>
        <v>NO</v>
      </c>
      <c r="X19" s="75">
        <f>+(X20*$C20)+(X21*$C21)</f>
        <v>0</v>
      </c>
      <c r="Y19" s="75">
        <f>+(Y20*$C20)+(Y21*$C21)</f>
        <v>0</v>
      </c>
      <c r="Z19" s="68" t="e">
        <f t="shared" si="31"/>
        <v>#DIV/0!</v>
      </c>
      <c r="AA19" s="324" t="s">
        <v>36</v>
      </c>
      <c r="AB19" s="325" t="e">
        <f t="shared" ref="AB19" si="47">IF(Z19&gt;=0,"SI","NO")</f>
        <v>#DIV/0!</v>
      </c>
      <c r="AC19" s="75">
        <f>+(AC20*$C20)+(AC21*$C21)</f>
        <v>0</v>
      </c>
      <c r="AD19" s="75">
        <f>+(AD20*$C20)+(AD21*$C21)</f>
        <v>0</v>
      </c>
      <c r="AE19" s="68" t="e">
        <f t="shared" si="33"/>
        <v>#DIV/0!</v>
      </c>
      <c r="AF19" s="324" t="s">
        <v>35</v>
      </c>
      <c r="AG19" s="325" t="e">
        <f t="shared" ref="AG19" si="48">IF(AE19&gt;=0,"SI","NO")</f>
        <v>#DIV/0!</v>
      </c>
      <c r="AS19" s="106"/>
      <c r="AT19" s="101"/>
    </row>
    <row r="20" spans="1:46" s="59" customFormat="1" ht="28.5" customHeight="1" x14ac:dyDescent="0.2">
      <c r="A20" s="332"/>
      <c r="B20" s="25"/>
      <c r="C20" s="26"/>
      <c r="D20" s="80"/>
      <c r="E20" s="71"/>
      <c r="F20" s="65" t="e">
        <f t="shared" si="25"/>
        <v>#DIV/0!</v>
      </c>
      <c r="G20" s="324"/>
      <c r="H20" s="325"/>
      <c r="I20" s="71"/>
      <c r="J20" s="80"/>
      <c r="K20" s="92" t="e">
        <f t="shared" si="27"/>
        <v>#DIV/0!</v>
      </c>
      <c r="L20" s="326"/>
      <c r="M20" s="325"/>
      <c r="N20" s="80"/>
      <c r="O20" s="71"/>
      <c r="P20" s="66" t="e">
        <f t="shared" si="28"/>
        <v>#DIV/0!</v>
      </c>
      <c r="Q20" s="327"/>
      <c r="R20" s="324"/>
      <c r="S20" s="71">
        <f t="shared" ref="S20:T21" si="49">+D20</f>
        <v>0</v>
      </c>
      <c r="T20" s="71">
        <f t="shared" si="49"/>
        <v>0</v>
      </c>
      <c r="U20" s="71">
        <f t="shared" si="46"/>
        <v>0</v>
      </c>
      <c r="V20" s="324"/>
      <c r="W20" s="325"/>
      <c r="X20" s="71">
        <f>+AC20</f>
        <v>0</v>
      </c>
      <c r="Y20" s="71">
        <f>+J20-I20</f>
        <v>0</v>
      </c>
      <c r="Z20" s="65" t="e">
        <f t="shared" si="31"/>
        <v>#DIV/0!</v>
      </c>
      <c r="AA20" s="324"/>
      <c r="AB20" s="325"/>
      <c r="AC20" s="71">
        <f>+N20</f>
        <v>0</v>
      </c>
      <c r="AD20" s="71">
        <f>+J20</f>
        <v>0</v>
      </c>
      <c r="AE20" s="65" t="e">
        <f t="shared" si="33"/>
        <v>#DIV/0!</v>
      </c>
      <c r="AF20" s="324"/>
      <c r="AG20" s="325"/>
      <c r="AS20" s="106"/>
      <c r="AT20" s="101"/>
    </row>
    <row r="21" spans="1:46" s="59" customFormat="1" ht="28.5" customHeight="1" x14ac:dyDescent="0.2">
      <c r="A21" s="332"/>
      <c r="B21" s="25"/>
      <c r="C21" s="26"/>
      <c r="D21" s="71"/>
      <c r="E21" s="71"/>
      <c r="F21" s="65" t="e">
        <f t="shared" si="25"/>
        <v>#DIV/0!</v>
      </c>
      <c r="G21" s="324"/>
      <c r="H21" s="325"/>
      <c r="I21" s="71"/>
      <c r="J21" s="80"/>
      <c r="K21" s="92" t="e">
        <f t="shared" si="27"/>
        <v>#DIV/0!</v>
      </c>
      <c r="L21" s="326"/>
      <c r="M21" s="325"/>
      <c r="N21" s="80"/>
      <c r="O21" s="71"/>
      <c r="P21" s="66" t="e">
        <f t="shared" si="28"/>
        <v>#DIV/0!</v>
      </c>
      <c r="Q21" s="327"/>
      <c r="R21" s="324"/>
      <c r="S21" s="71">
        <f t="shared" si="49"/>
        <v>0</v>
      </c>
      <c r="T21" s="71">
        <f t="shared" si="49"/>
        <v>0</v>
      </c>
      <c r="U21" s="71">
        <f>+(S21-T21)</f>
        <v>0</v>
      </c>
      <c r="V21" s="324"/>
      <c r="W21" s="325"/>
      <c r="X21" s="71">
        <f>+AC21</f>
        <v>0</v>
      </c>
      <c r="Y21" s="71">
        <f>+J21-I21</f>
        <v>0</v>
      </c>
      <c r="Z21" s="65" t="e">
        <f t="shared" si="31"/>
        <v>#DIV/0!</v>
      </c>
      <c r="AA21" s="324"/>
      <c r="AB21" s="325"/>
      <c r="AC21" s="71">
        <f>+N21</f>
        <v>0</v>
      </c>
      <c r="AD21" s="71">
        <f>+J21</f>
        <v>0</v>
      </c>
      <c r="AE21" s="65" t="e">
        <f t="shared" si="33"/>
        <v>#DIV/0!</v>
      </c>
      <c r="AF21" s="324"/>
      <c r="AG21" s="325"/>
      <c r="AS21" s="106"/>
      <c r="AT21" s="101"/>
    </row>
    <row r="22" spans="1:46" s="20" customFormat="1" ht="49.5" customHeight="1" x14ac:dyDescent="0.2">
      <c r="A22" s="159">
        <v>7</v>
      </c>
      <c r="B22" s="139"/>
      <c r="C22" s="140"/>
      <c r="D22" s="141"/>
      <c r="E22" s="142"/>
      <c r="F22" s="143" t="e">
        <f>+ROUNDDOWN(D22/E22,2)</f>
        <v>#DIV/0!</v>
      </c>
      <c r="G22" s="144" t="s">
        <v>32</v>
      </c>
      <c r="H22" s="145" t="e">
        <f>IF(F22&gt;=1,"SI","NO")</f>
        <v>#DIV/0!</v>
      </c>
      <c r="I22" s="146"/>
      <c r="J22" s="146"/>
      <c r="K22" s="147" t="e">
        <f>+ROUNDDOWN(I22/J22,2)</f>
        <v>#DIV/0!</v>
      </c>
      <c r="L22" s="114" t="s">
        <v>3</v>
      </c>
      <c r="M22" s="145" t="e">
        <f t="shared" ref="M22:M24" si="50">IF(K22&lt;=70%,"SI","NO")</f>
        <v>#DIV/0!</v>
      </c>
      <c r="N22" s="141"/>
      <c r="O22" s="148"/>
      <c r="P22" s="143" t="e">
        <f>+ROUNDDOWN(N22/O22,2)</f>
        <v>#DIV/0!</v>
      </c>
      <c r="Q22" s="114" t="s">
        <v>33</v>
      </c>
      <c r="R22" s="149" t="e">
        <f>IF(P22&gt;=1,"SI","NO")</f>
        <v>#DIV/0!</v>
      </c>
      <c r="S22" s="150">
        <f>D22</f>
        <v>0</v>
      </c>
      <c r="T22" s="150">
        <f>E22</f>
        <v>0</v>
      </c>
      <c r="U22" s="151">
        <f>+(S22-T22)</f>
        <v>0</v>
      </c>
      <c r="V22" s="152" t="s">
        <v>34</v>
      </c>
      <c r="W22" s="149" t="str">
        <f t="shared" ref="W22:W23" si="51">IF(U22&gt;=$I$3*10%,"SI","NO")</f>
        <v>SI</v>
      </c>
      <c r="X22" s="141">
        <f t="shared" ref="X22:X23" si="52">+AC22</f>
        <v>0</v>
      </c>
      <c r="Y22" s="153">
        <f t="shared" ref="Y22:Y23" si="53">+J22-I22</f>
        <v>0</v>
      </c>
      <c r="Z22" s="143" t="e">
        <f>+ROUNDDOWN(X22/Y22,2)</f>
        <v>#DIV/0!</v>
      </c>
      <c r="AA22" s="154" t="s">
        <v>36</v>
      </c>
      <c r="AB22" s="149" t="e">
        <f>IF(Z22&gt;=0,"SI","NO")</f>
        <v>#DIV/0!</v>
      </c>
      <c r="AC22" s="141">
        <f t="shared" ref="AC22:AC23" si="54">+N22</f>
        <v>0</v>
      </c>
      <c r="AD22" s="142">
        <f t="shared" ref="AD22:AD23" si="55">+J22</f>
        <v>0</v>
      </c>
      <c r="AE22" s="143" t="e">
        <f>+ROUNDDOWN(AC22/AD22,2)</f>
        <v>#DIV/0!</v>
      </c>
      <c r="AF22" s="154" t="s">
        <v>36</v>
      </c>
      <c r="AG22" s="149" t="e">
        <f>IF(AE22&gt;=0,"SI","NO")</f>
        <v>#DIV/0!</v>
      </c>
      <c r="AH22" s="155" t="s">
        <v>168</v>
      </c>
      <c r="AS22" s="105"/>
    </row>
    <row r="23" spans="1:46" s="20" customFormat="1" ht="49.5" customHeight="1" x14ac:dyDescent="0.2">
      <c r="A23" s="159">
        <v>8</v>
      </c>
      <c r="B23" s="139"/>
      <c r="C23" s="140"/>
      <c r="D23" s="141"/>
      <c r="E23" s="142"/>
      <c r="F23" s="143" t="e">
        <f>+ROUNDDOWN(D23/E23,2)</f>
        <v>#DIV/0!</v>
      </c>
      <c r="G23" s="144" t="s">
        <v>32</v>
      </c>
      <c r="H23" s="145" t="e">
        <f>IF(F23&gt;=1,"SI","NO")</f>
        <v>#DIV/0!</v>
      </c>
      <c r="I23" s="146"/>
      <c r="J23" s="146"/>
      <c r="K23" s="147" t="e">
        <f>+ROUNDDOWN(I23/J23,2)</f>
        <v>#DIV/0!</v>
      </c>
      <c r="L23" s="114" t="s">
        <v>3</v>
      </c>
      <c r="M23" s="145" t="e">
        <f t="shared" si="50"/>
        <v>#DIV/0!</v>
      </c>
      <c r="N23" s="141"/>
      <c r="O23" s="148"/>
      <c r="P23" s="143" t="e">
        <f>+ROUNDDOWN(N23/O23,2)</f>
        <v>#DIV/0!</v>
      </c>
      <c r="Q23" s="114" t="s">
        <v>33</v>
      </c>
      <c r="R23" s="149" t="e">
        <f>IF(P23&gt;=1,"SI","NO")</f>
        <v>#DIV/0!</v>
      </c>
      <c r="S23" s="150">
        <f>D23</f>
        <v>0</v>
      </c>
      <c r="T23" s="150">
        <f>E23</f>
        <v>0</v>
      </c>
      <c r="U23" s="151">
        <f>+(S23-T23)</f>
        <v>0</v>
      </c>
      <c r="V23" s="152" t="s">
        <v>34</v>
      </c>
      <c r="W23" s="149" t="str">
        <f t="shared" si="51"/>
        <v>SI</v>
      </c>
      <c r="X23" s="141">
        <f t="shared" si="52"/>
        <v>0</v>
      </c>
      <c r="Y23" s="153">
        <f t="shared" si="53"/>
        <v>0</v>
      </c>
      <c r="Z23" s="143" t="e">
        <f>+ROUNDDOWN(X23/Y23,2)</f>
        <v>#DIV/0!</v>
      </c>
      <c r="AA23" s="154" t="s">
        <v>36</v>
      </c>
      <c r="AB23" s="149" t="e">
        <f>IF(Z23&gt;=0,"SI","NO")</f>
        <v>#DIV/0!</v>
      </c>
      <c r="AC23" s="141">
        <f t="shared" si="54"/>
        <v>0</v>
      </c>
      <c r="AD23" s="142">
        <f t="shared" si="55"/>
        <v>0</v>
      </c>
      <c r="AE23" s="143" t="e">
        <f>+ROUNDDOWN(AC23/AD23,2)</f>
        <v>#DIV/0!</v>
      </c>
      <c r="AF23" s="154" t="s">
        <v>36</v>
      </c>
      <c r="AG23" s="149" t="e">
        <f>IF(AE23&gt;=0,"SI","NO")</f>
        <v>#DIV/0!</v>
      </c>
      <c r="AH23" s="155" t="s">
        <v>168</v>
      </c>
      <c r="AS23" s="105"/>
    </row>
    <row r="24" spans="1:46" s="59" customFormat="1" ht="28.5" customHeight="1" x14ac:dyDescent="0.2">
      <c r="A24" s="332">
        <v>9</v>
      </c>
      <c r="B24" s="323"/>
      <c r="C24" s="323"/>
      <c r="D24" s="75">
        <f>+(D25*$C25)+(D26*$C26)</f>
        <v>0</v>
      </c>
      <c r="E24" s="75">
        <f>+(E25*$C25)+(E26*$C26)</f>
        <v>0</v>
      </c>
      <c r="F24" s="68" t="e">
        <f t="shared" ref="F24:F32" si="56">+D24/E24</f>
        <v>#DIV/0!</v>
      </c>
      <c r="G24" s="324" t="s">
        <v>32</v>
      </c>
      <c r="H24" s="325" t="e">
        <f t="shared" ref="H24" si="57">IF(F24&gt;=1,"SI","NO")</f>
        <v>#DIV/0!</v>
      </c>
      <c r="I24" s="75">
        <f>+(I25*$C25)+(I26*$C26)</f>
        <v>0</v>
      </c>
      <c r="J24" s="75">
        <f>+(J25*$C25)+(J26*$C26)</f>
        <v>0</v>
      </c>
      <c r="K24" s="91" t="e">
        <f t="shared" ref="K24:K32" si="58">+I24/J24</f>
        <v>#DIV/0!</v>
      </c>
      <c r="L24" s="326" t="s">
        <v>3</v>
      </c>
      <c r="M24" s="325" t="e">
        <f t="shared" si="50"/>
        <v>#DIV/0!</v>
      </c>
      <c r="N24" s="75">
        <f>+(N25*$C25)+(N26*$C26)</f>
        <v>0</v>
      </c>
      <c r="O24" s="75">
        <f>+(O25*$C25)+(O26*$C26)</f>
        <v>0</v>
      </c>
      <c r="P24" s="69" t="e">
        <f t="shared" ref="P24:P32" si="59">+N24/O24</f>
        <v>#DIV/0!</v>
      </c>
      <c r="Q24" s="327" t="s">
        <v>33</v>
      </c>
      <c r="R24" s="324" t="e">
        <f t="shared" ref="R24" si="60">IF(P24&gt;=1,"SI","NO")</f>
        <v>#DIV/0!</v>
      </c>
      <c r="S24" s="75">
        <f>+S25+S26</f>
        <v>0</v>
      </c>
      <c r="T24" s="75">
        <f>+T25+T26</f>
        <v>0</v>
      </c>
      <c r="U24" s="75">
        <f t="shared" ref="U24:U25" si="61">+(S24-T24)</f>
        <v>0</v>
      </c>
      <c r="V24" s="324" t="s">
        <v>34</v>
      </c>
      <c r="W24" s="325" t="str">
        <f>IF(U24&gt;=$H$3*10%,"SI","NO")</f>
        <v>NO</v>
      </c>
      <c r="X24" s="75">
        <f>+(X25*$C25)+(X26*$C26)</f>
        <v>0</v>
      </c>
      <c r="Y24" s="75">
        <f>+(Y25*$C25)+(Y26*$C26)</f>
        <v>0</v>
      </c>
      <c r="Z24" s="68" t="e">
        <f t="shared" ref="Z24:Z32" si="62">+X24/Y24</f>
        <v>#DIV/0!</v>
      </c>
      <c r="AA24" s="324" t="s">
        <v>36</v>
      </c>
      <c r="AB24" s="325" t="e">
        <f t="shared" ref="AB24" si="63">IF(Z24&gt;=0,"SI","NO")</f>
        <v>#DIV/0!</v>
      </c>
      <c r="AC24" s="75">
        <f>+(AC25*$C25)+(AC26*$C26)</f>
        <v>0</v>
      </c>
      <c r="AD24" s="75">
        <f>+(AD25*$C25)+(AD26*$C26)</f>
        <v>0</v>
      </c>
      <c r="AE24" s="68" t="e">
        <f t="shared" ref="AE24:AE32" si="64">+AC24/AD24</f>
        <v>#DIV/0!</v>
      </c>
      <c r="AF24" s="324" t="s">
        <v>35</v>
      </c>
      <c r="AG24" s="325" t="e">
        <f t="shared" ref="AG24" si="65">IF(AE24&gt;=0,"SI","NO")</f>
        <v>#DIV/0!</v>
      </c>
      <c r="AS24" s="106"/>
      <c r="AT24" s="101"/>
    </row>
    <row r="25" spans="1:46" s="59" customFormat="1" ht="28.5" customHeight="1" x14ac:dyDescent="0.2">
      <c r="A25" s="332"/>
      <c r="B25" s="25"/>
      <c r="C25" s="26"/>
      <c r="D25" s="80"/>
      <c r="E25" s="71"/>
      <c r="F25" s="65" t="e">
        <f t="shared" si="56"/>
        <v>#DIV/0!</v>
      </c>
      <c r="G25" s="324"/>
      <c r="H25" s="325"/>
      <c r="I25" s="71"/>
      <c r="J25" s="80"/>
      <c r="K25" s="92" t="e">
        <f t="shared" si="58"/>
        <v>#DIV/0!</v>
      </c>
      <c r="L25" s="326"/>
      <c r="M25" s="325"/>
      <c r="N25" s="80"/>
      <c r="O25" s="71"/>
      <c r="P25" s="66" t="e">
        <f t="shared" si="59"/>
        <v>#DIV/0!</v>
      </c>
      <c r="Q25" s="327"/>
      <c r="R25" s="324"/>
      <c r="S25" s="71">
        <f t="shared" ref="S25:T26" si="66">+D25</f>
        <v>0</v>
      </c>
      <c r="T25" s="71">
        <f t="shared" si="66"/>
        <v>0</v>
      </c>
      <c r="U25" s="71">
        <f t="shared" si="61"/>
        <v>0</v>
      </c>
      <c r="V25" s="324"/>
      <c r="W25" s="325"/>
      <c r="X25" s="71">
        <f>+AC25</f>
        <v>0</v>
      </c>
      <c r="Y25" s="71">
        <f>+J25-I25</f>
        <v>0</v>
      </c>
      <c r="Z25" s="65" t="e">
        <f t="shared" si="62"/>
        <v>#DIV/0!</v>
      </c>
      <c r="AA25" s="324"/>
      <c r="AB25" s="325"/>
      <c r="AC25" s="71">
        <f>+N25</f>
        <v>0</v>
      </c>
      <c r="AD25" s="71">
        <f>+J25</f>
        <v>0</v>
      </c>
      <c r="AE25" s="65" t="e">
        <f t="shared" si="64"/>
        <v>#DIV/0!</v>
      </c>
      <c r="AF25" s="324"/>
      <c r="AG25" s="325"/>
      <c r="AS25" s="106"/>
      <c r="AT25" s="101"/>
    </row>
    <row r="26" spans="1:46" s="59" customFormat="1" ht="28.5" customHeight="1" x14ac:dyDescent="0.2">
      <c r="A26" s="332"/>
      <c r="B26" s="25"/>
      <c r="C26" s="26"/>
      <c r="D26" s="71"/>
      <c r="E26" s="71"/>
      <c r="F26" s="65" t="e">
        <f t="shared" si="56"/>
        <v>#DIV/0!</v>
      </c>
      <c r="G26" s="324"/>
      <c r="H26" s="325"/>
      <c r="I26" s="71"/>
      <c r="J26" s="80"/>
      <c r="K26" s="92" t="e">
        <f t="shared" si="58"/>
        <v>#DIV/0!</v>
      </c>
      <c r="L26" s="326"/>
      <c r="M26" s="325"/>
      <c r="N26" s="80"/>
      <c r="O26" s="71"/>
      <c r="P26" s="66" t="e">
        <f t="shared" si="59"/>
        <v>#DIV/0!</v>
      </c>
      <c r="Q26" s="327"/>
      <c r="R26" s="324"/>
      <c r="S26" s="71">
        <f t="shared" si="66"/>
        <v>0</v>
      </c>
      <c r="T26" s="71">
        <f t="shared" si="66"/>
        <v>0</v>
      </c>
      <c r="U26" s="71">
        <f>+(S26-T26)</f>
        <v>0</v>
      </c>
      <c r="V26" s="324"/>
      <c r="W26" s="325"/>
      <c r="X26" s="71">
        <f>+AC26</f>
        <v>0</v>
      </c>
      <c r="Y26" s="71">
        <f>+J26-I26</f>
        <v>0</v>
      </c>
      <c r="Z26" s="65" t="e">
        <f t="shared" si="62"/>
        <v>#DIV/0!</v>
      </c>
      <c r="AA26" s="324"/>
      <c r="AB26" s="325"/>
      <c r="AC26" s="71">
        <f>+N26</f>
        <v>0</v>
      </c>
      <c r="AD26" s="71">
        <f>+J26</f>
        <v>0</v>
      </c>
      <c r="AE26" s="65" t="e">
        <f t="shared" si="64"/>
        <v>#DIV/0!</v>
      </c>
      <c r="AF26" s="324"/>
      <c r="AG26" s="325"/>
      <c r="AS26" s="106"/>
      <c r="AT26" s="101"/>
    </row>
    <row r="27" spans="1:46" s="59" customFormat="1" ht="28.5" customHeight="1" x14ac:dyDescent="0.2">
      <c r="A27" s="332">
        <v>10</v>
      </c>
      <c r="B27" s="323"/>
      <c r="C27" s="323"/>
      <c r="D27" s="75">
        <f>+(D28*$C28)+(D29*$C29)</f>
        <v>0</v>
      </c>
      <c r="E27" s="75">
        <f>+(E28*$C28)+(E29*$C29)</f>
        <v>0</v>
      </c>
      <c r="F27" s="68" t="e">
        <f t="shared" si="56"/>
        <v>#DIV/0!</v>
      </c>
      <c r="G27" s="324" t="s">
        <v>32</v>
      </c>
      <c r="H27" s="325" t="e">
        <f t="shared" ref="H27" si="67">IF(F27&gt;=1,"SI","NO")</f>
        <v>#DIV/0!</v>
      </c>
      <c r="I27" s="75">
        <f>+(I28*$C28)+(I29*$C29)</f>
        <v>0</v>
      </c>
      <c r="J27" s="75">
        <f>+(J28*$C28)+(J29*$C29)</f>
        <v>0</v>
      </c>
      <c r="K27" s="91" t="e">
        <f t="shared" si="58"/>
        <v>#DIV/0!</v>
      </c>
      <c r="L27" s="326" t="s">
        <v>3</v>
      </c>
      <c r="M27" s="325" t="e">
        <f t="shared" ref="M27" si="68">IF(K27&lt;=70%,"SI","NO")</f>
        <v>#DIV/0!</v>
      </c>
      <c r="N27" s="75">
        <f>+(N28*$C28)+(N29*$C29)</f>
        <v>0</v>
      </c>
      <c r="O27" s="75">
        <f>+(O28*$C28)+(O29*$C29)</f>
        <v>0</v>
      </c>
      <c r="P27" s="69" t="e">
        <f t="shared" si="59"/>
        <v>#DIV/0!</v>
      </c>
      <c r="Q27" s="327" t="s">
        <v>33</v>
      </c>
      <c r="R27" s="324" t="e">
        <f t="shared" ref="R27" si="69">IF(P27&gt;=1,"SI","NO")</f>
        <v>#DIV/0!</v>
      </c>
      <c r="S27" s="75">
        <f>+S28+S29</f>
        <v>0</v>
      </c>
      <c r="T27" s="75">
        <f>+T28+T29</f>
        <v>0</v>
      </c>
      <c r="U27" s="75">
        <f t="shared" ref="U27:U28" si="70">+(S27-T27)</f>
        <v>0</v>
      </c>
      <c r="V27" s="324" t="s">
        <v>34</v>
      </c>
      <c r="W27" s="325" t="str">
        <f>IF(U27&gt;=$H$3*10%,"SI","NO")</f>
        <v>NO</v>
      </c>
      <c r="X27" s="75">
        <f>+(X28*$C28)+(X29*$C29)</f>
        <v>0</v>
      </c>
      <c r="Y27" s="75">
        <f>+(Y28*$C28)+(Y29*$C29)</f>
        <v>0</v>
      </c>
      <c r="Z27" s="68" t="e">
        <f t="shared" si="62"/>
        <v>#DIV/0!</v>
      </c>
      <c r="AA27" s="324" t="s">
        <v>36</v>
      </c>
      <c r="AB27" s="325" t="e">
        <f t="shared" ref="AB27" si="71">IF(Z27&gt;=0,"SI","NO")</f>
        <v>#DIV/0!</v>
      </c>
      <c r="AC27" s="75">
        <f>+(AC28*$C28)+(AC29*$C29)</f>
        <v>0</v>
      </c>
      <c r="AD27" s="75">
        <f>+(AD28*$C28)+(AD29*$C29)</f>
        <v>0</v>
      </c>
      <c r="AE27" s="68" t="e">
        <f t="shared" si="64"/>
        <v>#DIV/0!</v>
      </c>
      <c r="AF27" s="324" t="s">
        <v>35</v>
      </c>
      <c r="AG27" s="325" t="e">
        <f t="shared" ref="AG27" si="72">IF(AE27&gt;=0,"SI","NO")</f>
        <v>#DIV/0!</v>
      </c>
      <c r="AS27" s="106"/>
      <c r="AT27" s="101"/>
    </row>
    <row r="28" spans="1:46" s="59" customFormat="1" ht="28.5" customHeight="1" x14ac:dyDescent="0.2">
      <c r="A28" s="332"/>
      <c r="B28" s="25"/>
      <c r="C28" s="26"/>
      <c r="D28" s="80"/>
      <c r="E28" s="71"/>
      <c r="F28" s="65" t="e">
        <f t="shared" si="56"/>
        <v>#DIV/0!</v>
      </c>
      <c r="G28" s="324"/>
      <c r="H28" s="325"/>
      <c r="I28" s="71"/>
      <c r="J28" s="80"/>
      <c r="K28" s="92" t="e">
        <f t="shared" si="58"/>
        <v>#DIV/0!</v>
      </c>
      <c r="L28" s="326"/>
      <c r="M28" s="325"/>
      <c r="N28" s="80"/>
      <c r="O28" s="71"/>
      <c r="P28" s="66" t="e">
        <f t="shared" si="59"/>
        <v>#DIV/0!</v>
      </c>
      <c r="Q28" s="327"/>
      <c r="R28" s="324"/>
      <c r="S28" s="71">
        <f t="shared" ref="S28:T29" si="73">+D28</f>
        <v>0</v>
      </c>
      <c r="T28" s="71">
        <f t="shared" si="73"/>
        <v>0</v>
      </c>
      <c r="U28" s="71">
        <f t="shared" si="70"/>
        <v>0</v>
      </c>
      <c r="V28" s="324"/>
      <c r="W28" s="325"/>
      <c r="X28" s="71">
        <f>+AC28</f>
        <v>0</v>
      </c>
      <c r="Y28" s="71">
        <f>+J28-I28</f>
        <v>0</v>
      </c>
      <c r="Z28" s="65" t="e">
        <f t="shared" si="62"/>
        <v>#DIV/0!</v>
      </c>
      <c r="AA28" s="324"/>
      <c r="AB28" s="325"/>
      <c r="AC28" s="71">
        <f>+N28</f>
        <v>0</v>
      </c>
      <c r="AD28" s="71">
        <f>+J28</f>
        <v>0</v>
      </c>
      <c r="AE28" s="65" t="e">
        <f t="shared" si="64"/>
        <v>#DIV/0!</v>
      </c>
      <c r="AF28" s="324"/>
      <c r="AG28" s="325"/>
      <c r="AS28" s="106"/>
      <c r="AT28" s="101"/>
    </row>
    <row r="29" spans="1:46" s="59" customFormat="1" ht="28.5" customHeight="1" x14ac:dyDescent="0.2">
      <c r="A29" s="332"/>
      <c r="B29" s="25"/>
      <c r="C29" s="26"/>
      <c r="D29" s="71"/>
      <c r="E29" s="71"/>
      <c r="F29" s="65" t="e">
        <f t="shared" si="56"/>
        <v>#DIV/0!</v>
      </c>
      <c r="G29" s="324"/>
      <c r="H29" s="325"/>
      <c r="I29" s="71"/>
      <c r="J29" s="80"/>
      <c r="K29" s="92" t="e">
        <f t="shared" si="58"/>
        <v>#DIV/0!</v>
      </c>
      <c r="L29" s="326"/>
      <c r="M29" s="325"/>
      <c r="N29" s="80"/>
      <c r="O29" s="71"/>
      <c r="P29" s="66" t="e">
        <f t="shared" si="59"/>
        <v>#DIV/0!</v>
      </c>
      <c r="Q29" s="327"/>
      <c r="R29" s="324"/>
      <c r="S29" s="71">
        <f t="shared" si="73"/>
        <v>0</v>
      </c>
      <c r="T29" s="71">
        <f t="shared" si="73"/>
        <v>0</v>
      </c>
      <c r="U29" s="71">
        <f>+(S29-T29)</f>
        <v>0</v>
      </c>
      <c r="V29" s="324"/>
      <c r="W29" s="325"/>
      <c r="X29" s="71">
        <f>+AC29</f>
        <v>0</v>
      </c>
      <c r="Y29" s="71">
        <f>+J29-I29</f>
        <v>0</v>
      </c>
      <c r="Z29" s="65" t="e">
        <f t="shared" si="62"/>
        <v>#DIV/0!</v>
      </c>
      <c r="AA29" s="324"/>
      <c r="AB29" s="325"/>
      <c r="AC29" s="71">
        <f>+N29</f>
        <v>0</v>
      </c>
      <c r="AD29" s="71">
        <f>+J29</f>
        <v>0</v>
      </c>
      <c r="AE29" s="65" t="e">
        <f t="shared" si="64"/>
        <v>#DIV/0!</v>
      </c>
      <c r="AF29" s="324"/>
      <c r="AG29" s="325"/>
      <c r="AS29" s="106"/>
      <c r="AT29" s="101"/>
    </row>
    <row r="30" spans="1:46" s="59" customFormat="1" ht="28.5" customHeight="1" x14ac:dyDescent="0.2">
      <c r="A30" s="332">
        <v>11</v>
      </c>
      <c r="B30" s="323"/>
      <c r="C30" s="323"/>
      <c r="D30" s="75">
        <f>+(D31*$C31)+(D32*$C32)</f>
        <v>0</v>
      </c>
      <c r="E30" s="75">
        <f>+(E31*$C31)+(E32*$C32)</f>
        <v>0</v>
      </c>
      <c r="F30" s="68" t="e">
        <f t="shared" si="56"/>
        <v>#DIV/0!</v>
      </c>
      <c r="G30" s="324" t="s">
        <v>32</v>
      </c>
      <c r="H30" s="325" t="e">
        <f t="shared" ref="H30" si="74">IF(F30&gt;=1,"SI","NO")</f>
        <v>#DIV/0!</v>
      </c>
      <c r="I30" s="75">
        <f>+(I31*$C31)+(I32*$C32)</f>
        <v>0</v>
      </c>
      <c r="J30" s="75">
        <f>+(J31*$C31)+(J32*$C32)</f>
        <v>0</v>
      </c>
      <c r="K30" s="91" t="e">
        <f t="shared" si="58"/>
        <v>#DIV/0!</v>
      </c>
      <c r="L30" s="326" t="s">
        <v>3</v>
      </c>
      <c r="M30" s="325" t="e">
        <f t="shared" ref="M30" si="75">IF(K30&lt;=70%,"SI","NO")</f>
        <v>#DIV/0!</v>
      </c>
      <c r="N30" s="75">
        <f>+(N31*$C31)+(N32*$C32)</f>
        <v>0</v>
      </c>
      <c r="O30" s="75">
        <f>+(O31*$C31)+(O32*$C32)</f>
        <v>0</v>
      </c>
      <c r="P30" s="69" t="e">
        <f t="shared" si="59"/>
        <v>#DIV/0!</v>
      </c>
      <c r="Q30" s="327" t="s">
        <v>33</v>
      </c>
      <c r="R30" s="324" t="e">
        <f t="shared" ref="R30" si="76">IF(P30&gt;=1,"SI","NO")</f>
        <v>#DIV/0!</v>
      </c>
      <c r="S30" s="75">
        <f>+S31+S32</f>
        <v>0</v>
      </c>
      <c r="T30" s="75">
        <f>+T31+T32</f>
        <v>0</v>
      </c>
      <c r="U30" s="75">
        <f t="shared" ref="U30:U31" si="77">+(S30-T30)</f>
        <v>0</v>
      </c>
      <c r="V30" s="324" t="s">
        <v>34</v>
      </c>
      <c r="W30" s="325" t="str">
        <f>IF(U30&gt;=$H$3*10%,"SI","NO")</f>
        <v>NO</v>
      </c>
      <c r="X30" s="75">
        <f>+(X31*$C31)+(X32*$C32)</f>
        <v>0</v>
      </c>
      <c r="Y30" s="75">
        <f>+(Y31*$C31)+(Y32*$C32)</f>
        <v>0</v>
      </c>
      <c r="Z30" s="68" t="e">
        <f t="shared" si="62"/>
        <v>#DIV/0!</v>
      </c>
      <c r="AA30" s="324" t="s">
        <v>36</v>
      </c>
      <c r="AB30" s="325" t="e">
        <f t="shared" ref="AB30" si="78">IF(Z30&gt;=0,"SI","NO")</f>
        <v>#DIV/0!</v>
      </c>
      <c r="AC30" s="75">
        <f>+(AC31*$C31)+(AC32*$C32)</f>
        <v>0</v>
      </c>
      <c r="AD30" s="75">
        <f>+(AD31*$C31)+(AD32*$C32)</f>
        <v>0</v>
      </c>
      <c r="AE30" s="68" t="e">
        <f t="shared" si="64"/>
        <v>#DIV/0!</v>
      </c>
      <c r="AF30" s="324" t="s">
        <v>35</v>
      </c>
      <c r="AG30" s="325" t="e">
        <f t="shared" ref="AG30" si="79">IF(AE30&gt;=0,"SI","NO")</f>
        <v>#DIV/0!</v>
      </c>
      <c r="AS30" s="106"/>
      <c r="AT30" s="101"/>
    </row>
    <row r="31" spans="1:46" s="59" customFormat="1" ht="28.5" customHeight="1" x14ac:dyDescent="0.2">
      <c r="A31" s="332"/>
      <c r="B31" s="25"/>
      <c r="C31" s="26"/>
      <c r="D31" s="80"/>
      <c r="E31" s="71"/>
      <c r="F31" s="65" t="e">
        <f t="shared" si="56"/>
        <v>#DIV/0!</v>
      </c>
      <c r="G31" s="324"/>
      <c r="H31" s="325"/>
      <c r="I31" s="71"/>
      <c r="J31" s="80"/>
      <c r="K31" s="92" t="e">
        <f t="shared" si="58"/>
        <v>#DIV/0!</v>
      </c>
      <c r="L31" s="326"/>
      <c r="M31" s="325"/>
      <c r="N31" s="80"/>
      <c r="O31" s="71"/>
      <c r="P31" s="66" t="e">
        <f t="shared" si="59"/>
        <v>#DIV/0!</v>
      </c>
      <c r="Q31" s="327"/>
      <c r="R31" s="324"/>
      <c r="S31" s="71">
        <f t="shared" ref="S31:T32" si="80">+D31</f>
        <v>0</v>
      </c>
      <c r="T31" s="71">
        <f t="shared" si="80"/>
        <v>0</v>
      </c>
      <c r="U31" s="71">
        <f t="shared" si="77"/>
        <v>0</v>
      </c>
      <c r="V31" s="324"/>
      <c r="W31" s="325"/>
      <c r="X31" s="71">
        <f>+AC31</f>
        <v>0</v>
      </c>
      <c r="Y31" s="71">
        <f>+J31-I31</f>
        <v>0</v>
      </c>
      <c r="Z31" s="65" t="e">
        <f t="shared" si="62"/>
        <v>#DIV/0!</v>
      </c>
      <c r="AA31" s="324"/>
      <c r="AB31" s="325"/>
      <c r="AC31" s="71">
        <f>+N31</f>
        <v>0</v>
      </c>
      <c r="AD31" s="71">
        <f>+J31</f>
        <v>0</v>
      </c>
      <c r="AE31" s="65" t="e">
        <f t="shared" si="64"/>
        <v>#DIV/0!</v>
      </c>
      <c r="AF31" s="324"/>
      <c r="AG31" s="325"/>
      <c r="AS31" s="106"/>
      <c r="AT31" s="101"/>
    </row>
    <row r="32" spans="1:46" s="59" customFormat="1" ht="28.5" customHeight="1" x14ac:dyDescent="0.2">
      <c r="A32" s="332"/>
      <c r="B32" s="25"/>
      <c r="C32" s="26"/>
      <c r="D32" s="71"/>
      <c r="E32" s="71"/>
      <c r="F32" s="65" t="e">
        <f t="shared" si="56"/>
        <v>#DIV/0!</v>
      </c>
      <c r="G32" s="324"/>
      <c r="H32" s="325"/>
      <c r="I32" s="71"/>
      <c r="J32" s="80"/>
      <c r="K32" s="92" t="e">
        <f t="shared" si="58"/>
        <v>#DIV/0!</v>
      </c>
      <c r="L32" s="326"/>
      <c r="M32" s="325"/>
      <c r="N32" s="80"/>
      <c r="O32" s="71"/>
      <c r="P32" s="66" t="e">
        <f t="shared" si="59"/>
        <v>#DIV/0!</v>
      </c>
      <c r="Q32" s="327"/>
      <c r="R32" s="324"/>
      <c r="S32" s="71">
        <f t="shared" si="80"/>
        <v>0</v>
      </c>
      <c r="T32" s="71">
        <f t="shared" si="80"/>
        <v>0</v>
      </c>
      <c r="U32" s="71">
        <f>+(S32-T32)</f>
        <v>0</v>
      </c>
      <c r="V32" s="324"/>
      <c r="W32" s="325"/>
      <c r="X32" s="71">
        <f>+AC32</f>
        <v>0</v>
      </c>
      <c r="Y32" s="71">
        <f>+J32-I32</f>
        <v>0</v>
      </c>
      <c r="Z32" s="65" t="e">
        <f t="shared" si="62"/>
        <v>#DIV/0!</v>
      </c>
      <c r="AA32" s="324"/>
      <c r="AB32" s="325"/>
      <c r="AC32" s="71">
        <f>+N32</f>
        <v>0</v>
      </c>
      <c r="AD32" s="71">
        <f>+J32</f>
        <v>0</v>
      </c>
      <c r="AE32" s="65" t="e">
        <f t="shared" si="64"/>
        <v>#DIV/0!</v>
      </c>
      <c r="AF32" s="324"/>
      <c r="AG32" s="325"/>
      <c r="AS32" s="106"/>
      <c r="AT32" s="101"/>
    </row>
    <row r="33" spans="1:46" s="20" customFormat="1" ht="49.5" customHeight="1" x14ac:dyDescent="0.2">
      <c r="A33" s="159">
        <v>12</v>
      </c>
      <c r="B33" s="139"/>
      <c r="C33" s="140"/>
      <c r="D33" s="141"/>
      <c r="E33" s="142"/>
      <c r="F33" s="143" t="e">
        <f>+ROUNDDOWN(D33/E33,2)</f>
        <v>#DIV/0!</v>
      </c>
      <c r="G33" s="144" t="s">
        <v>32</v>
      </c>
      <c r="H33" s="145" t="e">
        <f>IF(F33&gt;=1,"SI","NO")</f>
        <v>#DIV/0!</v>
      </c>
      <c r="I33" s="146"/>
      <c r="J33" s="146"/>
      <c r="K33" s="147" t="e">
        <f>+ROUNDDOWN(I33/J33,2)</f>
        <v>#DIV/0!</v>
      </c>
      <c r="L33" s="114" t="s">
        <v>3</v>
      </c>
      <c r="M33" s="145" t="e">
        <f t="shared" ref="M33:M36" si="81">IF(K33&lt;=70%,"SI","NO")</f>
        <v>#DIV/0!</v>
      </c>
      <c r="N33" s="141"/>
      <c r="O33" s="148"/>
      <c r="P33" s="143" t="e">
        <f>+ROUNDDOWN(N33/O33,2)</f>
        <v>#DIV/0!</v>
      </c>
      <c r="Q33" s="114" t="s">
        <v>33</v>
      </c>
      <c r="R33" s="149" t="e">
        <f>IF(P33&gt;=1,"SI","NO")</f>
        <v>#DIV/0!</v>
      </c>
      <c r="S33" s="150">
        <f t="shared" ref="S33:T35" si="82">D33</f>
        <v>0</v>
      </c>
      <c r="T33" s="150">
        <f t="shared" si="82"/>
        <v>0</v>
      </c>
      <c r="U33" s="151">
        <f>+(S33-T33)</f>
        <v>0</v>
      </c>
      <c r="V33" s="152" t="s">
        <v>34</v>
      </c>
      <c r="W33" s="149" t="str">
        <f t="shared" ref="W33:W35" si="83">IF(U33&gt;=$I$3*10%,"SI","NO")</f>
        <v>SI</v>
      </c>
      <c r="X33" s="141">
        <f t="shared" ref="X33:X35" si="84">+AC33</f>
        <v>0</v>
      </c>
      <c r="Y33" s="153">
        <f t="shared" ref="Y33:Y35" si="85">+J33-I33</f>
        <v>0</v>
      </c>
      <c r="Z33" s="143" t="e">
        <f>+ROUNDDOWN(X33/Y33,2)</f>
        <v>#DIV/0!</v>
      </c>
      <c r="AA33" s="154" t="s">
        <v>36</v>
      </c>
      <c r="AB33" s="149" t="e">
        <f>IF(Z33&gt;=0,"SI","NO")</f>
        <v>#DIV/0!</v>
      </c>
      <c r="AC33" s="141">
        <f t="shared" ref="AC33:AC35" si="86">+N33</f>
        <v>0</v>
      </c>
      <c r="AD33" s="142">
        <f t="shared" ref="AD33:AD35" si="87">+J33</f>
        <v>0</v>
      </c>
      <c r="AE33" s="143" t="e">
        <f>+ROUNDDOWN(AC33/AD33,2)</f>
        <v>#DIV/0!</v>
      </c>
      <c r="AF33" s="154" t="s">
        <v>36</v>
      </c>
      <c r="AG33" s="149" t="e">
        <f>IF(AE33&gt;=0,"SI","NO")</f>
        <v>#DIV/0!</v>
      </c>
      <c r="AH33" s="155" t="s">
        <v>168</v>
      </c>
      <c r="AS33" s="105"/>
    </row>
    <row r="34" spans="1:46" s="20" customFormat="1" ht="49.5" customHeight="1" x14ac:dyDescent="0.2">
      <c r="A34" s="159">
        <v>13</v>
      </c>
      <c r="B34" s="139"/>
      <c r="C34" s="140"/>
      <c r="D34" s="141"/>
      <c r="E34" s="142"/>
      <c r="F34" s="143" t="e">
        <f>+ROUNDDOWN(D34/E34,2)</f>
        <v>#DIV/0!</v>
      </c>
      <c r="G34" s="144" t="s">
        <v>32</v>
      </c>
      <c r="H34" s="145" t="e">
        <f>IF(F34&gt;=1,"SI","NO")</f>
        <v>#DIV/0!</v>
      </c>
      <c r="I34" s="146"/>
      <c r="J34" s="146"/>
      <c r="K34" s="147" t="e">
        <f>+ROUNDDOWN(I34/J34,2)</f>
        <v>#DIV/0!</v>
      </c>
      <c r="L34" s="114" t="s">
        <v>3</v>
      </c>
      <c r="M34" s="145" t="e">
        <f t="shared" si="81"/>
        <v>#DIV/0!</v>
      </c>
      <c r="N34" s="141"/>
      <c r="O34" s="148"/>
      <c r="P34" s="143" t="e">
        <f>+ROUNDDOWN(N34/O34,2)</f>
        <v>#DIV/0!</v>
      </c>
      <c r="Q34" s="114" t="s">
        <v>33</v>
      </c>
      <c r="R34" s="149" t="e">
        <f>IF(P34&gt;=1,"SI","NO")</f>
        <v>#DIV/0!</v>
      </c>
      <c r="S34" s="150">
        <f t="shared" si="82"/>
        <v>0</v>
      </c>
      <c r="T34" s="150">
        <f t="shared" si="82"/>
        <v>0</v>
      </c>
      <c r="U34" s="151">
        <f>+(S34-T34)</f>
        <v>0</v>
      </c>
      <c r="V34" s="152" t="s">
        <v>34</v>
      </c>
      <c r="W34" s="149" t="str">
        <f t="shared" si="83"/>
        <v>SI</v>
      </c>
      <c r="X34" s="141">
        <f t="shared" si="84"/>
        <v>0</v>
      </c>
      <c r="Y34" s="153">
        <f t="shared" si="85"/>
        <v>0</v>
      </c>
      <c r="Z34" s="143" t="e">
        <f>+ROUNDDOWN(X34/Y34,2)</f>
        <v>#DIV/0!</v>
      </c>
      <c r="AA34" s="154" t="s">
        <v>36</v>
      </c>
      <c r="AB34" s="149" t="e">
        <f>IF(Z34&gt;=0,"SI","NO")</f>
        <v>#DIV/0!</v>
      </c>
      <c r="AC34" s="141">
        <f t="shared" si="86"/>
        <v>0</v>
      </c>
      <c r="AD34" s="142">
        <f t="shared" si="87"/>
        <v>0</v>
      </c>
      <c r="AE34" s="143" t="e">
        <f>+ROUNDDOWN(AC34/AD34,2)</f>
        <v>#DIV/0!</v>
      </c>
      <c r="AF34" s="154" t="s">
        <v>36</v>
      </c>
      <c r="AG34" s="149" t="e">
        <f>IF(AE34&gt;=0,"SI","NO")</f>
        <v>#DIV/0!</v>
      </c>
      <c r="AH34" s="155" t="s">
        <v>168</v>
      </c>
      <c r="AS34" s="105"/>
    </row>
    <row r="35" spans="1:46" s="20" customFormat="1" ht="49.5" customHeight="1" x14ac:dyDescent="0.2">
      <c r="A35" s="159">
        <v>14</v>
      </c>
      <c r="B35" s="139"/>
      <c r="C35" s="140"/>
      <c r="D35" s="141"/>
      <c r="E35" s="142"/>
      <c r="F35" s="143" t="e">
        <f>+ROUNDDOWN(D35/E35,2)</f>
        <v>#DIV/0!</v>
      </c>
      <c r="G35" s="144" t="s">
        <v>32</v>
      </c>
      <c r="H35" s="145" t="e">
        <f>IF(F35&gt;=1,"SI","NO")</f>
        <v>#DIV/0!</v>
      </c>
      <c r="I35" s="146"/>
      <c r="J35" s="146"/>
      <c r="K35" s="147" t="e">
        <f>+ROUNDDOWN(I35/J35,2)</f>
        <v>#DIV/0!</v>
      </c>
      <c r="L35" s="114" t="s">
        <v>3</v>
      </c>
      <c r="M35" s="145" t="e">
        <f t="shared" si="81"/>
        <v>#DIV/0!</v>
      </c>
      <c r="N35" s="141"/>
      <c r="O35" s="148"/>
      <c r="P35" s="143" t="e">
        <f>+ROUNDDOWN(N35/O35,2)</f>
        <v>#DIV/0!</v>
      </c>
      <c r="Q35" s="114" t="s">
        <v>33</v>
      </c>
      <c r="R35" s="149" t="e">
        <f>IF(P35&gt;=1,"SI","NO")</f>
        <v>#DIV/0!</v>
      </c>
      <c r="S35" s="150">
        <f t="shared" si="82"/>
        <v>0</v>
      </c>
      <c r="T35" s="150">
        <f t="shared" si="82"/>
        <v>0</v>
      </c>
      <c r="U35" s="151">
        <f>+(S35-T35)</f>
        <v>0</v>
      </c>
      <c r="V35" s="152" t="s">
        <v>34</v>
      </c>
      <c r="W35" s="149" t="str">
        <f t="shared" si="83"/>
        <v>SI</v>
      </c>
      <c r="X35" s="141">
        <f t="shared" si="84"/>
        <v>0</v>
      </c>
      <c r="Y35" s="153">
        <f t="shared" si="85"/>
        <v>0</v>
      </c>
      <c r="Z35" s="143" t="e">
        <f>+ROUNDDOWN(X35/Y35,2)</f>
        <v>#DIV/0!</v>
      </c>
      <c r="AA35" s="154" t="s">
        <v>36</v>
      </c>
      <c r="AB35" s="149" t="e">
        <f>IF(Z35&gt;=0,"SI","NO")</f>
        <v>#DIV/0!</v>
      </c>
      <c r="AC35" s="141">
        <f t="shared" si="86"/>
        <v>0</v>
      </c>
      <c r="AD35" s="142">
        <f t="shared" si="87"/>
        <v>0</v>
      </c>
      <c r="AE35" s="143" t="e">
        <f>+ROUNDDOWN(AC35/AD35,2)</f>
        <v>#DIV/0!</v>
      </c>
      <c r="AF35" s="154" t="s">
        <v>36</v>
      </c>
      <c r="AG35" s="149" t="e">
        <f>IF(AE35&gt;=0,"SI","NO")</f>
        <v>#DIV/0!</v>
      </c>
      <c r="AH35" s="155" t="s">
        <v>168</v>
      </c>
      <c r="AS35" s="105"/>
    </row>
    <row r="36" spans="1:46" s="59" customFormat="1" ht="28.5" customHeight="1" x14ac:dyDescent="0.2">
      <c r="A36" s="332">
        <v>15</v>
      </c>
      <c r="B36" s="323"/>
      <c r="C36" s="323"/>
      <c r="D36" s="75">
        <f>+(D37*$C37)+(D38*$C38)</f>
        <v>0</v>
      </c>
      <c r="E36" s="75">
        <f>+(E37*$C37)+(E38*$C38)</f>
        <v>0</v>
      </c>
      <c r="F36" s="68" t="e">
        <f t="shared" ref="F36:F38" si="88">+D36/E36</f>
        <v>#DIV/0!</v>
      </c>
      <c r="G36" s="324" t="s">
        <v>32</v>
      </c>
      <c r="H36" s="325" t="e">
        <f t="shared" ref="H36" si="89">IF(F36&gt;=1,"SI","NO")</f>
        <v>#DIV/0!</v>
      </c>
      <c r="I36" s="75">
        <f>+(I37*$C37)+(I38*$C38)</f>
        <v>0</v>
      </c>
      <c r="J36" s="75">
        <f>+(J37*$C37)+(J38*$C38)</f>
        <v>0</v>
      </c>
      <c r="K36" s="91" t="e">
        <f t="shared" ref="K36:K38" si="90">+I36/J36</f>
        <v>#DIV/0!</v>
      </c>
      <c r="L36" s="326" t="s">
        <v>3</v>
      </c>
      <c r="M36" s="325" t="e">
        <f t="shared" si="81"/>
        <v>#DIV/0!</v>
      </c>
      <c r="N36" s="75">
        <f>+(N37*$C37)+(N38*$C38)</f>
        <v>0</v>
      </c>
      <c r="O36" s="75">
        <f>+(O37*$C37)+(O38*$C38)</f>
        <v>0</v>
      </c>
      <c r="P36" s="69" t="e">
        <f t="shared" ref="P36:P38" si="91">+N36/O36</f>
        <v>#DIV/0!</v>
      </c>
      <c r="Q36" s="327" t="s">
        <v>33</v>
      </c>
      <c r="R36" s="324" t="e">
        <f t="shared" ref="R36" si="92">IF(P36&gt;=1,"SI","NO")</f>
        <v>#DIV/0!</v>
      </c>
      <c r="S36" s="75">
        <f>+S37+S38</f>
        <v>0</v>
      </c>
      <c r="T36" s="75">
        <f>+T37+T38</f>
        <v>0</v>
      </c>
      <c r="U36" s="75">
        <f t="shared" ref="U36:U37" si="93">+(S36-T36)</f>
        <v>0</v>
      </c>
      <c r="V36" s="324" t="s">
        <v>34</v>
      </c>
      <c r="W36" s="325" t="str">
        <f>IF(U36&gt;=$H$3*10%,"SI","NO")</f>
        <v>NO</v>
      </c>
      <c r="X36" s="75">
        <f>+(X37*$C37)+(X38*$C38)</f>
        <v>0</v>
      </c>
      <c r="Y36" s="75">
        <f>+(Y37*$C37)+(Y38*$C38)</f>
        <v>0</v>
      </c>
      <c r="Z36" s="68" t="e">
        <f t="shared" ref="Z36:Z38" si="94">+X36/Y36</f>
        <v>#DIV/0!</v>
      </c>
      <c r="AA36" s="324" t="s">
        <v>36</v>
      </c>
      <c r="AB36" s="325" t="e">
        <f t="shared" ref="AB36" si="95">IF(Z36&gt;=0,"SI","NO")</f>
        <v>#DIV/0!</v>
      </c>
      <c r="AC36" s="75">
        <f>+(AC37*$C37)+(AC38*$C38)</f>
        <v>0</v>
      </c>
      <c r="AD36" s="75">
        <f>+(AD37*$C37)+(AD38*$C38)</f>
        <v>0</v>
      </c>
      <c r="AE36" s="68" t="e">
        <f t="shared" ref="AE36:AE38" si="96">+AC36/AD36</f>
        <v>#DIV/0!</v>
      </c>
      <c r="AF36" s="324" t="s">
        <v>35</v>
      </c>
      <c r="AG36" s="325" t="e">
        <f t="shared" ref="AG36" si="97">IF(AE36&gt;=0,"SI","NO")</f>
        <v>#DIV/0!</v>
      </c>
      <c r="AS36" s="106"/>
      <c r="AT36" s="101"/>
    </row>
    <row r="37" spans="1:46" s="59" customFormat="1" ht="28.5" customHeight="1" x14ac:dyDescent="0.2">
      <c r="A37" s="332"/>
      <c r="B37" s="25"/>
      <c r="C37" s="26"/>
      <c r="D37" s="80"/>
      <c r="E37" s="71"/>
      <c r="F37" s="65" t="e">
        <f t="shared" si="88"/>
        <v>#DIV/0!</v>
      </c>
      <c r="G37" s="324"/>
      <c r="H37" s="325"/>
      <c r="I37" s="71"/>
      <c r="J37" s="80"/>
      <c r="K37" s="92" t="e">
        <f t="shared" si="90"/>
        <v>#DIV/0!</v>
      </c>
      <c r="L37" s="326"/>
      <c r="M37" s="325"/>
      <c r="N37" s="80"/>
      <c r="O37" s="71"/>
      <c r="P37" s="66" t="e">
        <f t="shared" si="91"/>
        <v>#DIV/0!</v>
      </c>
      <c r="Q37" s="327"/>
      <c r="R37" s="324"/>
      <c r="S37" s="71">
        <f t="shared" ref="S37:T38" si="98">+D37</f>
        <v>0</v>
      </c>
      <c r="T37" s="71">
        <f t="shared" si="98"/>
        <v>0</v>
      </c>
      <c r="U37" s="71">
        <f t="shared" si="93"/>
        <v>0</v>
      </c>
      <c r="V37" s="324"/>
      <c r="W37" s="325"/>
      <c r="X37" s="71">
        <f>+AC37</f>
        <v>0</v>
      </c>
      <c r="Y37" s="71">
        <f>+J37-I37</f>
        <v>0</v>
      </c>
      <c r="Z37" s="65" t="e">
        <f t="shared" si="94"/>
        <v>#DIV/0!</v>
      </c>
      <c r="AA37" s="324"/>
      <c r="AB37" s="325"/>
      <c r="AC37" s="71">
        <f>+N37</f>
        <v>0</v>
      </c>
      <c r="AD37" s="71">
        <f>+J37</f>
        <v>0</v>
      </c>
      <c r="AE37" s="65" t="e">
        <f t="shared" si="96"/>
        <v>#DIV/0!</v>
      </c>
      <c r="AF37" s="324"/>
      <c r="AG37" s="325"/>
      <c r="AS37" s="106"/>
      <c r="AT37" s="101"/>
    </row>
    <row r="38" spans="1:46" s="59" customFormat="1" ht="28.5" customHeight="1" x14ac:dyDescent="0.2">
      <c r="A38" s="332"/>
      <c r="B38" s="25"/>
      <c r="C38" s="26"/>
      <c r="D38" s="71"/>
      <c r="E38" s="71"/>
      <c r="F38" s="65" t="e">
        <f t="shared" si="88"/>
        <v>#DIV/0!</v>
      </c>
      <c r="G38" s="324"/>
      <c r="H38" s="325"/>
      <c r="I38" s="71"/>
      <c r="J38" s="80"/>
      <c r="K38" s="92" t="e">
        <f t="shared" si="90"/>
        <v>#DIV/0!</v>
      </c>
      <c r="L38" s="326"/>
      <c r="M38" s="325"/>
      <c r="N38" s="80"/>
      <c r="O38" s="71"/>
      <c r="P38" s="66" t="e">
        <f t="shared" si="91"/>
        <v>#DIV/0!</v>
      </c>
      <c r="Q38" s="327"/>
      <c r="R38" s="324"/>
      <c r="S38" s="71">
        <f t="shared" si="98"/>
        <v>0</v>
      </c>
      <c r="T38" s="71">
        <f t="shared" si="98"/>
        <v>0</v>
      </c>
      <c r="U38" s="71">
        <f>+(S38-T38)</f>
        <v>0</v>
      </c>
      <c r="V38" s="324"/>
      <c r="W38" s="325"/>
      <c r="X38" s="71">
        <f>+AC38</f>
        <v>0</v>
      </c>
      <c r="Y38" s="71">
        <f>+J38-I38</f>
        <v>0</v>
      </c>
      <c r="Z38" s="65" t="e">
        <f t="shared" si="94"/>
        <v>#DIV/0!</v>
      </c>
      <c r="AA38" s="324"/>
      <c r="AB38" s="325"/>
      <c r="AC38" s="71">
        <f>+N38</f>
        <v>0</v>
      </c>
      <c r="AD38" s="71">
        <f>+J38</f>
        <v>0</v>
      </c>
      <c r="AE38" s="65" t="e">
        <f t="shared" si="96"/>
        <v>#DIV/0!</v>
      </c>
      <c r="AF38" s="324"/>
      <c r="AG38" s="325"/>
      <c r="AS38" s="106"/>
      <c r="AT38" s="101"/>
    </row>
    <row r="39" spans="1:46" s="20" customFormat="1" ht="49.5" customHeight="1" x14ac:dyDescent="0.2">
      <c r="A39" s="159">
        <v>16</v>
      </c>
      <c r="B39" s="139"/>
      <c r="C39" s="140"/>
      <c r="D39" s="141"/>
      <c r="E39" s="142"/>
      <c r="F39" s="143" t="e">
        <f>+ROUNDDOWN(D39/E39,2)</f>
        <v>#DIV/0!</v>
      </c>
      <c r="G39" s="144" t="s">
        <v>32</v>
      </c>
      <c r="H39" s="145" t="e">
        <f>IF(F39&gt;=1,"SI","NO")</f>
        <v>#DIV/0!</v>
      </c>
      <c r="I39" s="146"/>
      <c r="J39" s="146"/>
      <c r="K39" s="147" t="e">
        <f>+ROUNDDOWN(I39/J39,2)</f>
        <v>#DIV/0!</v>
      </c>
      <c r="L39" s="114" t="s">
        <v>3</v>
      </c>
      <c r="M39" s="145" t="e">
        <f t="shared" ref="M39:M40" si="99">IF(K39&lt;=70%,"SI","NO")</f>
        <v>#DIV/0!</v>
      </c>
      <c r="N39" s="141"/>
      <c r="O39" s="148"/>
      <c r="P39" s="143" t="e">
        <f>+ROUNDDOWN(N39/O39,2)</f>
        <v>#DIV/0!</v>
      </c>
      <c r="Q39" s="114" t="s">
        <v>33</v>
      </c>
      <c r="R39" s="149" t="e">
        <f>IF(P39&gt;=1,"SI","NO")</f>
        <v>#DIV/0!</v>
      </c>
      <c r="S39" s="150">
        <f>D39</f>
        <v>0</v>
      </c>
      <c r="T39" s="150">
        <f>E39</f>
        <v>0</v>
      </c>
      <c r="U39" s="151">
        <f>+(S39-T39)</f>
        <v>0</v>
      </c>
      <c r="V39" s="152" t="s">
        <v>34</v>
      </c>
      <c r="W39" s="149" t="str">
        <f t="shared" ref="W39" si="100">IF(U39&gt;=$I$3*10%,"SI","NO")</f>
        <v>SI</v>
      </c>
      <c r="X39" s="141">
        <f t="shared" ref="X39" si="101">+AC39</f>
        <v>0</v>
      </c>
      <c r="Y39" s="153">
        <f t="shared" ref="Y39" si="102">+J39-I39</f>
        <v>0</v>
      </c>
      <c r="Z39" s="143" t="e">
        <f>+ROUNDDOWN(X39/Y39,2)</f>
        <v>#DIV/0!</v>
      </c>
      <c r="AA39" s="154" t="s">
        <v>36</v>
      </c>
      <c r="AB39" s="149" t="e">
        <f>IF(Z39&gt;=0,"SI","NO")</f>
        <v>#DIV/0!</v>
      </c>
      <c r="AC39" s="141">
        <f t="shared" ref="AC39" si="103">+N39</f>
        <v>0</v>
      </c>
      <c r="AD39" s="142">
        <f t="shared" ref="AD39" si="104">+J39</f>
        <v>0</v>
      </c>
      <c r="AE39" s="143" t="e">
        <f>+ROUNDDOWN(AC39/AD39,2)</f>
        <v>#DIV/0!</v>
      </c>
      <c r="AF39" s="154" t="s">
        <v>36</v>
      </c>
      <c r="AG39" s="149" t="e">
        <f>IF(AE39&gt;=0,"SI","NO")</f>
        <v>#DIV/0!</v>
      </c>
      <c r="AH39" s="155" t="s">
        <v>168</v>
      </c>
      <c r="AS39" s="105"/>
    </row>
    <row r="40" spans="1:46" s="59" customFormat="1" ht="28.5" customHeight="1" x14ac:dyDescent="0.2">
      <c r="A40" s="332">
        <v>17</v>
      </c>
      <c r="B40" s="323"/>
      <c r="C40" s="323"/>
      <c r="D40" s="75">
        <f>+(D41*$C41)+(D42*$C42)</f>
        <v>0</v>
      </c>
      <c r="E40" s="75">
        <f>+(E41*$C41)+(E42*$C42)</f>
        <v>0</v>
      </c>
      <c r="F40" s="68" t="e">
        <f t="shared" ref="F40:F45" si="105">+D40/E40</f>
        <v>#DIV/0!</v>
      </c>
      <c r="G40" s="324" t="s">
        <v>32</v>
      </c>
      <c r="H40" s="325" t="e">
        <f t="shared" ref="H40" si="106">IF(F40&gt;=1,"SI","NO")</f>
        <v>#DIV/0!</v>
      </c>
      <c r="I40" s="75">
        <f>+(I41*$C41)+(I42*$C42)</f>
        <v>0</v>
      </c>
      <c r="J40" s="75">
        <f>+(J41*$C41)+(J42*$C42)</f>
        <v>0</v>
      </c>
      <c r="K40" s="91" t="e">
        <f t="shared" ref="K40:K45" si="107">+I40/J40</f>
        <v>#DIV/0!</v>
      </c>
      <c r="L40" s="326" t="s">
        <v>3</v>
      </c>
      <c r="M40" s="325" t="e">
        <f t="shared" si="99"/>
        <v>#DIV/0!</v>
      </c>
      <c r="N40" s="75">
        <f>+(N41*$C41)+(N42*$C42)</f>
        <v>0</v>
      </c>
      <c r="O40" s="75">
        <f>+(O41*$C41)+(O42*$C42)</f>
        <v>0</v>
      </c>
      <c r="P40" s="69" t="e">
        <f t="shared" ref="P40:P45" si="108">+N40/O40</f>
        <v>#DIV/0!</v>
      </c>
      <c r="Q40" s="327" t="s">
        <v>33</v>
      </c>
      <c r="R40" s="324" t="e">
        <f t="shared" ref="R40" si="109">IF(P40&gt;=1,"SI","NO")</f>
        <v>#DIV/0!</v>
      </c>
      <c r="S40" s="75">
        <f>+S41+S42</f>
        <v>0</v>
      </c>
      <c r="T40" s="75">
        <f>+T41+T42</f>
        <v>0</v>
      </c>
      <c r="U40" s="75">
        <f t="shared" ref="U40:U41" si="110">+(S40-T40)</f>
        <v>0</v>
      </c>
      <c r="V40" s="324" t="s">
        <v>34</v>
      </c>
      <c r="W40" s="325" t="str">
        <f>IF(U40&gt;=$H$3*10%,"SI","NO")</f>
        <v>NO</v>
      </c>
      <c r="X40" s="75">
        <f>+(X41*$C41)+(X42*$C42)</f>
        <v>0</v>
      </c>
      <c r="Y40" s="75">
        <f>+(Y41*$C41)+(Y42*$C42)</f>
        <v>0</v>
      </c>
      <c r="Z40" s="68" t="e">
        <f t="shared" ref="Z40:Z45" si="111">+X40/Y40</f>
        <v>#DIV/0!</v>
      </c>
      <c r="AA40" s="324" t="s">
        <v>36</v>
      </c>
      <c r="AB40" s="325" t="e">
        <f t="shared" ref="AB40" si="112">IF(Z40&gt;=0,"SI","NO")</f>
        <v>#DIV/0!</v>
      </c>
      <c r="AC40" s="75">
        <f>+(AC41*$C41)+(AC42*$C42)</f>
        <v>0</v>
      </c>
      <c r="AD40" s="75">
        <f>+(AD41*$C41)+(AD42*$C42)</f>
        <v>0</v>
      </c>
      <c r="AE40" s="68" t="e">
        <f t="shared" ref="AE40:AE45" si="113">+AC40/AD40</f>
        <v>#DIV/0!</v>
      </c>
      <c r="AF40" s="324" t="s">
        <v>35</v>
      </c>
      <c r="AG40" s="325" t="e">
        <f t="shared" ref="AG40" si="114">IF(AE40&gt;=0,"SI","NO")</f>
        <v>#DIV/0!</v>
      </c>
      <c r="AS40" s="106"/>
      <c r="AT40" s="101"/>
    </row>
    <row r="41" spans="1:46" s="59" customFormat="1" ht="28.5" customHeight="1" x14ac:dyDescent="0.2">
      <c r="A41" s="332"/>
      <c r="B41" s="25"/>
      <c r="C41" s="26"/>
      <c r="D41" s="80"/>
      <c r="E41" s="71"/>
      <c r="F41" s="65" t="e">
        <f t="shared" si="105"/>
        <v>#DIV/0!</v>
      </c>
      <c r="G41" s="324"/>
      <c r="H41" s="325"/>
      <c r="I41" s="71"/>
      <c r="J41" s="80"/>
      <c r="K41" s="92" t="e">
        <f t="shared" si="107"/>
        <v>#DIV/0!</v>
      </c>
      <c r="L41" s="326"/>
      <c r="M41" s="325"/>
      <c r="N41" s="80"/>
      <c r="O41" s="71"/>
      <c r="P41" s="66" t="e">
        <f t="shared" si="108"/>
        <v>#DIV/0!</v>
      </c>
      <c r="Q41" s="327"/>
      <c r="R41" s="324"/>
      <c r="S41" s="71">
        <f t="shared" ref="S41:T42" si="115">+D41</f>
        <v>0</v>
      </c>
      <c r="T41" s="71">
        <f t="shared" si="115"/>
        <v>0</v>
      </c>
      <c r="U41" s="71">
        <f t="shared" si="110"/>
        <v>0</v>
      </c>
      <c r="V41" s="324"/>
      <c r="W41" s="325"/>
      <c r="X41" s="71">
        <f>+AC41</f>
        <v>0</v>
      </c>
      <c r="Y41" s="71">
        <f>+J41-I41</f>
        <v>0</v>
      </c>
      <c r="Z41" s="65" t="e">
        <f t="shared" si="111"/>
        <v>#DIV/0!</v>
      </c>
      <c r="AA41" s="324"/>
      <c r="AB41" s="325"/>
      <c r="AC41" s="71">
        <f>+N41</f>
        <v>0</v>
      </c>
      <c r="AD41" s="71">
        <f>+J41</f>
        <v>0</v>
      </c>
      <c r="AE41" s="65" t="e">
        <f t="shared" si="113"/>
        <v>#DIV/0!</v>
      </c>
      <c r="AF41" s="324"/>
      <c r="AG41" s="325"/>
      <c r="AS41" s="106"/>
      <c r="AT41" s="101"/>
    </row>
    <row r="42" spans="1:46" s="59" customFormat="1" ht="28.5" customHeight="1" x14ac:dyDescent="0.2">
      <c r="A42" s="332"/>
      <c r="B42" s="25"/>
      <c r="C42" s="26"/>
      <c r="D42" s="71"/>
      <c r="E42" s="71"/>
      <c r="F42" s="65" t="e">
        <f t="shared" si="105"/>
        <v>#DIV/0!</v>
      </c>
      <c r="G42" s="324"/>
      <c r="H42" s="325"/>
      <c r="I42" s="71"/>
      <c r="J42" s="80"/>
      <c r="K42" s="92" t="e">
        <f t="shared" si="107"/>
        <v>#DIV/0!</v>
      </c>
      <c r="L42" s="326"/>
      <c r="M42" s="325"/>
      <c r="N42" s="80"/>
      <c r="O42" s="71"/>
      <c r="P42" s="66" t="e">
        <f t="shared" si="108"/>
        <v>#DIV/0!</v>
      </c>
      <c r="Q42" s="327"/>
      <c r="R42" s="324"/>
      <c r="S42" s="71">
        <f t="shared" si="115"/>
        <v>0</v>
      </c>
      <c r="T42" s="71">
        <f t="shared" si="115"/>
        <v>0</v>
      </c>
      <c r="U42" s="71">
        <f>+(S42-T42)</f>
        <v>0</v>
      </c>
      <c r="V42" s="324"/>
      <c r="W42" s="325"/>
      <c r="X42" s="71">
        <f>+AC42</f>
        <v>0</v>
      </c>
      <c r="Y42" s="71">
        <f>+J42-I42</f>
        <v>0</v>
      </c>
      <c r="Z42" s="65" t="e">
        <f t="shared" si="111"/>
        <v>#DIV/0!</v>
      </c>
      <c r="AA42" s="324"/>
      <c r="AB42" s="325"/>
      <c r="AC42" s="71">
        <f>+N42</f>
        <v>0</v>
      </c>
      <c r="AD42" s="71">
        <f>+J42</f>
        <v>0</v>
      </c>
      <c r="AE42" s="65" t="e">
        <f t="shared" si="113"/>
        <v>#DIV/0!</v>
      </c>
      <c r="AF42" s="324"/>
      <c r="AG42" s="325"/>
      <c r="AS42" s="106"/>
      <c r="AT42" s="101"/>
    </row>
    <row r="43" spans="1:46" s="59" customFormat="1" ht="28.5" customHeight="1" x14ac:dyDescent="0.2">
      <c r="A43" s="332">
        <v>18</v>
      </c>
      <c r="B43" s="323"/>
      <c r="C43" s="323"/>
      <c r="D43" s="75">
        <f>+(D44*$C44)+(D45*$C45)</f>
        <v>0</v>
      </c>
      <c r="E43" s="75">
        <f>+(E44*$C44)+(E45*$C45)</f>
        <v>0</v>
      </c>
      <c r="F43" s="68" t="e">
        <f t="shared" si="105"/>
        <v>#DIV/0!</v>
      </c>
      <c r="G43" s="324" t="s">
        <v>32</v>
      </c>
      <c r="H43" s="325" t="e">
        <f t="shared" ref="H43" si="116">IF(F43&gt;=1,"SI","NO")</f>
        <v>#DIV/0!</v>
      </c>
      <c r="I43" s="75">
        <f>+(I44*$C44)+(I45*$C45)</f>
        <v>0</v>
      </c>
      <c r="J43" s="75">
        <f>+(J44*$C44)+(J45*$C45)</f>
        <v>0</v>
      </c>
      <c r="K43" s="91" t="e">
        <f t="shared" si="107"/>
        <v>#DIV/0!</v>
      </c>
      <c r="L43" s="326" t="s">
        <v>3</v>
      </c>
      <c r="M43" s="325" t="e">
        <f t="shared" ref="M43" si="117">IF(K43&lt;=70%,"SI","NO")</f>
        <v>#DIV/0!</v>
      </c>
      <c r="N43" s="75">
        <f>+(N44*$C44)+(N45*$C45)</f>
        <v>0</v>
      </c>
      <c r="O43" s="75">
        <f>+(O44*$C44)+(O45*$C45)</f>
        <v>0</v>
      </c>
      <c r="P43" s="69" t="e">
        <f t="shared" si="108"/>
        <v>#DIV/0!</v>
      </c>
      <c r="Q43" s="327" t="s">
        <v>33</v>
      </c>
      <c r="R43" s="324" t="e">
        <f t="shared" ref="R43" si="118">IF(P43&gt;=1,"SI","NO")</f>
        <v>#DIV/0!</v>
      </c>
      <c r="S43" s="75">
        <f>+S44+S45</f>
        <v>0</v>
      </c>
      <c r="T43" s="75">
        <f>+T44+T45</f>
        <v>0</v>
      </c>
      <c r="U43" s="75">
        <f t="shared" ref="U43:U44" si="119">+(S43-T43)</f>
        <v>0</v>
      </c>
      <c r="V43" s="324" t="s">
        <v>34</v>
      </c>
      <c r="W43" s="325" t="str">
        <f>IF(U43&gt;=$H$3*10%,"SI","NO")</f>
        <v>NO</v>
      </c>
      <c r="X43" s="75">
        <f>+(X44*$C44)+(X45*$C45)</f>
        <v>0</v>
      </c>
      <c r="Y43" s="75">
        <f>+(Y44*$C44)+(Y45*$C45)</f>
        <v>0</v>
      </c>
      <c r="Z43" s="68" t="e">
        <f t="shared" si="111"/>
        <v>#DIV/0!</v>
      </c>
      <c r="AA43" s="324" t="s">
        <v>36</v>
      </c>
      <c r="AB43" s="325" t="e">
        <f t="shared" ref="AB43" si="120">IF(Z43&gt;=0,"SI","NO")</f>
        <v>#DIV/0!</v>
      </c>
      <c r="AC43" s="75">
        <f>+(AC44*$C44)+(AC45*$C45)</f>
        <v>0</v>
      </c>
      <c r="AD43" s="75">
        <f>+(AD44*$C44)+(AD45*$C45)</f>
        <v>0</v>
      </c>
      <c r="AE43" s="68" t="e">
        <f t="shared" si="113"/>
        <v>#DIV/0!</v>
      </c>
      <c r="AF43" s="324" t="s">
        <v>35</v>
      </c>
      <c r="AG43" s="325" t="e">
        <f t="shared" ref="AG43" si="121">IF(AE43&gt;=0,"SI","NO")</f>
        <v>#DIV/0!</v>
      </c>
      <c r="AS43" s="106"/>
      <c r="AT43" s="101"/>
    </row>
    <row r="44" spans="1:46" s="59" customFormat="1" ht="28.5" customHeight="1" x14ac:dyDescent="0.2">
      <c r="A44" s="332"/>
      <c r="B44" s="25"/>
      <c r="C44" s="26"/>
      <c r="D44" s="80"/>
      <c r="E44" s="71"/>
      <c r="F44" s="65" t="e">
        <f t="shared" si="105"/>
        <v>#DIV/0!</v>
      </c>
      <c r="G44" s="324"/>
      <c r="H44" s="325"/>
      <c r="I44" s="71"/>
      <c r="J44" s="80"/>
      <c r="K44" s="92" t="e">
        <f t="shared" si="107"/>
        <v>#DIV/0!</v>
      </c>
      <c r="L44" s="326"/>
      <c r="M44" s="325"/>
      <c r="N44" s="80"/>
      <c r="O44" s="71"/>
      <c r="P44" s="66" t="e">
        <f t="shared" si="108"/>
        <v>#DIV/0!</v>
      </c>
      <c r="Q44" s="327"/>
      <c r="R44" s="324"/>
      <c r="S44" s="71">
        <f t="shared" ref="S44:T45" si="122">+D44</f>
        <v>0</v>
      </c>
      <c r="T44" s="71">
        <f t="shared" si="122"/>
        <v>0</v>
      </c>
      <c r="U44" s="71">
        <f t="shared" si="119"/>
        <v>0</v>
      </c>
      <c r="V44" s="324"/>
      <c r="W44" s="325"/>
      <c r="X44" s="71">
        <f>+AC44</f>
        <v>0</v>
      </c>
      <c r="Y44" s="71">
        <f>+J44-I44</f>
        <v>0</v>
      </c>
      <c r="Z44" s="65" t="e">
        <f t="shared" si="111"/>
        <v>#DIV/0!</v>
      </c>
      <c r="AA44" s="324"/>
      <c r="AB44" s="325"/>
      <c r="AC44" s="71">
        <f>+N44</f>
        <v>0</v>
      </c>
      <c r="AD44" s="71">
        <f>+J44</f>
        <v>0</v>
      </c>
      <c r="AE44" s="65" t="e">
        <f t="shared" si="113"/>
        <v>#DIV/0!</v>
      </c>
      <c r="AF44" s="324"/>
      <c r="AG44" s="325"/>
      <c r="AS44" s="106"/>
      <c r="AT44" s="101"/>
    </row>
    <row r="45" spans="1:46" s="59" customFormat="1" ht="28.5" customHeight="1" x14ac:dyDescent="0.2">
      <c r="A45" s="332"/>
      <c r="B45" s="25"/>
      <c r="C45" s="26"/>
      <c r="D45" s="71"/>
      <c r="E45" s="71"/>
      <c r="F45" s="65" t="e">
        <f t="shared" si="105"/>
        <v>#DIV/0!</v>
      </c>
      <c r="G45" s="324"/>
      <c r="H45" s="325"/>
      <c r="I45" s="71"/>
      <c r="J45" s="80"/>
      <c r="K45" s="92" t="e">
        <f t="shared" si="107"/>
        <v>#DIV/0!</v>
      </c>
      <c r="L45" s="326"/>
      <c r="M45" s="325"/>
      <c r="N45" s="80"/>
      <c r="O45" s="71"/>
      <c r="P45" s="66" t="e">
        <f t="shared" si="108"/>
        <v>#DIV/0!</v>
      </c>
      <c r="Q45" s="327"/>
      <c r="R45" s="324"/>
      <c r="S45" s="71">
        <f t="shared" si="122"/>
        <v>0</v>
      </c>
      <c r="T45" s="71">
        <f t="shared" si="122"/>
        <v>0</v>
      </c>
      <c r="U45" s="71">
        <f>+(S45-T45)</f>
        <v>0</v>
      </c>
      <c r="V45" s="324"/>
      <c r="W45" s="325"/>
      <c r="X45" s="71">
        <f>+AC45</f>
        <v>0</v>
      </c>
      <c r="Y45" s="71">
        <f>+J45-I45</f>
        <v>0</v>
      </c>
      <c r="Z45" s="65" t="e">
        <f t="shared" si="111"/>
        <v>#DIV/0!</v>
      </c>
      <c r="AA45" s="324"/>
      <c r="AB45" s="325"/>
      <c r="AC45" s="71">
        <f>+N45</f>
        <v>0</v>
      </c>
      <c r="AD45" s="71">
        <f>+J45</f>
        <v>0</v>
      </c>
      <c r="AE45" s="65" t="e">
        <f t="shared" si="113"/>
        <v>#DIV/0!</v>
      </c>
      <c r="AF45" s="324"/>
      <c r="AG45" s="325"/>
      <c r="AS45" s="106"/>
      <c r="AT45" s="101"/>
    </row>
    <row r="46" spans="1:46" s="20" customFormat="1" ht="49.5" customHeight="1" x14ac:dyDescent="0.2">
      <c r="A46" s="159">
        <v>19</v>
      </c>
      <c r="B46" s="139"/>
      <c r="C46" s="140"/>
      <c r="D46" s="141"/>
      <c r="E46" s="142"/>
      <c r="F46" s="143" t="e">
        <f>+ROUNDDOWN(D46/E46,2)</f>
        <v>#DIV/0!</v>
      </c>
      <c r="G46" s="144" t="s">
        <v>32</v>
      </c>
      <c r="H46" s="145" t="e">
        <f>IF(F46&gt;=1,"SI","NO")</f>
        <v>#DIV/0!</v>
      </c>
      <c r="I46" s="146"/>
      <c r="J46" s="146"/>
      <c r="K46" s="147" t="e">
        <f>+ROUNDDOWN(I46/J46,2)</f>
        <v>#DIV/0!</v>
      </c>
      <c r="L46" s="114" t="s">
        <v>3</v>
      </c>
      <c r="M46" s="145" t="e">
        <f t="shared" ref="M46:M47" si="123">IF(K46&lt;=70%,"SI","NO")</f>
        <v>#DIV/0!</v>
      </c>
      <c r="N46" s="141"/>
      <c r="O46" s="148"/>
      <c r="P46" s="143" t="e">
        <f>+ROUNDDOWN(N46/O46,2)</f>
        <v>#DIV/0!</v>
      </c>
      <c r="Q46" s="114" t="s">
        <v>33</v>
      </c>
      <c r="R46" s="149" t="e">
        <f>IF(P46&gt;=1,"SI","NO")</f>
        <v>#DIV/0!</v>
      </c>
      <c r="S46" s="150">
        <f>D46</f>
        <v>0</v>
      </c>
      <c r="T46" s="150">
        <f>E46</f>
        <v>0</v>
      </c>
      <c r="U46" s="151">
        <f>+(S46-T46)</f>
        <v>0</v>
      </c>
      <c r="V46" s="152" t="s">
        <v>34</v>
      </c>
      <c r="W46" s="149" t="str">
        <f t="shared" ref="W46" si="124">IF(U46&gt;=$I$3*10%,"SI","NO")</f>
        <v>SI</v>
      </c>
      <c r="X46" s="141">
        <f t="shared" ref="X46" si="125">+AC46</f>
        <v>0</v>
      </c>
      <c r="Y46" s="153">
        <f t="shared" ref="Y46" si="126">+J46-I46</f>
        <v>0</v>
      </c>
      <c r="Z46" s="143" t="e">
        <f>+ROUNDDOWN(X46/Y46,2)</f>
        <v>#DIV/0!</v>
      </c>
      <c r="AA46" s="154" t="s">
        <v>36</v>
      </c>
      <c r="AB46" s="149" t="e">
        <f>IF(Z46&gt;=0,"SI","NO")</f>
        <v>#DIV/0!</v>
      </c>
      <c r="AC46" s="141">
        <f t="shared" ref="AC46" si="127">+N46</f>
        <v>0</v>
      </c>
      <c r="AD46" s="142">
        <f t="shared" ref="AD46" si="128">+J46</f>
        <v>0</v>
      </c>
      <c r="AE46" s="143" t="e">
        <f>+ROUNDDOWN(AC46/AD46,2)</f>
        <v>#DIV/0!</v>
      </c>
      <c r="AF46" s="154" t="s">
        <v>36</v>
      </c>
      <c r="AG46" s="149" t="e">
        <f>IF(AE46&gt;=0,"SI","NO")</f>
        <v>#DIV/0!</v>
      </c>
      <c r="AH46" s="155" t="s">
        <v>168</v>
      </c>
      <c r="AS46" s="105"/>
    </row>
    <row r="47" spans="1:46" s="59" customFormat="1" ht="28.5" customHeight="1" x14ac:dyDescent="0.2">
      <c r="A47" s="332">
        <v>20</v>
      </c>
      <c r="B47" s="323"/>
      <c r="C47" s="323"/>
      <c r="D47" s="75">
        <f>+(D48*$C48)+(D49*$C49)</f>
        <v>0</v>
      </c>
      <c r="E47" s="75">
        <f>+(E48*$C48)+(E49*$C49)</f>
        <v>0</v>
      </c>
      <c r="F47" s="68" t="e">
        <f t="shared" ref="F47:F64" si="129">+D47/E47</f>
        <v>#DIV/0!</v>
      </c>
      <c r="G47" s="324" t="s">
        <v>32</v>
      </c>
      <c r="H47" s="325" t="e">
        <f t="shared" ref="H47" si="130">IF(F47&gt;=1,"SI","NO")</f>
        <v>#DIV/0!</v>
      </c>
      <c r="I47" s="75">
        <f>+(I48*$C48)+(I49*$C49)</f>
        <v>0</v>
      </c>
      <c r="J47" s="75">
        <f>+(J48*$C48)+(J49*$C49)</f>
        <v>0</v>
      </c>
      <c r="K47" s="91" t="e">
        <f t="shared" ref="K47:K64" si="131">+I47/J47</f>
        <v>#DIV/0!</v>
      </c>
      <c r="L47" s="326" t="s">
        <v>3</v>
      </c>
      <c r="M47" s="325" t="e">
        <f t="shared" si="123"/>
        <v>#DIV/0!</v>
      </c>
      <c r="N47" s="75">
        <f>+(N48*$C48)+(N49*$C49)</f>
        <v>0</v>
      </c>
      <c r="O47" s="75">
        <f>+(O48*$C48)+(O49*$C49)</f>
        <v>0</v>
      </c>
      <c r="P47" s="69" t="e">
        <f t="shared" ref="P47:P50" si="132">+N47/O47</f>
        <v>#DIV/0!</v>
      </c>
      <c r="Q47" s="327" t="s">
        <v>33</v>
      </c>
      <c r="R47" s="324" t="e">
        <f t="shared" ref="R47" si="133">IF(P47&gt;=1,"SI","NO")</f>
        <v>#DIV/0!</v>
      </c>
      <c r="S47" s="75">
        <f>+S48+S49</f>
        <v>0</v>
      </c>
      <c r="T47" s="75">
        <f>+T48+T49</f>
        <v>0</v>
      </c>
      <c r="U47" s="75">
        <f t="shared" ref="U47:U48" si="134">+(S47-T47)</f>
        <v>0</v>
      </c>
      <c r="V47" s="324" t="s">
        <v>34</v>
      </c>
      <c r="W47" s="325" t="str">
        <f>IF(U47&gt;=$H$3*10%,"SI","NO")</f>
        <v>NO</v>
      </c>
      <c r="X47" s="75">
        <f>+(X48*$C48)+(X49*$C49)</f>
        <v>0</v>
      </c>
      <c r="Y47" s="75">
        <f>+(Y48*$C48)+(Y49*$C49)</f>
        <v>0</v>
      </c>
      <c r="Z47" s="68" t="e">
        <f t="shared" ref="Z47:Z64" si="135">+X47/Y47</f>
        <v>#DIV/0!</v>
      </c>
      <c r="AA47" s="324" t="s">
        <v>36</v>
      </c>
      <c r="AB47" s="325" t="e">
        <f t="shared" ref="AB47" si="136">IF(Z47&gt;=0,"SI","NO")</f>
        <v>#DIV/0!</v>
      </c>
      <c r="AC47" s="75">
        <f>+(AC48*$C48)+(AC49*$C49)</f>
        <v>0</v>
      </c>
      <c r="AD47" s="75">
        <f>+(AD48*$C48)+(AD49*$C49)</f>
        <v>0</v>
      </c>
      <c r="AE47" s="68" t="e">
        <f t="shared" ref="AE47:AE64" si="137">+AC47/AD47</f>
        <v>#DIV/0!</v>
      </c>
      <c r="AF47" s="324" t="s">
        <v>35</v>
      </c>
      <c r="AG47" s="325" t="e">
        <f t="shared" ref="AG47" si="138">IF(AE47&gt;=0,"SI","NO")</f>
        <v>#DIV/0!</v>
      </c>
      <c r="AS47" s="106"/>
      <c r="AT47" s="101"/>
    </row>
    <row r="48" spans="1:46" s="59" customFormat="1" ht="28.5" customHeight="1" x14ac:dyDescent="0.2">
      <c r="A48" s="332"/>
      <c r="B48" s="25"/>
      <c r="C48" s="26"/>
      <c r="D48" s="80"/>
      <c r="E48" s="71"/>
      <c r="F48" s="65" t="e">
        <f t="shared" si="129"/>
        <v>#DIV/0!</v>
      </c>
      <c r="G48" s="324"/>
      <c r="H48" s="325"/>
      <c r="I48" s="71"/>
      <c r="J48" s="80"/>
      <c r="K48" s="92" t="e">
        <f t="shared" si="131"/>
        <v>#DIV/0!</v>
      </c>
      <c r="L48" s="326"/>
      <c r="M48" s="325"/>
      <c r="N48" s="80"/>
      <c r="O48" s="71"/>
      <c r="P48" s="66" t="e">
        <f t="shared" si="132"/>
        <v>#DIV/0!</v>
      </c>
      <c r="Q48" s="327"/>
      <c r="R48" s="324"/>
      <c r="S48" s="71">
        <f t="shared" ref="S48:T49" si="139">+D48</f>
        <v>0</v>
      </c>
      <c r="T48" s="71">
        <f t="shared" si="139"/>
        <v>0</v>
      </c>
      <c r="U48" s="71">
        <f t="shared" si="134"/>
        <v>0</v>
      </c>
      <c r="V48" s="324"/>
      <c r="W48" s="325"/>
      <c r="X48" s="71">
        <f>+AC48</f>
        <v>0</v>
      </c>
      <c r="Y48" s="71">
        <f>+J48-I48</f>
        <v>0</v>
      </c>
      <c r="Z48" s="65" t="e">
        <f t="shared" si="135"/>
        <v>#DIV/0!</v>
      </c>
      <c r="AA48" s="324"/>
      <c r="AB48" s="325"/>
      <c r="AC48" s="71">
        <f>+N48</f>
        <v>0</v>
      </c>
      <c r="AD48" s="71">
        <f>+J48</f>
        <v>0</v>
      </c>
      <c r="AE48" s="65" t="e">
        <f t="shared" si="137"/>
        <v>#DIV/0!</v>
      </c>
      <c r="AF48" s="324"/>
      <c r="AG48" s="325"/>
      <c r="AS48" s="106"/>
      <c r="AT48" s="101"/>
    </row>
    <row r="49" spans="1:46" s="59" customFormat="1" ht="28.5" customHeight="1" x14ac:dyDescent="0.2">
      <c r="A49" s="332"/>
      <c r="B49" s="25"/>
      <c r="C49" s="26"/>
      <c r="D49" s="71"/>
      <c r="E49" s="71"/>
      <c r="F49" s="65" t="e">
        <f t="shared" si="129"/>
        <v>#DIV/0!</v>
      </c>
      <c r="G49" s="324"/>
      <c r="H49" s="325"/>
      <c r="I49" s="71"/>
      <c r="J49" s="80"/>
      <c r="K49" s="92" t="e">
        <f t="shared" si="131"/>
        <v>#DIV/0!</v>
      </c>
      <c r="L49" s="326"/>
      <c r="M49" s="325"/>
      <c r="N49" s="80"/>
      <c r="O49" s="71"/>
      <c r="P49" s="66" t="e">
        <f t="shared" si="132"/>
        <v>#DIV/0!</v>
      </c>
      <c r="Q49" s="327"/>
      <c r="R49" s="324"/>
      <c r="S49" s="71">
        <f t="shared" si="139"/>
        <v>0</v>
      </c>
      <c r="T49" s="71">
        <f t="shared" si="139"/>
        <v>0</v>
      </c>
      <c r="U49" s="71">
        <f>+(S49-T49)</f>
        <v>0</v>
      </c>
      <c r="V49" s="324"/>
      <c r="W49" s="325"/>
      <c r="X49" s="71">
        <f>+AC49</f>
        <v>0</v>
      </c>
      <c r="Y49" s="71">
        <f>+J49-I49</f>
        <v>0</v>
      </c>
      <c r="Z49" s="65" t="e">
        <f t="shared" si="135"/>
        <v>#DIV/0!</v>
      </c>
      <c r="AA49" s="324"/>
      <c r="AB49" s="325"/>
      <c r="AC49" s="71">
        <f>+N49</f>
        <v>0</v>
      </c>
      <c r="AD49" s="71">
        <f>+J49</f>
        <v>0</v>
      </c>
      <c r="AE49" s="65" t="e">
        <f t="shared" si="137"/>
        <v>#DIV/0!</v>
      </c>
      <c r="AF49" s="324"/>
      <c r="AG49" s="325"/>
      <c r="AS49" s="106"/>
      <c r="AT49" s="101"/>
    </row>
    <row r="50" spans="1:46" s="59" customFormat="1" ht="28.5" customHeight="1" x14ac:dyDescent="0.2">
      <c r="A50" s="119">
        <v>21</v>
      </c>
      <c r="B50" s="323"/>
      <c r="C50" s="323"/>
      <c r="D50" s="75">
        <f>+(D51*$C51)+(D52*$C52)+(D53*$C53)</f>
        <v>0</v>
      </c>
      <c r="E50" s="75">
        <f>+(E51*$C51)+(E52*$C52)+(E53*$C53)</f>
        <v>0</v>
      </c>
      <c r="F50" s="62" t="e">
        <f t="shared" si="129"/>
        <v>#DIV/0!</v>
      </c>
      <c r="G50" s="324" t="s">
        <v>32</v>
      </c>
      <c r="H50" s="325" t="e">
        <f>IF(F50&gt;=1,"SI","NO")</f>
        <v>#DIV/0!</v>
      </c>
      <c r="I50" s="75">
        <f>+(I51*$C51)+(I52*$C52)+(I53*$C53)</f>
        <v>0</v>
      </c>
      <c r="J50" s="75">
        <f>+(J51*$C51)+(J52*$C52)+(J53*$C53)</f>
        <v>0</v>
      </c>
      <c r="K50" s="91" t="e">
        <f t="shared" si="131"/>
        <v>#DIV/0!</v>
      </c>
      <c r="L50" s="326" t="s">
        <v>3</v>
      </c>
      <c r="M50" s="325" t="e">
        <f>IF(K50&lt;=70%,"SI","NO")</f>
        <v>#DIV/0!</v>
      </c>
      <c r="N50" s="75">
        <f>+(N51*$C51)+(N52*$C52)+(N53*$C53)</f>
        <v>0</v>
      </c>
      <c r="O50" s="75">
        <f>+(O51*$C51)+(O52*$C52)+(O53*$C53)</f>
        <v>0</v>
      </c>
      <c r="P50" s="63" t="e">
        <f t="shared" si="132"/>
        <v>#DIV/0!</v>
      </c>
      <c r="Q50" s="327" t="s">
        <v>33</v>
      </c>
      <c r="R50" s="324" t="e">
        <f>IF(P50&gt;=1,"SI","NO")</f>
        <v>#DIV/0!</v>
      </c>
      <c r="S50" s="75">
        <f>+(S51*$C51)+(S52*$C52)+(S53*$C53)</f>
        <v>0</v>
      </c>
      <c r="T50" s="75">
        <f t="shared" ref="T50:U50" si="140">+(T51*$C51)+(T52*$C52)+(T53*$C53)</f>
        <v>0</v>
      </c>
      <c r="U50" s="75">
        <f t="shared" si="140"/>
        <v>0</v>
      </c>
      <c r="V50" s="324" t="s">
        <v>34</v>
      </c>
      <c r="W50" s="325" t="str">
        <f>IF(U50&gt;=$H$3*10%,"SI","NO")</f>
        <v>NO</v>
      </c>
      <c r="X50" s="75">
        <f>+(X51*$C51)+(X52*$C52)+(X53*$C53)</f>
        <v>0</v>
      </c>
      <c r="Y50" s="75">
        <f>+(Y51*$C51)+(Y52*$C52)+(Y53*$C53)</f>
        <v>0</v>
      </c>
      <c r="Z50" s="64" t="e">
        <f t="shared" si="135"/>
        <v>#DIV/0!</v>
      </c>
      <c r="AA50" s="324" t="s">
        <v>36</v>
      </c>
      <c r="AB50" s="325" t="e">
        <f>IF(Z50&gt;=0,"SI","NO")</f>
        <v>#DIV/0!</v>
      </c>
      <c r="AC50" s="75">
        <f t="shared" ref="AC50:AD50" si="141">+(AC51*$C51)+(AC52*$C52)+(AC53*$C53)</f>
        <v>0</v>
      </c>
      <c r="AD50" s="75">
        <f t="shared" si="141"/>
        <v>0</v>
      </c>
      <c r="AE50" s="64" t="e">
        <f t="shared" si="137"/>
        <v>#DIV/0!</v>
      </c>
      <c r="AF50" s="324" t="s">
        <v>35</v>
      </c>
      <c r="AG50" s="325" t="e">
        <f>IF(AE50&gt;=0,"SI","NO")</f>
        <v>#DIV/0!</v>
      </c>
      <c r="AS50" s="106"/>
      <c r="AT50" s="101"/>
    </row>
    <row r="51" spans="1:46" s="59" customFormat="1" ht="28.5" customHeight="1" x14ac:dyDescent="0.2">
      <c r="A51" s="119"/>
      <c r="B51" s="25"/>
      <c r="C51" s="26"/>
      <c r="D51" s="71"/>
      <c r="E51" s="71"/>
      <c r="F51" s="65" t="e">
        <f t="shared" si="129"/>
        <v>#DIV/0!</v>
      </c>
      <c r="G51" s="324"/>
      <c r="H51" s="325"/>
      <c r="I51" s="71"/>
      <c r="J51" s="88"/>
      <c r="K51" s="92" t="e">
        <f t="shared" si="131"/>
        <v>#DIV/0!</v>
      </c>
      <c r="L51" s="326"/>
      <c r="M51" s="325"/>
      <c r="N51" s="71"/>
      <c r="O51" s="71"/>
      <c r="P51" s="66" t="s">
        <v>109</v>
      </c>
      <c r="Q51" s="327"/>
      <c r="R51" s="324"/>
      <c r="S51" s="71">
        <f t="shared" ref="S51:T53" si="142">+D51</f>
        <v>0</v>
      </c>
      <c r="T51" s="71">
        <f t="shared" si="142"/>
        <v>0</v>
      </c>
      <c r="U51" s="71">
        <f t="shared" ref="U51:U55" si="143">+(S51-T51)</f>
        <v>0</v>
      </c>
      <c r="V51" s="324"/>
      <c r="W51" s="325"/>
      <c r="X51" s="71">
        <f>+AC51</f>
        <v>0</v>
      </c>
      <c r="Y51" s="71">
        <f>+J51-I51</f>
        <v>0</v>
      </c>
      <c r="Z51" s="65" t="e">
        <f t="shared" si="135"/>
        <v>#DIV/0!</v>
      </c>
      <c r="AA51" s="324"/>
      <c r="AB51" s="325"/>
      <c r="AC51" s="71">
        <f t="shared" ref="AC51:AC53" si="144">+N51</f>
        <v>0</v>
      </c>
      <c r="AD51" s="71">
        <f>+J51</f>
        <v>0</v>
      </c>
      <c r="AE51" s="65" t="e">
        <f t="shared" si="137"/>
        <v>#DIV/0!</v>
      </c>
      <c r="AF51" s="324"/>
      <c r="AG51" s="325"/>
      <c r="AS51" s="106"/>
      <c r="AT51" s="101"/>
    </row>
    <row r="52" spans="1:46" s="59" customFormat="1" ht="28.5" customHeight="1" x14ac:dyDescent="0.2">
      <c r="A52" s="119"/>
      <c r="B52" s="25"/>
      <c r="C52" s="26"/>
      <c r="D52" s="77"/>
      <c r="E52" s="77"/>
      <c r="F52" s="65" t="e">
        <f t="shared" si="129"/>
        <v>#DIV/0!</v>
      </c>
      <c r="G52" s="324"/>
      <c r="H52" s="325"/>
      <c r="I52" s="77"/>
      <c r="J52" s="77"/>
      <c r="K52" s="92" t="e">
        <f t="shared" si="131"/>
        <v>#DIV/0!</v>
      </c>
      <c r="L52" s="326"/>
      <c r="M52" s="325"/>
      <c r="N52" s="77"/>
      <c r="O52" s="77"/>
      <c r="P52" s="66" t="e">
        <f t="shared" ref="P52:P57" si="145">+N52/O52</f>
        <v>#DIV/0!</v>
      </c>
      <c r="Q52" s="327"/>
      <c r="R52" s="324"/>
      <c r="S52" s="71">
        <f t="shared" si="142"/>
        <v>0</v>
      </c>
      <c r="T52" s="71">
        <f t="shared" si="142"/>
        <v>0</v>
      </c>
      <c r="U52" s="71">
        <f t="shared" si="143"/>
        <v>0</v>
      </c>
      <c r="V52" s="324"/>
      <c r="W52" s="325"/>
      <c r="X52" s="71">
        <f>+AC52</f>
        <v>0</v>
      </c>
      <c r="Y52" s="71">
        <f>+J52-I52</f>
        <v>0</v>
      </c>
      <c r="Z52" s="65" t="e">
        <f t="shared" si="135"/>
        <v>#DIV/0!</v>
      </c>
      <c r="AA52" s="324"/>
      <c r="AB52" s="325"/>
      <c r="AC52" s="71">
        <f t="shared" si="144"/>
        <v>0</v>
      </c>
      <c r="AD52" s="71">
        <f>+J52</f>
        <v>0</v>
      </c>
      <c r="AE52" s="65" t="e">
        <f t="shared" si="137"/>
        <v>#DIV/0!</v>
      </c>
      <c r="AF52" s="324"/>
      <c r="AG52" s="325"/>
      <c r="AS52" s="106"/>
      <c r="AT52" s="101"/>
    </row>
    <row r="53" spans="1:46" s="59" customFormat="1" ht="28.5" customHeight="1" x14ac:dyDescent="0.2">
      <c r="A53" s="119"/>
      <c r="B53" s="25"/>
      <c r="C53" s="26"/>
      <c r="D53" s="77"/>
      <c r="E53" s="77"/>
      <c r="F53" s="65" t="e">
        <f t="shared" si="129"/>
        <v>#DIV/0!</v>
      </c>
      <c r="G53" s="324"/>
      <c r="H53" s="325"/>
      <c r="I53" s="77"/>
      <c r="J53" s="77"/>
      <c r="K53" s="92" t="e">
        <f t="shared" si="131"/>
        <v>#DIV/0!</v>
      </c>
      <c r="L53" s="326"/>
      <c r="M53" s="325"/>
      <c r="N53" s="77"/>
      <c r="O53" s="77"/>
      <c r="P53" s="66" t="e">
        <f t="shared" si="145"/>
        <v>#DIV/0!</v>
      </c>
      <c r="Q53" s="327"/>
      <c r="R53" s="324"/>
      <c r="S53" s="71">
        <f t="shared" si="142"/>
        <v>0</v>
      </c>
      <c r="T53" s="71">
        <f t="shared" si="142"/>
        <v>0</v>
      </c>
      <c r="U53" s="71">
        <f t="shared" si="143"/>
        <v>0</v>
      </c>
      <c r="V53" s="324"/>
      <c r="W53" s="325"/>
      <c r="X53" s="71">
        <f>+AC53</f>
        <v>0</v>
      </c>
      <c r="Y53" s="71">
        <f>+J53-I53</f>
        <v>0</v>
      </c>
      <c r="Z53" s="65" t="e">
        <f t="shared" si="135"/>
        <v>#DIV/0!</v>
      </c>
      <c r="AA53" s="324"/>
      <c r="AB53" s="325"/>
      <c r="AC53" s="71">
        <f t="shared" si="144"/>
        <v>0</v>
      </c>
      <c r="AD53" s="71">
        <f>+J53</f>
        <v>0</v>
      </c>
      <c r="AE53" s="65" t="e">
        <f t="shared" si="137"/>
        <v>#DIV/0!</v>
      </c>
      <c r="AF53" s="324"/>
      <c r="AG53" s="325"/>
      <c r="AS53" s="106"/>
      <c r="AT53" s="101"/>
    </row>
    <row r="54" spans="1:46" s="59" customFormat="1" ht="28.5" customHeight="1" x14ac:dyDescent="0.2">
      <c r="A54" s="332">
        <v>22</v>
      </c>
      <c r="B54" s="323"/>
      <c r="C54" s="323"/>
      <c r="D54" s="75">
        <f>+(D55*$C55)+(D56*$C56)</f>
        <v>0</v>
      </c>
      <c r="E54" s="75">
        <f>+(E55*$C55)+(E56*$C56)</f>
        <v>0</v>
      </c>
      <c r="F54" s="68" t="e">
        <f t="shared" si="129"/>
        <v>#DIV/0!</v>
      </c>
      <c r="G54" s="324" t="s">
        <v>32</v>
      </c>
      <c r="H54" s="325" t="e">
        <f t="shared" ref="H54" si="146">IF(F54&gt;=1,"SI","NO")</f>
        <v>#DIV/0!</v>
      </c>
      <c r="I54" s="75">
        <f>+(I55*$C55)+(I56*$C56)</f>
        <v>0</v>
      </c>
      <c r="J54" s="75">
        <f>+(J55*$C55)+(J56*$C56)</f>
        <v>0</v>
      </c>
      <c r="K54" s="91" t="e">
        <f t="shared" si="131"/>
        <v>#DIV/0!</v>
      </c>
      <c r="L54" s="326" t="s">
        <v>3</v>
      </c>
      <c r="M54" s="325" t="e">
        <f t="shared" ref="M54" si="147">IF(K54&lt;=70%,"SI","NO")</f>
        <v>#DIV/0!</v>
      </c>
      <c r="N54" s="75">
        <f>+(N55*$C55)+(N56*$C56)</f>
        <v>0</v>
      </c>
      <c r="O54" s="75">
        <f>+(O55*$C55)+(O56*$C56)</f>
        <v>0</v>
      </c>
      <c r="P54" s="69" t="e">
        <f t="shared" si="145"/>
        <v>#DIV/0!</v>
      </c>
      <c r="Q54" s="327" t="s">
        <v>33</v>
      </c>
      <c r="R54" s="324" t="e">
        <f t="shared" ref="R54" si="148">IF(P54&gt;=1,"SI","NO")</f>
        <v>#DIV/0!</v>
      </c>
      <c r="S54" s="75">
        <f>+S55+S56</f>
        <v>0</v>
      </c>
      <c r="T54" s="75">
        <f>+T55+T56</f>
        <v>0</v>
      </c>
      <c r="U54" s="75">
        <f t="shared" si="143"/>
        <v>0</v>
      </c>
      <c r="V54" s="324" t="s">
        <v>34</v>
      </c>
      <c r="W54" s="325" t="str">
        <f>IF(U54&gt;=$H$3*10%,"SI","NO")</f>
        <v>NO</v>
      </c>
      <c r="X54" s="75">
        <f>+(X55*$C55)+(X56*$C56)</f>
        <v>0</v>
      </c>
      <c r="Y54" s="75">
        <f>+(Y55*$C55)+(Y56*$C56)</f>
        <v>0</v>
      </c>
      <c r="Z54" s="68" t="e">
        <f t="shared" si="135"/>
        <v>#DIV/0!</v>
      </c>
      <c r="AA54" s="324" t="s">
        <v>36</v>
      </c>
      <c r="AB54" s="325" t="e">
        <f t="shared" ref="AB54" si="149">IF(Z54&gt;=0,"SI","NO")</f>
        <v>#DIV/0!</v>
      </c>
      <c r="AC54" s="75">
        <f>+(AC55*$C55)+(AC56*$C56)</f>
        <v>0</v>
      </c>
      <c r="AD54" s="75">
        <f>+(AD55*$C55)+(AD56*$C56)</f>
        <v>0</v>
      </c>
      <c r="AE54" s="68" t="e">
        <f t="shared" si="137"/>
        <v>#DIV/0!</v>
      </c>
      <c r="AF54" s="324" t="s">
        <v>35</v>
      </c>
      <c r="AG54" s="325" t="e">
        <f t="shared" ref="AG54" si="150">IF(AE54&gt;=0,"SI","NO")</f>
        <v>#DIV/0!</v>
      </c>
      <c r="AS54" s="106"/>
      <c r="AT54" s="101"/>
    </row>
    <row r="55" spans="1:46" s="59" customFormat="1" ht="28.5" customHeight="1" x14ac:dyDescent="0.2">
      <c r="A55" s="332"/>
      <c r="B55" s="25"/>
      <c r="C55" s="26"/>
      <c r="D55" s="80"/>
      <c r="E55" s="71"/>
      <c r="F55" s="65" t="e">
        <f t="shared" si="129"/>
        <v>#DIV/0!</v>
      </c>
      <c r="G55" s="324"/>
      <c r="H55" s="325"/>
      <c r="I55" s="71"/>
      <c r="J55" s="80"/>
      <c r="K55" s="92" t="e">
        <f t="shared" si="131"/>
        <v>#DIV/0!</v>
      </c>
      <c r="L55" s="326"/>
      <c r="M55" s="325"/>
      <c r="N55" s="80"/>
      <c r="O55" s="71"/>
      <c r="P55" s="66" t="e">
        <f t="shared" si="145"/>
        <v>#DIV/0!</v>
      </c>
      <c r="Q55" s="327"/>
      <c r="R55" s="324"/>
      <c r="S55" s="71">
        <f t="shared" ref="S55:T56" si="151">+D55</f>
        <v>0</v>
      </c>
      <c r="T55" s="71">
        <f t="shared" si="151"/>
        <v>0</v>
      </c>
      <c r="U55" s="71">
        <f t="shared" si="143"/>
        <v>0</v>
      </c>
      <c r="V55" s="324"/>
      <c r="W55" s="325"/>
      <c r="X55" s="71">
        <f>+AC55</f>
        <v>0</v>
      </c>
      <c r="Y55" s="71">
        <f>+J55-I55</f>
        <v>0</v>
      </c>
      <c r="Z55" s="65" t="e">
        <f t="shared" si="135"/>
        <v>#DIV/0!</v>
      </c>
      <c r="AA55" s="324"/>
      <c r="AB55" s="325"/>
      <c r="AC55" s="71">
        <f>+N55</f>
        <v>0</v>
      </c>
      <c r="AD55" s="71">
        <f>+J55</f>
        <v>0</v>
      </c>
      <c r="AE55" s="65" t="e">
        <f t="shared" si="137"/>
        <v>#DIV/0!</v>
      </c>
      <c r="AF55" s="324"/>
      <c r="AG55" s="325"/>
      <c r="AS55" s="106"/>
      <c r="AT55" s="101"/>
    </row>
    <row r="56" spans="1:46" s="59" customFormat="1" ht="28.5" customHeight="1" x14ac:dyDescent="0.2">
      <c r="A56" s="332"/>
      <c r="B56" s="25"/>
      <c r="C56" s="26"/>
      <c r="D56" s="71"/>
      <c r="E56" s="71"/>
      <c r="F56" s="65" t="e">
        <f t="shared" si="129"/>
        <v>#DIV/0!</v>
      </c>
      <c r="G56" s="324"/>
      <c r="H56" s="325"/>
      <c r="I56" s="71"/>
      <c r="J56" s="80"/>
      <c r="K56" s="92" t="e">
        <f t="shared" si="131"/>
        <v>#DIV/0!</v>
      </c>
      <c r="L56" s="326"/>
      <c r="M56" s="325"/>
      <c r="N56" s="80"/>
      <c r="O56" s="71"/>
      <c r="P56" s="66" t="e">
        <f t="shared" si="145"/>
        <v>#DIV/0!</v>
      </c>
      <c r="Q56" s="327"/>
      <c r="R56" s="324"/>
      <c r="S56" s="71">
        <f t="shared" si="151"/>
        <v>0</v>
      </c>
      <c r="T56" s="71">
        <f t="shared" si="151"/>
        <v>0</v>
      </c>
      <c r="U56" s="71">
        <f>+(S56-T56)</f>
        <v>0</v>
      </c>
      <c r="V56" s="324"/>
      <c r="W56" s="325"/>
      <c r="X56" s="71">
        <f>+AC56</f>
        <v>0</v>
      </c>
      <c r="Y56" s="71">
        <f>+J56-I56</f>
        <v>0</v>
      </c>
      <c r="Z56" s="65" t="e">
        <f t="shared" si="135"/>
        <v>#DIV/0!</v>
      </c>
      <c r="AA56" s="324"/>
      <c r="AB56" s="325"/>
      <c r="AC56" s="71">
        <f>+N56</f>
        <v>0</v>
      </c>
      <c r="AD56" s="71">
        <f>+J56</f>
        <v>0</v>
      </c>
      <c r="AE56" s="65" t="e">
        <f t="shared" si="137"/>
        <v>#DIV/0!</v>
      </c>
      <c r="AF56" s="324"/>
      <c r="AG56" s="325"/>
      <c r="AS56" s="106"/>
      <c r="AT56" s="101"/>
    </row>
    <row r="57" spans="1:46" s="59" customFormat="1" ht="28.5" customHeight="1" x14ac:dyDescent="0.2">
      <c r="A57" s="119">
        <v>23</v>
      </c>
      <c r="B57" s="323"/>
      <c r="C57" s="323"/>
      <c r="D57" s="75">
        <f>+(D58*$C58)+(D59*$C59)+(D60*$C60)</f>
        <v>0</v>
      </c>
      <c r="E57" s="75">
        <f>+(E58*$C58)+(E59*$C59)+(E60*$C60)</f>
        <v>0</v>
      </c>
      <c r="F57" s="62" t="e">
        <f t="shared" si="129"/>
        <v>#DIV/0!</v>
      </c>
      <c r="G57" s="324" t="s">
        <v>32</v>
      </c>
      <c r="H57" s="325" t="e">
        <f>IF(F57&gt;=1,"SI","NO")</f>
        <v>#DIV/0!</v>
      </c>
      <c r="I57" s="75">
        <f>+(I58*$C58)+(I59*$C59)+(I60*$C60)</f>
        <v>0</v>
      </c>
      <c r="J57" s="75">
        <f>+(J58*$C58)+(J59*$C59)+(J60*$C60)</f>
        <v>0</v>
      </c>
      <c r="K57" s="91" t="e">
        <f t="shared" si="131"/>
        <v>#DIV/0!</v>
      </c>
      <c r="L57" s="326" t="s">
        <v>3</v>
      </c>
      <c r="M57" s="325" t="e">
        <f>IF(K57&lt;=70%,"SI","NO")</f>
        <v>#DIV/0!</v>
      </c>
      <c r="N57" s="75">
        <f>+(N58*$C58)+(N59*$C59)+(N60*$C60)</f>
        <v>0</v>
      </c>
      <c r="O57" s="75">
        <f>+(O58*$C58)+(O59*$C59)+(O60*$C60)</f>
        <v>0</v>
      </c>
      <c r="P57" s="63" t="e">
        <f t="shared" si="145"/>
        <v>#DIV/0!</v>
      </c>
      <c r="Q57" s="327" t="s">
        <v>33</v>
      </c>
      <c r="R57" s="324" t="e">
        <f>IF(P57&gt;=1,"SI","NO")</f>
        <v>#DIV/0!</v>
      </c>
      <c r="S57" s="75">
        <f>+(S58*$C58)+(S59*$C59)+(S60*$C60)</f>
        <v>0</v>
      </c>
      <c r="T57" s="75">
        <f t="shared" ref="T57:U57" si="152">+(T58*$C58)+(T59*$C59)+(T60*$C60)</f>
        <v>0</v>
      </c>
      <c r="U57" s="75">
        <f t="shared" si="152"/>
        <v>0</v>
      </c>
      <c r="V57" s="324" t="s">
        <v>34</v>
      </c>
      <c r="W57" s="325" t="str">
        <f>IF(U57&gt;=$H$3*10%,"SI","NO")</f>
        <v>NO</v>
      </c>
      <c r="X57" s="75">
        <f>+(X58*$C58)+(X59*$C59)+(X60*$C60)</f>
        <v>0</v>
      </c>
      <c r="Y57" s="75">
        <f>+(Y58*$C58)+(Y59*$C59)+(Y60*$C60)</f>
        <v>0</v>
      </c>
      <c r="Z57" s="64" t="e">
        <f t="shared" si="135"/>
        <v>#DIV/0!</v>
      </c>
      <c r="AA57" s="324" t="s">
        <v>36</v>
      </c>
      <c r="AB57" s="325" t="e">
        <f>IF(Z57&gt;=0,"SI","NO")</f>
        <v>#DIV/0!</v>
      </c>
      <c r="AC57" s="75">
        <f t="shared" ref="AC57:AD57" si="153">+(AC58*$C58)+(AC59*$C59)+(AC60*$C60)</f>
        <v>0</v>
      </c>
      <c r="AD57" s="75">
        <f t="shared" si="153"/>
        <v>0</v>
      </c>
      <c r="AE57" s="64" t="e">
        <f t="shared" si="137"/>
        <v>#DIV/0!</v>
      </c>
      <c r="AF57" s="324" t="s">
        <v>35</v>
      </c>
      <c r="AG57" s="325" t="e">
        <f>IF(AE57&gt;=0,"SI","NO")</f>
        <v>#DIV/0!</v>
      </c>
      <c r="AS57" s="106"/>
      <c r="AT57" s="101"/>
    </row>
    <row r="58" spans="1:46" s="59" customFormat="1" ht="28.5" customHeight="1" x14ac:dyDescent="0.2">
      <c r="A58" s="119"/>
      <c r="B58" s="25"/>
      <c r="C58" s="26"/>
      <c r="D58" s="71"/>
      <c r="E58" s="71"/>
      <c r="F58" s="65" t="e">
        <f t="shared" si="129"/>
        <v>#DIV/0!</v>
      </c>
      <c r="G58" s="324"/>
      <c r="H58" s="325"/>
      <c r="I58" s="71"/>
      <c r="J58" s="88"/>
      <c r="K58" s="92" t="e">
        <f t="shared" si="131"/>
        <v>#DIV/0!</v>
      </c>
      <c r="L58" s="326"/>
      <c r="M58" s="325"/>
      <c r="N58" s="71"/>
      <c r="O58" s="71"/>
      <c r="P58" s="66" t="s">
        <v>109</v>
      </c>
      <c r="Q58" s="327"/>
      <c r="R58" s="324"/>
      <c r="S58" s="71">
        <f t="shared" ref="S58:T60" si="154">+D58</f>
        <v>0</v>
      </c>
      <c r="T58" s="71">
        <f t="shared" si="154"/>
        <v>0</v>
      </c>
      <c r="U58" s="71">
        <f t="shared" ref="U58:U60" si="155">+(S58-T58)</f>
        <v>0</v>
      </c>
      <c r="V58" s="324"/>
      <c r="W58" s="325"/>
      <c r="X58" s="71">
        <f>+AC58</f>
        <v>0</v>
      </c>
      <c r="Y58" s="71">
        <f>+J58-I58</f>
        <v>0</v>
      </c>
      <c r="Z58" s="65" t="e">
        <f t="shared" si="135"/>
        <v>#DIV/0!</v>
      </c>
      <c r="AA58" s="324"/>
      <c r="AB58" s="325"/>
      <c r="AC58" s="71">
        <f t="shared" ref="AC58:AC60" si="156">+N58</f>
        <v>0</v>
      </c>
      <c r="AD58" s="71">
        <f>+J58</f>
        <v>0</v>
      </c>
      <c r="AE58" s="65" t="e">
        <f t="shared" si="137"/>
        <v>#DIV/0!</v>
      </c>
      <c r="AF58" s="324"/>
      <c r="AG58" s="325"/>
      <c r="AS58" s="106"/>
      <c r="AT58" s="101"/>
    </row>
    <row r="59" spans="1:46" s="59" customFormat="1" ht="28.5" customHeight="1" x14ac:dyDescent="0.2">
      <c r="A59" s="119"/>
      <c r="B59" s="25"/>
      <c r="C59" s="26"/>
      <c r="D59" s="77"/>
      <c r="E59" s="77"/>
      <c r="F59" s="65" t="e">
        <f t="shared" si="129"/>
        <v>#DIV/0!</v>
      </c>
      <c r="G59" s="324"/>
      <c r="H59" s="325"/>
      <c r="I59" s="77"/>
      <c r="J59" s="77"/>
      <c r="K59" s="92" t="e">
        <f t="shared" si="131"/>
        <v>#DIV/0!</v>
      </c>
      <c r="L59" s="326"/>
      <c r="M59" s="325"/>
      <c r="N59" s="77"/>
      <c r="O59" s="77"/>
      <c r="P59" s="66" t="e">
        <f t="shared" ref="P59:P61" si="157">+N59/O59</f>
        <v>#DIV/0!</v>
      </c>
      <c r="Q59" s="327"/>
      <c r="R59" s="324"/>
      <c r="S59" s="71">
        <f t="shared" si="154"/>
        <v>0</v>
      </c>
      <c r="T59" s="71">
        <f t="shared" si="154"/>
        <v>0</v>
      </c>
      <c r="U59" s="71">
        <f t="shared" si="155"/>
        <v>0</v>
      </c>
      <c r="V59" s="324"/>
      <c r="W59" s="325"/>
      <c r="X59" s="71">
        <f>+AC59</f>
        <v>0</v>
      </c>
      <c r="Y59" s="71">
        <f>+J59-I59</f>
        <v>0</v>
      </c>
      <c r="Z59" s="65" t="e">
        <f t="shared" si="135"/>
        <v>#DIV/0!</v>
      </c>
      <c r="AA59" s="324"/>
      <c r="AB59" s="325"/>
      <c r="AC59" s="71">
        <f t="shared" si="156"/>
        <v>0</v>
      </c>
      <c r="AD59" s="71">
        <f>+J59</f>
        <v>0</v>
      </c>
      <c r="AE59" s="65" t="e">
        <f t="shared" si="137"/>
        <v>#DIV/0!</v>
      </c>
      <c r="AF59" s="324"/>
      <c r="AG59" s="325"/>
      <c r="AS59" s="106"/>
      <c r="AT59" s="101"/>
    </row>
    <row r="60" spans="1:46" s="59" customFormat="1" ht="28.5" customHeight="1" x14ac:dyDescent="0.2">
      <c r="A60" s="119"/>
      <c r="B60" s="25"/>
      <c r="C60" s="26"/>
      <c r="D60" s="77"/>
      <c r="E60" s="77"/>
      <c r="F60" s="65" t="e">
        <f t="shared" si="129"/>
        <v>#DIV/0!</v>
      </c>
      <c r="G60" s="324"/>
      <c r="H60" s="325"/>
      <c r="I60" s="77"/>
      <c r="J60" s="77"/>
      <c r="K60" s="92" t="e">
        <f t="shared" si="131"/>
        <v>#DIV/0!</v>
      </c>
      <c r="L60" s="326"/>
      <c r="M60" s="325"/>
      <c r="N60" s="77"/>
      <c r="O60" s="77"/>
      <c r="P60" s="66" t="e">
        <f t="shared" si="157"/>
        <v>#DIV/0!</v>
      </c>
      <c r="Q60" s="327"/>
      <c r="R60" s="324"/>
      <c r="S60" s="71">
        <f t="shared" si="154"/>
        <v>0</v>
      </c>
      <c r="T60" s="71">
        <f t="shared" si="154"/>
        <v>0</v>
      </c>
      <c r="U60" s="71">
        <f t="shared" si="155"/>
        <v>0</v>
      </c>
      <c r="V60" s="324"/>
      <c r="W60" s="325"/>
      <c r="X60" s="71">
        <f>+AC60</f>
        <v>0</v>
      </c>
      <c r="Y60" s="71">
        <f>+J60-I60</f>
        <v>0</v>
      </c>
      <c r="Z60" s="65" t="e">
        <f t="shared" si="135"/>
        <v>#DIV/0!</v>
      </c>
      <c r="AA60" s="324"/>
      <c r="AB60" s="325"/>
      <c r="AC60" s="71">
        <f t="shared" si="156"/>
        <v>0</v>
      </c>
      <c r="AD60" s="71">
        <f>+J60</f>
        <v>0</v>
      </c>
      <c r="AE60" s="65" t="e">
        <f t="shared" si="137"/>
        <v>#DIV/0!</v>
      </c>
      <c r="AF60" s="324"/>
      <c r="AG60" s="325"/>
      <c r="AS60" s="106"/>
      <c r="AT60" s="101"/>
    </row>
    <row r="61" spans="1:46" s="59" customFormat="1" ht="28.5" customHeight="1" x14ac:dyDescent="0.2">
      <c r="A61" s="119">
        <v>24</v>
      </c>
      <c r="B61" s="323"/>
      <c r="C61" s="323"/>
      <c r="D61" s="75">
        <f>+(D62*$C62)+(D63*$C63)+(D64*$C64)</f>
        <v>0</v>
      </c>
      <c r="E61" s="75">
        <f>+(E62*$C62)+(E63*$C63)+(E64*$C64)</f>
        <v>0</v>
      </c>
      <c r="F61" s="62" t="e">
        <f t="shared" si="129"/>
        <v>#DIV/0!</v>
      </c>
      <c r="G61" s="324" t="s">
        <v>32</v>
      </c>
      <c r="H61" s="325" t="e">
        <f>IF(F61&gt;=1,"SI","NO")</f>
        <v>#DIV/0!</v>
      </c>
      <c r="I61" s="75">
        <f>+(I62*$C62)+(I63*$C63)+(I64*$C64)</f>
        <v>0</v>
      </c>
      <c r="J61" s="75">
        <f>+(J62*$C62)+(J63*$C63)+(J64*$C64)</f>
        <v>0</v>
      </c>
      <c r="K61" s="91" t="e">
        <f t="shared" si="131"/>
        <v>#DIV/0!</v>
      </c>
      <c r="L61" s="326" t="s">
        <v>3</v>
      </c>
      <c r="M61" s="325" t="e">
        <f>IF(K61&lt;=70%,"SI","NO")</f>
        <v>#DIV/0!</v>
      </c>
      <c r="N61" s="75">
        <f>+(N62*$C62)+(N63*$C63)+(N64*$C64)</f>
        <v>0</v>
      </c>
      <c r="O61" s="75">
        <f>+(O62*$C62)+(O63*$C63)+(O64*$C64)</f>
        <v>0</v>
      </c>
      <c r="P61" s="63" t="e">
        <f t="shared" si="157"/>
        <v>#DIV/0!</v>
      </c>
      <c r="Q61" s="327" t="s">
        <v>33</v>
      </c>
      <c r="R61" s="324" t="e">
        <f>IF(P61&gt;=1,"SI","NO")</f>
        <v>#DIV/0!</v>
      </c>
      <c r="S61" s="75">
        <f>+(S62*$C62)+(S63*$C63)+(S64*$C64)</f>
        <v>0</v>
      </c>
      <c r="T61" s="75">
        <f t="shared" ref="T61:U61" si="158">+(T62*$C62)+(T63*$C63)+(T64*$C64)</f>
        <v>0</v>
      </c>
      <c r="U61" s="75">
        <f t="shared" si="158"/>
        <v>0</v>
      </c>
      <c r="V61" s="324" t="s">
        <v>34</v>
      </c>
      <c r="W61" s="325" t="str">
        <f>IF(U61&gt;=$H$3*10%,"SI","NO")</f>
        <v>NO</v>
      </c>
      <c r="X61" s="75">
        <f>+(X62*$C62)+(X63*$C63)+(X64*$C64)</f>
        <v>0</v>
      </c>
      <c r="Y61" s="75">
        <f>+(Y62*$C62)+(Y63*$C63)+(Y64*$C64)</f>
        <v>0</v>
      </c>
      <c r="Z61" s="64" t="e">
        <f t="shared" si="135"/>
        <v>#DIV/0!</v>
      </c>
      <c r="AA61" s="324" t="s">
        <v>36</v>
      </c>
      <c r="AB61" s="325" t="e">
        <f>IF(Z61&gt;=0,"SI","NO")</f>
        <v>#DIV/0!</v>
      </c>
      <c r="AC61" s="75">
        <f t="shared" ref="AC61:AD61" si="159">+(AC62*$C62)+(AC63*$C63)+(AC64*$C64)</f>
        <v>0</v>
      </c>
      <c r="AD61" s="75">
        <f t="shared" si="159"/>
        <v>0</v>
      </c>
      <c r="AE61" s="64" t="e">
        <f t="shared" si="137"/>
        <v>#DIV/0!</v>
      </c>
      <c r="AF61" s="324" t="s">
        <v>35</v>
      </c>
      <c r="AG61" s="325" t="e">
        <f>IF(AE61&gt;=0,"SI","NO")</f>
        <v>#DIV/0!</v>
      </c>
      <c r="AS61" s="106"/>
      <c r="AT61" s="101"/>
    </row>
    <row r="62" spans="1:46" s="59" customFormat="1" ht="28.5" customHeight="1" x14ac:dyDescent="0.2">
      <c r="A62" s="119"/>
      <c r="B62" s="25"/>
      <c r="C62" s="26"/>
      <c r="D62" s="71"/>
      <c r="E62" s="71"/>
      <c r="F62" s="65" t="e">
        <f t="shared" si="129"/>
        <v>#DIV/0!</v>
      </c>
      <c r="G62" s="324"/>
      <c r="H62" s="325"/>
      <c r="I62" s="71"/>
      <c r="J62" s="88"/>
      <c r="K62" s="92" t="e">
        <f t="shared" si="131"/>
        <v>#DIV/0!</v>
      </c>
      <c r="L62" s="326"/>
      <c r="M62" s="325"/>
      <c r="N62" s="71"/>
      <c r="O62" s="71"/>
      <c r="P62" s="66" t="s">
        <v>109</v>
      </c>
      <c r="Q62" s="327"/>
      <c r="R62" s="324"/>
      <c r="S62" s="71">
        <f t="shared" ref="S62:T64" si="160">+D62</f>
        <v>0</v>
      </c>
      <c r="T62" s="71">
        <f t="shared" si="160"/>
        <v>0</v>
      </c>
      <c r="U62" s="71">
        <f t="shared" ref="U62:U69" si="161">+(S62-T62)</f>
        <v>0</v>
      </c>
      <c r="V62" s="324"/>
      <c r="W62" s="325"/>
      <c r="X62" s="71">
        <f>+AC62</f>
        <v>0</v>
      </c>
      <c r="Y62" s="71">
        <f>+J62-I62</f>
        <v>0</v>
      </c>
      <c r="Z62" s="65" t="e">
        <f t="shared" si="135"/>
        <v>#DIV/0!</v>
      </c>
      <c r="AA62" s="324"/>
      <c r="AB62" s="325"/>
      <c r="AC62" s="71">
        <f t="shared" ref="AC62:AC67" si="162">+N62</f>
        <v>0</v>
      </c>
      <c r="AD62" s="71">
        <f>+J62</f>
        <v>0</v>
      </c>
      <c r="AE62" s="65" t="e">
        <f t="shared" si="137"/>
        <v>#DIV/0!</v>
      </c>
      <c r="AF62" s="324"/>
      <c r="AG62" s="325"/>
      <c r="AS62" s="106"/>
      <c r="AT62" s="101"/>
    </row>
    <row r="63" spans="1:46" s="59" customFormat="1" ht="28.5" customHeight="1" x14ac:dyDescent="0.2">
      <c r="A63" s="119"/>
      <c r="B63" s="25"/>
      <c r="C63" s="26"/>
      <c r="D63" s="77"/>
      <c r="E63" s="77"/>
      <c r="F63" s="65" t="e">
        <f t="shared" si="129"/>
        <v>#DIV/0!</v>
      </c>
      <c r="G63" s="324"/>
      <c r="H63" s="325"/>
      <c r="I63" s="77"/>
      <c r="J63" s="77"/>
      <c r="K63" s="92" t="e">
        <f t="shared" si="131"/>
        <v>#DIV/0!</v>
      </c>
      <c r="L63" s="326"/>
      <c r="M63" s="325"/>
      <c r="N63" s="77"/>
      <c r="O63" s="77"/>
      <c r="P63" s="66" t="e">
        <f t="shared" ref="P63:P64" si="163">+N63/O63</f>
        <v>#DIV/0!</v>
      </c>
      <c r="Q63" s="327"/>
      <c r="R63" s="324"/>
      <c r="S63" s="71">
        <f t="shared" si="160"/>
        <v>0</v>
      </c>
      <c r="T63" s="71">
        <f t="shared" si="160"/>
        <v>0</v>
      </c>
      <c r="U63" s="71">
        <f t="shared" si="161"/>
        <v>0</v>
      </c>
      <c r="V63" s="324"/>
      <c r="W63" s="325"/>
      <c r="X63" s="71">
        <f>+AC63</f>
        <v>0</v>
      </c>
      <c r="Y63" s="71">
        <f>+J63-I63</f>
        <v>0</v>
      </c>
      <c r="Z63" s="65" t="e">
        <f t="shared" si="135"/>
        <v>#DIV/0!</v>
      </c>
      <c r="AA63" s="324"/>
      <c r="AB63" s="325"/>
      <c r="AC63" s="71">
        <f t="shared" si="162"/>
        <v>0</v>
      </c>
      <c r="AD63" s="71">
        <f>+J63</f>
        <v>0</v>
      </c>
      <c r="AE63" s="65" t="e">
        <f t="shared" si="137"/>
        <v>#DIV/0!</v>
      </c>
      <c r="AF63" s="324"/>
      <c r="AG63" s="325"/>
      <c r="AS63" s="106"/>
      <c r="AT63" s="101"/>
    </row>
    <row r="64" spans="1:46" s="59" customFormat="1" ht="28.5" customHeight="1" x14ac:dyDescent="0.2">
      <c r="A64" s="119"/>
      <c r="B64" s="25"/>
      <c r="C64" s="26"/>
      <c r="D64" s="77"/>
      <c r="E64" s="77"/>
      <c r="F64" s="65" t="e">
        <f t="shared" si="129"/>
        <v>#DIV/0!</v>
      </c>
      <c r="G64" s="324"/>
      <c r="H64" s="325"/>
      <c r="I64" s="77"/>
      <c r="J64" s="77"/>
      <c r="K64" s="92" t="e">
        <f t="shared" si="131"/>
        <v>#DIV/0!</v>
      </c>
      <c r="L64" s="326"/>
      <c r="M64" s="325"/>
      <c r="N64" s="77"/>
      <c r="O64" s="77"/>
      <c r="P64" s="66" t="e">
        <f t="shared" si="163"/>
        <v>#DIV/0!</v>
      </c>
      <c r="Q64" s="327"/>
      <c r="R64" s="324"/>
      <c r="S64" s="71">
        <f t="shared" si="160"/>
        <v>0</v>
      </c>
      <c r="T64" s="71">
        <f t="shared" si="160"/>
        <v>0</v>
      </c>
      <c r="U64" s="71">
        <f t="shared" si="161"/>
        <v>0</v>
      </c>
      <c r="V64" s="324"/>
      <c r="W64" s="325"/>
      <c r="X64" s="71">
        <f>+AC64</f>
        <v>0</v>
      </c>
      <c r="Y64" s="71">
        <f>+J64-I64</f>
        <v>0</v>
      </c>
      <c r="Z64" s="65" t="e">
        <f t="shared" si="135"/>
        <v>#DIV/0!</v>
      </c>
      <c r="AA64" s="324"/>
      <c r="AB64" s="325"/>
      <c r="AC64" s="71">
        <f t="shared" si="162"/>
        <v>0</v>
      </c>
      <c r="AD64" s="71">
        <f>+J64</f>
        <v>0</v>
      </c>
      <c r="AE64" s="65" t="e">
        <f t="shared" si="137"/>
        <v>#DIV/0!</v>
      </c>
      <c r="AF64" s="324"/>
      <c r="AG64" s="325"/>
      <c r="AS64" s="106"/>
      <c r="AT64" s="101"/>
    </row>
    <row r="65" spans="1:46" s="20" customFormat="1" ht="49.5" customHeight="1" x14ac:dyDescent="0.2">
      <c r="A65" s="159">
        <v>25</v>
      </c>
      <c r="B65" s="139"/>
      <c r="C65" s="140"/>
      <c r="D65" s="141"/>
      <c r="E65" s="142"/>
      <c r="F65" s="143" t="e">
        <f t="shared" ref="F65:F67" si="164">+ROUNDDOWN(D65/E65,2)</f>
        <v>#DIV/0!</v>
      </c>
      <c r="G65" s="144" t="s">
        <v>32</v>
      </c>
      <c r="H65" s="145" t="e">
        <f t="shared" ref="H65:H68" si="165">IF(F65&gt;=1,"SI","NO")</f>
        <v>#DIV/0!</v>
      </c>
      <c r="I65" s="146"/>
      <c r="J65" s="146"/>
      <c r="K65" s="147" t="e">
        <f t="shared" ref="K65:K67" si="166">+ROUNDDOWN(I65/J65,2)</f>
        <v>#DIV/0!</v>
      </c>
      <c r="L65" s="114" t="s">
        <v>3</v>
      </c>
      <c r="M65" s="145" t="e">
        <f t="shared" ref="M65:M68" si="167">IF(K65&lt;=70%,"SI","NO")</f>
        <v>#DIV/0!</v>
      </c>
      <c r="N65" s="141"/>
      <c r="O65" s="148"/>
      <c r="P65" s="143" t="e">
        <f t="shared" ref="P65:P67" si="168">+ROUNDDOWN(N65/O65,2)</f>
        <v>#DIV/0!</v>
      </c>
      <c r="Q65" s="114" t="s">
        <v>33</v>
      </c>
      <c r="R65" s="149" t="e">
        <f t="shared" ref="R65:R68" si="169">IF(P65&gt;=1,"SI","NO")</f>
        <v>#DIV/0!</v>
      </c>
      <c r="S65" s="150">
        <f t="shared" ref="S65:T67" si="170">D65</f>
        <v>0</v>
      </c>
      <c r="T65" s="150">
        <f t="shared" si="170"/>
        <v>0</v>
      </c>
      <c r="U65" s="151">
        <f t="shared" si="161"/>
        <v>0</v>
      </c>
      <c r="V65" s="152" t="s">
        <v>34</v>
      </c>
      <c r="W65" s="149" t="str">
        <f t="shared" ref="W65:W67" si="171">IF(U65&gt;=$I$3*10%,"SI","NO")</f>
        <v>SI</v>
      </c>
      <c r="X65" s="141">
        <f t="shared" ref="X65:X67" si="172">+AC65</f>
        <v>0</v>
      </c>
      <c r="Y65" s="153">
        <f t="shared" ref="Y65:Y67" si="173">+J65-I65</f>
        <v>0</v>
      </c>
      <c r="Z65" s="143" t="e">
        <f t="shared" ref="Z65:Z67" si="174">+ROUNDDOWN(X65/Y65,2)</f>
        <v>#DIV/0!</v>
      </c>
      <c r="AA65" s="154" t="s">
        <v>36</v>
      </c>
      <c r="AB65" s="149" t="e">
        <f t="shared" ref="AB65:AB68" si="175">IF(Z65&gt;=0,"SI","NO")</f>
        <v>#DIV/0!</v>
      </c>
      <c r="AC65" s="141">
        <f t="shared" si="162"/>
        <v>0</v>
      </c>
      <c r="AD65" s="142">
        <f t="shared" ref="AD65:AD67" si="176">+J65</f>
        <v>0</v>
      </c>
      <c r="AE65" s="143" t="e">
        <f t="shared" ref="AE65:AE67" si="177">+ROUNDDOWN(AC65/AD65,2)</f>
        <v>#DIV/0!</v>
      </c>
      <c r="AF65" s="154" t="s">
        <v>36</v>
      </c>
      <c r="AG65" s="149" t="e">
        <f t="shared" ref="AG65:AG68" si="178">IF(AE65&gt;=0,"SI","NO")</f>
        <v>#DIV/0!</v>
      </c>
      <c r="AH65" s="155" t="s">
        <v>168</v>
      </c>
      <c r="AS65" s="105"/>
    </row>
    <row r="66" spans="1:46" s="20" customFormat="1" ht="49.5" customHeight="1" x14ac:dyDescent="0.2">
      <c r="A66" s="159">
        <v>26</v>
      </c>
      <c r="B66" s="139"/>
      <c r="C66" s="140"/>
      <c r="D66" s="141"/>
      <c r="E66" s="142"/>
      <c r="F66" s="143" t="e">
        <f t="shared" si="164"/>
        <v>#DIV/0!</v>
      </c>
      <c r="G66" s="144" t="s">
        <v>32</v>
      </c>
      <c r="H66" s="145" t="e">
        <f t="shared" si="165"/>
        <v>#DIV/0!</v>
      </c>
      <c r="I66" s="146"/>
      <c r="J66" s="146"/>
      <c r="K66" s="147" t="e">
        <f t="shared" si="166"/>
        <v>#DIV/0!</v>
      </c>
      <c r="L66" s="114" t="s">
        <v>3</v>
      </c>
      <c r="M66" s="145" t="e">
        <f t="shared" si="167"/>
        <v>#DIV/0!</v>
      </c>
      <c r="N66" s="141"/>
      <c r="O66" s="148"/>
      <c r="P66" s="143" t="e">
        <f t="shared" si="168"/>
        <v>#DIV/0!</v>
      </c>
      <c r="Q66" s="114" t="s">
        <v>33</v>
      </c>
      <c r="R66" s="149" t="e">
        <f t="shared" si="169"/>
        <v>#DIV/0!</v>
      </c>
      <c r="S66" s="150">
        <f t="shared" si="170"/>
        <v>0</v>
      </c>
      <c r="T66" s="150">
        <f t="shared" si="170"/>
        <v>0</v>
      </c>
      <c r="U66" s="151">
        <f t="shared" si="161"/>
        <v>0</v>
      </c>
      <c r="V66" s="152" t="s">
        <v>34</v>
      </c>
      <c r="W66" s="149" t="str">
        <f t="shared" si="171"/>
        <v>SI</v>
      </c>
      <c r="X66" s="141">
        <f t="shared" si="172"/>
        <v>0</v>
      </c>
      <c r="Y66" s="153">
        <f t="shared" si="173"/>
        <v>0</v>
      </c>
      <c r="Z66" s="143" t="e">
        <f t="shared" si="174"/>
        <v>#DIV/0!</v>
      </c>
      <c r="AA66" s="154" t="s">
        <v>36</v>
      </c>
      <c r="AB66" s="149" t="e">
        <f t="shared" si="175"/>
        <v>#DIV/0!</v>
      </c>
      <c r="AC66" s="141">
        <f t="shared" si="162"/>
        <v>0</v>
      </c>
      <c r="AD66" s="142">
        <f t="shared" si="176"/>
        <v>0</v>
      </c>
      <c r="AE66" s="143" t="e">
        <f t="shared" si="177"/>
        <v>#DIV/0!</v>
      </c>
      <c r="AF66" s="154" t="s">
        <v>36</v>
      </c>
      <c r="AG66" s="149" t="e">
        <f t="shared" si="178"/>
        <v>#DIV/0!</v>
      </c>
      <c r="AH66" s="155" t="s">
        <v>168</v>
      </c>
      <c r="AS66" s="105"/>
    </row>
    <row r="67" spans="1:46" s="20" customFormat="1" ht="49.5" customHeight="1" x14ac:dyDescent="0.2">
      <c r="A67" s="159">
        <v>27</v>
      </c>
      <c r="B67" s="139"/>
      <c r="C67" s="140"/>
      <c r="D67" s="141"/>
      <c r="E67" s="142"/>
      <c r="F67" s="143" t="e">
        <f t="shared" si="164"/>
        <v>#DIV/0!</v>
      </c>
      <c r="G67" s="144" t="s">
        <v>32</v>
      </c>
      <c r="H67" s="145" t="e">
        <f t="shared" si="165"/>
        <v>#DIV/0!</v>
      </c>
      <c r="I67" s="146"/>
      <c r="J67" s="146"/>
      <c r="K67" s="147" t="e">
        <f t="shared" si="166"/>
        <v>#DIV/0!</v>
      </c>
      <c r="L67" s="114" t="s">
        <v>3</v>
      </c>
      <c r="M67" s="145" t="e">
        <f t="shared" si="167"/>
        <v>#DIV/0!</v>
      </c>
      <c r="N67" s="141"/>
      <c r="O67" s="148"/>
      <c r="P67" s="143" t="e">
        <f t="shared" si="168"/>
        <v>#DIV/0!</v>
      </c>
      <c r="Q67" s="114" t="s">
        <v>33</v>
      </c>
      <c r="R67" s="149" t="e">
        <f t="shared" si="169"/>
        <v>#DIV/0!</v>
      </c>
      <c r="S67" s="150">
        <f t="shared" si="170"/>
        <v>0</v>
      </c>
      <c r="T67" s="150">
        <f t="shared" si="170"/>
        <v>0</v>
      </c>
      <c r="U67" s="151">
        <f t="shared" si="161"/>
        <v>0</v>
      </c>
      <c r="V67" s="152" t="s">
        <v>34</v>
      </c>
      <c r="W67" s="149" t="str">
        <f t="shared" si="171"/>
        <v>SI</v>
      </c>
      <c r="X67" s="141">
        <f t="shared" si="172"/>
        <v>0</v>
      </c>
      <c r="Y67" s="153">
        <f t="shared" si="173"/>
        <v>0</v>
      </c>
      <c r="Z67" s="143" t="e">
        <f t="shared" si="174"/>
        <v>#DIV/0!</v>
      </c>
      <c r="AA67" s="154" t="s">
        <v>36</v>
      </c>
      <c r="AB67" s="149" t="e">
        <f t="shared" si="175"/>
        <v>#DIV/0!</v>
      </c>
      <c r="AC67" s="141">
        <f t="shared" si="162"/>
        <v>0</v>
      </c>
      <c r="AD67" s="142">
        <f t="shared" si="176"/>
        <v>0</v>
      </c>
      <c r="AE67" s="143" t="e">
        <f t="shared" si="177"/>
        <v>#DIV/0!</v>
      </c>
      <c r="AF67" s="154" t="s">
        <v>36</v>
      </c>
      <c r="AG67" s="149" t="e">
        <f t="shared" si="178"/>
        <v>#DIV/0!</v>
      </c>
      <c r="AH67" s="155" t="s">
        <v>168</v>
      </c>
      <c r="AS67" s="105"/>
    </row>
    <row r="68" spans="1:46" s="59" customFormat="1" ht="28.5" customHeight="1" x14ac:dyDescent="0.2">
      <c r="A68" s="332">
        <v>28</v>
      </c>
      <c r="B68" s="323"/>
      <c r="C68" s="323"/>
      <c r="D68" s="75">
        <f>+(D69*$C69)+(D70*$C70)</f>
        <v>0</v>
      </c>
      <c r="E68" s="75">
        <f>+(E69*$C69)+(E70*$C70)</f>
        <v>0</v>
      </c>
      <c r="F68" s="68" t="e">
        <f t="shared" ref="F68:F73" si="179">+D68/E68</f>
        <v>#DIV/0!</v>
      </c>
      <c r="G68" s="324" t="s">
        <v>32</v>
      </c>
      <c r="H68" s="325" t="e">
        <f t="shared" si="165"/>
        <v>#DIV/0!</v>
      </c>
      <c r="I68" s="75">
        <f>+(I69*$C69)+(I70*$C70)</f>
        <v>0</v>
      </c>
      <c r="J68" s="75">
        <f>+(J69*$C69)+(J70*$C70)</f>
        <v>0</v>
      </c>
      <c r="K68" s="91" t="e">
        <f t="shared" ref="K68:K73" si="180">+I68/J68</f>
        <v>#DIV/0!</v>
      </c>
      <c r="L68" s="326" t="s">
        <v>3</v>
      </c>
      <c r="M68" s="325" t="e">
        <f t="shared" si="167"/>
        <v>#DIV/0!</v>
      </c>
      <c r="N68" s="75">
        <f>+(N69*$C69)+(N70*$C70)</f>
        <v>0</v>
      </c>
      <c r="O68" s="75">
        <f>+(O69*$C69)+(O70*$C70)</f>
        <v>0</v>
      </c>
      <c r="P68" s="69" t="e">
        <f t="shared" ref="P68:P73" si="181">+N68/O68</f>
        <v>#DIV/0!</v>
      </c>
      <c r="Q68" s="327" t="s">
        <v>33</v>
      </c>
      <c r="R68" s="324" t="e">
        <f t="shared" si="169"/>
        <v>#DIV/0!</v>
      </c>
      <c r="S68" s="75">
        <f>+S69+S70</f>
        <v>0</v>
      </c>
      <c r="T68" s="75">
        <f>+T69+T70</f>
        <v>0</v>
      </c>
      <c r="U68" s="75">
        <f t="shared" si="161"/>
        <v>0</v>
      </c>
      <c r="V68" s="324" t="s">
        <v>34</v>
      </c>
      <c r="W68" s="325" t="str">
        <f>IF(U68&gt;=$H$3*10%,"SI","NO")</f>
        <v>NO</v>
      </c>
      <c r="X68" s="75">
        <f>+(X69*$C69)+(X70*$C70)</f>
        <v>0</v>
      </c>
      <c r="Y68" s="75">
        <f>+(Y69*$C69)+(Y70*$C70)</f>
        <v>0</v>
      </c>
      <c r="Z68" s="68" t="e">
        <f t="shared" ref="Z68:Z73" si="182">+X68/Y68</f>
        <v>#DIV/0!</v>
      </c>
      <c r="AA68" s="324" t="s">
        <v>36</v>
      </c>
      <c r="AB68" s="325" t="e">
        <f t="shared" si="175"/>
        <v>#DIV/0!</v>
      </c>
      <c r="AC68" s="75">
        <f>+(AC69*$C69)+(AC70*$C70)</f>
        <v>0</v>
      </c>
      <c r="AD68" s="75">
        <f>+(AD69*$C69)+(AD70*$C70)</f>
        <v>0</v>
      </c>
      <c r="AE68" s="68" t="e">
        <f t="shared" ref="AE68:AE73" si="183">+AC68/AD68</f>
        <v>#DIV/0!</v>
      </c>
      <c r="AF68" s="324" t="s">
        <v>35</v>
      </c>
      <c r="AG68" s="325" t="e">
        <f t="shared" si="178"/>
        <v>#DIV/0!</v>
      </c>
      <c r="AS68" s="106"/>
      <c r="AT68" s="101"/>
    </row>
    <row r="69" spans="1:46" s="59" customFormat="1" ht="28.5" customHeight="1" x14ac:dyDescent="0.2">
      <c r="A69" s="332"/>
      <c r="B69" s="25"/>
      <c r="C69" s="26"/>
      <c r="D69" s="80"/>
      <c r="E69" s="71"/>
      <c r="F69" s="65" t="e">
        <f t="shared" si="179"/>
        <v>#DIV/0!</v>
      </c>
      <c r="G69" s="324"/>
      <c r="H69" s="325"/>
      <c r="I69" s="71"/>
      <c r="J69" s="80"/>
      <c r="K69" s="92" t="e">
        <f t="shared" si="180"/>
        <v>#DIV/0!</v>
      </c>
      <c r="L69" s="326"/>
      <c r="M69" s="325"/>
      <c r="N69" s="80"/>
      <c r="O69" s="71"/>
      <c r="P69" s="66" t="e">
        <f t="shared" si="181"/>
        <v>#DIV/0!</v>
      </c>
      <c r="Q69" s="327"/>
      <c r="R69" s="324"/>
      <c r="S69" s="71">
        <f t="shared" ref="S69:T70" si="184">+D69</f>
        <v>0</v>
      </c>
      <c r="T69" s="71">
        <f t="shared" si="184"/>
        <v>0</v>
      </c>
      <c r="U69" s="71">
        <f t="shared" si="161"/>
        <v>0</v>
      </c>
      <c r="V69" s="324"/>
      <c r="W69" s="325"/>
      <c r="X69" s="71">
        <f>+AC69</f>
        <v>0</v>
      </c>
      <c r="Y69" s="71">
        <f>+J69-I69</f>
        <v>0</v>
      </c>
      <c r="Z69" s="65" t="e">
        <f t="shared" si="182"/>
        <v>#DIV/0!</v>
      </c>
      <c r="AA69" s="324"/>
      <c r="AB69" s="325"/>
      <c r="AC69" s="71">
        <f>+N69</f>
        <v>0</v>
      </c>
      <c r="AD69" s="71">
        <f>+J69</f>
        <v>0</v>
      </c>
      <c r="AE69" s="65" t="e">
        <f t="shared" si="183"/>
        <v>#DIV/0!</v>
      </c>
      <c r="AF69" s="324"/>
      <c r="AG69" s="325"/>
      <c r="AS69" s="106"/>
      <c r="AT69" s="101"/>
    </row>
    <row r="70" spans="1:46" s="59" customFormat="1" ht="28.5" customHeight="1" x14ac:dyDescent="0.2">
      <c r="A70" s="332"/>
      <c r="B70" s="25"/>
      <c r="C70" s="26"/>
      <c r="D70" s="71"/>
      <c r="E70" s="71"/>
      <c r="F70" s="65" t="e">
        <f t="shared" si="179"/>
        <v>#DIV/0!</v>
      </c>
      <c r="G70" s="324"/>
      <c r="H70" s="325"/>
      <c r="I70" s="71"/>
      <c r="J70" s="80"/>
      <c r="K70" s="92" t="e">
        <f t="shared" si="180"/>
        <v>#DIV/0!</v>
      </c>
      <c r="L70" s="326"/>
      <c r="M70" s="325"/>
      <c r="N70" s="80"/>
      <c r="O70" s="71"/>
      <c r="P70" s="66" t="e">
        <f t="shared" si="181"/>
        <v>#DIV/0!</v>
      </c>
      <c r="Q70" s="327"/>
      <c r="R70" s="324"/>
      <c r="S70" s="71">
        <f t="shared" si="184"/>
        <v>0</v>
      </c>
      <c r="T70" s="71">
        <f t="shared" si="184"/>
        <v>0</v>
      </c>
      <c r="U70" s="71">
        <f>+(S70-T70)</f>
        <v>0</v>
      </c>
      <c r="V70" s="324"/>
      <c r="W70" s="325"/>
      <c r="X70" s="71">
        <f>+AC70</f>
        <v>0</v>
      </c>
      <c r="Y70" s="71">
        <f>+J70-I70</f>
        <v>0</v>
      </c>
      <c r="Z70" s="65" t="e">
        <f t="shared" si="182"/>
        <v>#DIV/0!</v>
      </c>
      <c r="AA70" s="324"/>
      <c r="AB70" s="325"/>
      <c r="AC70" s="71">
        <f>+N70</f>
        <v>0</v>
      </c>
      <c r="AD70" s="71">
        <f>+J70</f>
        <v>0</v>
      </c>
      <c r="AE70" s="65" t="e">
        <f t="shared" si="183"/>
        <v>#DIV/0!</v>
      </c>
      <c r="AF70" s="324"/>
      <c r="AG70" s="325"/>
      <c r="AS70" s="106"/>
      <c r="AT70" s="101"/>
    </row>
    <row r="71" spans="1:46" s="59" customFormat="1" ht="28.5" customHeight="1" x14ac:dyDescent="0.2">
      <c r="A71" s="332">
        <v>29</v>
      </c>
      <c r="B71" s="323"/>
      <c r="C71" s="323"/>
      <c r="D71" s="75">
        <f>+(D72*$C72)+(D73*$C73)</f>
        <v>0</v>
      </c>
      <c r="E71" s="75">
        <f>+(E72*$C72)+(E73*$C73)</f>
        <v>0</v>
      </c>
      <c r="F71" s="68" t="e">
        <f t="shared" si="179"/>
        <v>#DIV/0!</v>
      </c>
      <c r="G71" s="324" t="s">
        <v>32</v>
      </c>
      <c r="H71" s="325" t="e">
        <f t="shared" ref="H71" si="185">IF(F71&gt;=1,"SI","NO")</f>
        <v>#DIV/0!</v>
      </c>
      <c r="I71" s="75">
        <f>+(I72*$C72)+(I73*$C73)</f>
        <v>0</v>
      </c>
      <c r="J71" s="75">
        <f>+(J72*$C72)+(J73*$C73)</f>
        <v>0</v>
      </c>
      <c r="K71" s="91" t="e">
        <f t="shared" si="180"/>
        <v>#DIV/0!</v>
      </c>
      <c r="L71" s="326" t="s">
        <v>3</v>
      </c>
      <c r="M71" s="325" t="e">
        <f t="shared" ref="M71" si="186">IF(K71&lt;=70%,"SI","NO")</f>
        <v>#DIV/0!</v>
      </c>
      <c r="N71" s="75">
        <f>+(N72*$C72)+(N73*$C73)</f>
        <v>0</v>
      </c>
      <c r="O71" s="75">
        <f>+(O72*$C72)+(O73*$C73)</f>
        <v>0</v>
      </c>
      <c r="P71" s="69" t="e">
        <f t="shared" si="181"/>
        <v>#DIV/0!</v>
      </c>
      <c r="Q71" s="327" t="s">
        <v>33</v>
      </c>
      <c r="R71" s="324" t="e">
        <f t="shared" ref="R71" si="187">IF(P71&gt;=1,"SI","NO")</f>
        <v>#DIV/0!</v>
      </c>
      <c r="S71" s="75">
        <f>+S72+S73</f>
        <v>0</v>
      </c>
      <c r="T71" s="75">
        <f>+T72+T73</f>
        <v>0</v>
      </c>
      <c r="U71" s="75">
        <f t="shared" ref="U71:U72" si="188">+(S71-T71)</f>
        <v>0</v>
      </c>
      <c r="V71" s="324" t="s">
        <v>34</v>
      </c>
      <c r="W71" s="325" t="str">
        <f>IF(U71&gt;=$H$3*10%,"SI","NO")</f>
        <v>NO</v>
      </c>
      <c r="X71" s="75">
        <f>+(X72*$C72)+(X73*$C73)</f>
        <v>0</v>
      </c>
      <c r="Y71" s="75">
        <f>+(Y72*$C72)+(Y73*$C73)</f>
        <v>0</v>
      </c>
      <c r="Z71" s="68" t="e">
        <f t="shared" si="182"/>
        <v>#DIV/0!</v>
      </c>
      <c r="AA71" s="324" t="s">
        <v>36</v>
      </c>
      <c r="AB71" s="325" t="e">
        <f t="shared" ref="AB71" si="189">IF(Z71&gt;=0,"SI","NO")</f>
        <v>#DIV/0!</v>
      </c>
      <c r="AC71" s="75">
        <f>+(AC72*$C72)+(AC73*$C73)</f>
        <v>0</v>
      </c>
      <c r="AD71" s="75">
        <f>+(AD72*$C72)+(AD73*$C73)</f>
        <v>0</v>
      </c>
      <c r="AE71" s="68" t="e">
        <f t="shared" si="183"/>
        <v>#DIV/0!</v>
      </c>
      <c r="AF71" s="324" t="s">
        <v>35</v>
      </c>
      <c r="AG71" s="325" t="e">
        <f t="shared" ref="AG71" si="190">IF(AE71&gt;=0,"SI","NO")</f>
        <v>#DIV/0!</v>
      </c>
      <c r="AS71" s="106"/>
      <c r="AT71" s="101"/>
    </row>
    <row r="72" spans="1:46" s="59" customFormat="1" ht="28.5" customHeight="1" x14ac:dyDescent="0.2">
      <c r="A72" s="332"/>
      <c r="B72" s="25"/>
      <c r="C72" s="26"/>
      <c r="D72" s="80"/>
      <c r="E72" s="71"/>
      <c r="F72" s="65" t="e">
        <f t="shared" si="179"/>
        <v>#DIV/0!</v>
      </c>
      <c r="G72" s="324"/>
      <c r="H72" s="325"/>
      <c r="I72" s="71"/>
      <c r="J72" s="80"/>
      <c r="K72" s="92" t="e">
        <f t="shared" si="180"/>
        <v>#DIV/0!</v>
      </c>
      <c r="L72" s="326"/>
      <c r="M72" s="325"/>
      <c r="N72" s="80"/>
      <c r="O72" s="71"/>
      <c r="P72" s="66" t="e">
        <f t="shared" si="181"/>
        <v>#DIV/0!</v>
      </c>
      <c r="Q72" s="327"/>
      <c r="R72" s="324"/>
      <c r="S72" s="71">
        <f t="shared" ref="S72:T73" si="191">+D72</f>
        <v>0</v>
      </c>
      <c r="T72" s="71">
        <f t="shared" si="191"/>
        <v>0</v>
      </c>
      <c r="U72" s="71">
        <f t="shared" si="188"/>
        <v>0</v>
      </c>
      <c r="V72" s="324"/>
      <c r="W72" s="325"/>
      <c r="X72" s="71">
        <f>+AC72</f>
        <v>0</v>
      </c>
      <c r="Y72" s="71">
        <f>+J72-I72</f>
        <v>0</v>
      </c>
      <c r="Z72" s="65" t="e">
        <f t="shared" si="182"/>
        <v>#DIV/0!</v>
      </c>
      <c r="AA72" s="324"/>
      <c r="AB72" s="325"/>
      <c r="AC72" s="71">
        <f>+N72</f>
        <v>0</v>
      </c>
      <c r="AD72" s="71">
        <f>+J72</f>
        <v>0</v>
      </c>
      <c r="AE72" s="65" t="e">
        <f t="shared" si="183"/>
        <v>#DIV/0!</v>
      </c>
      <c r="AF72" s="324"/>
      <c r="AG72" s="325"/>
      <c r="AS72" s="106"/>
      <c r="AT72" s="101"/>
    </row>
    <row r="73" spans="1:46" s="59" customFormat="1" ht="28.5" customHeight="1" x14ac:dyDescent="0.2">
      <c r="A73" s="332"/>
      <c r="B73" s="25"/>
      <c r="C73" s="26"/>
      <c r="D73" s="71"/>
      <c r="E73" s="71"/>
      <c r="F73" s="65" t="e">
        <f t="shared" si="179"/>
        <v>#DIV/0!</v>
      </c>
      <c r="G73" s="324"/>
      <c r="H73" s="325"/>
      <c r="I73" s="71"/>
      <c r="J73" s="80"/>
      <c r="K73" s="92" t="e">
        <f t="shared" si="180"/>
        <v>#DIV/0!</v>
      </c>
      <c r="L73" s="326"/>
      <c r="M73" s="325"/>
      <c r="N73" s="80"/>
      <c r="O73" s="71"/>
      <c r="P73" s="66" t="e">
        <f t="shared" si="181"/>
        <v>#DIV/0!</v>
      </c>
      <c r="Q73" s="327"/>
      <c r="R73" s="324"/>
      <c r="S73" s="71">
        <f t="shared" si="191"/>
        <v>0</v>
      </c>
      <c r="T73" s="71">
        <f t="shared" si="191"/>
        <v>0</v>
      </c>
      <c r="U73" s="71">
        <f>+(S73-T73)</f>
        <v>0</v>
      </c>
      <c r="V73" s="324"/>
      <c r="W73" s="325"/>
      <c r="X73" s="71">
        <f>+AC73</f>
        <v>0</v>
      </c>
      <c r="Y73" s="71">
        <f>+J73-I73</f>
        <v>0</v>
      </c>
      <c r="Z73" s="65" t="e">
        <f t="shared" si="182"/>
        <v>#DIV/0!</v>
      </c>
      <c r="AA73" s="324"/>
      <c r="AB73" s="325"/>
      <c r="AC73" s="71">
        <f>+N73</f>
        <v>0</v>
      </c>
      <c r="AD73" s="71">
        <f>+J73</f>
        <v>0</v>
      </c>
      <c r="AE73" s="65" t="e">
        <f t="shared" si="183"/>
        <v>#DIV/0!</v>
      </c>
      <c r="AF73" s="324"/>
      <c r="AG73" s="325"/>
      <c r="AS73" s="106"/>
      <c r="AT73" s="101"/>
    </row>
    <row r="74" spans="1:46" s="20" customFormat="1" ht="49.5" customHeight="1" thickBot="1" x14ac:dyDescent="0.25">
      <c r="A74" s="179">
        <v>30</v>
      </c>
      <c r="B74" s="180"/>
      <c r="C74" s="181"/>
      <c r="D74" s="141"/>
      <c r="E74" s="142"/>
      <c r="F74" s="143" t="e">
        <f t="shared" ref="F74" si="192">+ROUNDDOWN(D74/E74,2)</f>
        <v>#DIV/0!</v>
      </c>
      <c r="G74" s="144" t="s">
        <v>32</v>
      </c>
      <c r="H74" s="145" t="e">
        <f t="shared" ref="H74:H75" si="193">IF(F74&gt;=1,"SI","NO")</f>
        <v>#DIV/0!</v>
      </c>
      <c r="I74" s="146"/>
      <c r="J74" s="146"/>
      <c r="K74" s="147" t="e">
        <f t="shared" ref="K74" si="194">+ROUNDDOWN(I74/J74,2)</f>
        <v>#DIV/0!</v>
      </c>
      <c r="L74" s="114" t="s">
        <v>3</v>
      </c>
      <c r="M74" s="145" t="e">
        <f t="shared" ref="M74:M75" si="195">IF(K74&lt;=70%,"SI","NO")</f>
        <v>#DIV/0!</v>
      </c>
      <c r="N74" s="141"/>
      <c r="O74" s="148"/>
      <c r="P74" s="143" t="e">
        <f t="shared" ref="P74" si="196">+ROUNDDOWN(N74/O74,2)</f>
        <v>#DIV/0!</v>
      </c>
      <c r="Q74" s="114" t="s">
        <v>33</v>
      </c>
      <c r="R74" s="149" t="e">
        <f t="shared" ref="R74:R75" si="197">IF(P74&gt;=1,"SI","NO")</f>
        <v>#DIV/0!</v>
      </c>
      <c r="S74" s="150">
        <f t="shared" ref="S74:T74" si="198">D74</f>
        <v>0</v>
      </c>
      <c r="T74" s="150">
        <f t="shared" si="198"/>
        <v>0</v>
      </c>
      <c r="U74" s="151">
        <f t="shared" ref="U74:U76" si="199">+(S74-T74)</f>
        <v>0</v>
      </c>
      <c r="V74" s="152" t="s">
        <v>34</v>
      </c>
      <c r="W74" s="149" t="str">
        <f t="shared" ref="W74" si="200">IF(U74&gt;=$I$3*10%,"SI","NO")</f>
        <v>SI</v>
      </c>
      <c r="X74" s="141">
        <f t="shared" ref="X74" si="201">+AC74</f>
        <v>0</v>
      </c>
      <c r="Y74" s="153">
        <f t="shared" ref="Y74" si="202">+J74-I74</f>
        <v>0</v>
      </c>
      <c r="Z74" s="143" t="e">
        <f t="shared" ref="Z74" si="203">+ROUNDDOWN(X74/Y74,2)</f>
        <v>#DIV/0!</v>
      </c>
      <c r="AA74" s="154" t="s">
        <v>36</v>
      </c>
      <c r="AB74" s="149" t="e">
        <f t="shared" ref="AB74:AB75" si="204">IF(Z74&gt;=0,"SI","NO")</f>
        <v>#DIV/0!</v>
      </c>
      <c r="AC74" s="141">
        <f t="shared" ref="AC74" si="205">+N74</f>
        <v>0</v>
      </c>
      <c r="AD74" s="142">
        <f t="shared" ref="AD74" si="206">+J74</f>
        <v>0</v>
      </c>
      <c r="AE74" s="143" t="e">
        <f t="shared" ref="AE74" si="207">+ROUNDDOWN(AC74/AD74,2)</f>
        <v>#DIV/0!</v>
      </c>
      <c r="AF74" s="154" t="s">
        <v>36</v>
      </c>
      <c r="AG74" s="149" t="e">
        <f t="shared" ref="AG74:AG75" si="208">IF(AE74&gt;=0,"SI","NO")</f>
        <v>#DIV/0!</v>
      </c>
      <c r="AH74" s="155" t="s">
        <v>168</v>
      </c>
      <c r="AS74" s="105"/>
    </row>
    <row r="75" spans="1:46" s="59" customFormat="1" ht="28.5" customHeight="1" thickTop="1" x14ac:dyDescent="0.2">
      <c r="A75" s="332">
        <v>31</v>
      </c>
      <c r="B75" s="323"/>
      <c r="C75" s="323"/>
      <c r="D75" s="75">
        <f>+(D76*$C76)+(D77*$C77)</f>
        <v>0</v>
      </c>
      <c r="E75" s="75">
        <f>+(E76*$C76)+(E77*$C77)</f>
        <v>0</v>
      </c>
      <c r="F75" s="68" t="e">
        <f t="shared" ref="F75:F77" si="209">+D75/E75</f>
        <v>#DIV/0!</v>
      </c>
      <c r="G75" s="324" t="s">
        <v>32</v>
      </c>
      <c r="H75" s="325" t="e">
        <f t="shared" si="193"/>
        <v>#DIV/0!</v>
      </c>
      <c r="I75" s="75">
        <f>+(I76*$C76)+(I77*$C77)</f>
        <v>0</v>
      </c>
      <c r="J75" s="75">
        <f>+(J76*$C76)+(J77*$C77)</f>
        <v>0</v>
      </c>
      <c r="K75" s="91" t="e">
        <f t="shared" ref="K75:K77" si="210">+I75/J75</f>
        <v>#DIV/0!</v>
      </c>
      <c r="L75" s="326" t="s">
        <v>3</v>
      </c>
      <c r="M75" s="325" t="e">
        <f t="shared" si="195"/>
        <v>#DIV/0!</v>
      </c>
      <c r="N75" s="75">
        <f>+(N76*$C76)+(N77*$C77)</f>
        <v>0</v>
      </c>
      <c r="O75" s="75">
        <f>+(O76*$C76)+(O77*$C77)</f>
        <v>0</v>
      </c>
      <c r="P75" s="69" t="e">
        <f t="shared" ref="P75:P77" si="211">+N75/O75</f>
        <v>#DIV/0!</v>
      </c>
      <c r="Q75" s="327" t="s">
        <v>33</v>
      </c>
      <c r="R75" s="324" t="e">
        <f t="shared" si="197"/>
        <v>#DIV/0!</v>
      </c>
      <c r="S75" s="75">
        <f>+S76+S77</f>
        <v>0</v>
      </c>
      <c r="T75" s="75">
        <f>+T76+T77</f>
        <v>0</v>
      </c>
      <c r="U75" s="75">
        <f t="shared" si="199"/>
        <v>0</v>
      </c>
      <c r="V75" s="324" t="s">
        <v>34</v>
      </c>
      <c r="W75" s="325" t="str">
        <f>IF(U75&gt;=$H$3*10%,"SI","NO")</f>
        <v>NO</v>
      </c>
      <c r="X75" s="75">
        <f>+(X76*$C76)+(X77*$C77)</f>
        <v>0</v>
      </c>
      <c r="Y75" s="75">
        <f>+(Y76*$C76)+(Y77*$C77)</f>
        <v>0</v>
      </c>
      <c r="Z75" s="68" t="e">
        <f t="shared" ref="Z75:Z77" si="212">+X75/Y75</f>
        <v>#DIV/0!</v>
      </c>
      <c r="AA75" s="324" t="s">
        <v>36</v>
      </c>
      <c r="AB75" s="325" t="e">
        <f t="shared" si="204"/>
        <v>#DIV/0!</v>
      </c>
      <c r="AC75" s="75">
        <f>+(AC76*$C76)+(AC77*$C77)</f>
        <v>0</v>
      </c>
      <c r="AD75" s="75">
        <f>+(AD76*$C76)+(AD77*$C77)</f>
        <v>0</v>
      </c>
      <c r="AE75" s="68" t="e">
        <f t="shared" ref="AE75:AE77" si="213">+AC75/AD75</f>
        <v>#DIV/0!</v>
      </c>
      <c r="AF75" s="324" t="s">
        <v>35</v>
      </c>
      <c r="AG75" s="325" t="e">
        <f t="shared" si="208"/>
        <v>#DIV/0!</v>
      </c>
      <c r="AS75" s="106"/>
      <c r="AT75" s="101"/>
    </row>
    <row r="76" spans="1:46" s="59" customFormat="1" ht="28.5" customHeight="1" x14ac:dyDescent="0.2">
      <c r="A76" s="332"/>
      <c r="B76" s="25"/>
      <c r="C76" s="26"/>
      <c r="D76" s="80"/>
      <c r="E76" s="71"/>
      <c r="F76" s="65" t="e">
        <f t="shared" si="209"/>
        <v>#DIV/0!</v>
      </c>
      <c r="G76" s="324"/>
      <c r="H76" s="325"/>
      <c r="I76" s="71"/>
      <c r="J76" s="80"/>
      <c r="K76" s="92" t="e">
        <f t="shared" si="210"/>
        <v>#DIV/0!</v>
      </c>
      <c r="L76" s="326"/>
      <c r="M76" s="325"/>
      <c r="N76" s="80"/>
      <c r="O76" s="71"/>
      <c r="P76" s="66" t="e">
        <f t="shared" si="211"/>
        <v>#DIV/0!</v>
      </c>
      <c r="Q76" s="327"/>
      <c r="R76" s="324"/>
      <c r="S76" s="71">
        <f t="shared" ref="S76:T77" si="214">+D76</f>
        <v>0</v>
      </c>
      <c r="T76" s="71">
        <f t="shared" si="214"/>
        <v>0</v>
      </c>
      <c r="U76" s="71">
        <f t="shared" si="199"/>
        <v>0</v>
      </c>
      <c r="V76" s="324"/>
      <c r="W76" s="325"/>
      <c r="X76" s="71">
        <f>+AC76</f>
        <v>0</v>
      </c>
      <c r="Y76" s="71">
        <f>+J76-I76</f>
        <v>0</v>
      </c>
      <c r="Z76" s="65" t="e">
        <f t="shared" si="212"/>
        <v>#DIV/0!</v>
      </c>
      <c r="AA76" s="324"/>
      <c r="AB76" s="325"/>
      <c r="AC76" s="71">
        <f>+N76</f>
        <v>0</v>
      </c>
      <c r="AD76" s="71">
        <f>+J76</f>
        <v>0</v>
      </c>
      <c r="AE76" s="65" t="e">
        <f t="shared" si="213"/>
        <v>#DIV/0!</v>
      </c>
      <c r="AF76" s="324"/>
      <c r="AG76" s="325"/>
      <c r="AS76" s="106"/>
      <c r="AT76" s="101"/>
    </row>
    <row r="77" spans="1:46" s="59" customFormat="1" ht="28.5" customHeight="1" x14ac:dyDescent="0.2">
      <c r="A77" s="332"/>
      <c r="B77" s="25"/>
      <c r="C77" s="26"/>
      <c r="D77" s="71"/>
      <c r="E77" s="71"/>
      <c r="F77" s="65" t="e">
        <f t="shared" si="209"/>
        <v>#DIV/0!</v>
      </c>
      <c r="G77" s="324"/>
      <c r="H77" s="325"/>
      <c r="I77" s="71"/>
      <c r="J77" s="80"/>
      <c r="K77" s="92" t="e">
        <f t="shared" si="210"/>
        <v>#DIV/0!</v>
      </c>
      <c r="L77" s="326"/>
      <c r="M77" s="325"/>
      <c r="N77" s="80"/>
      <c r="O77" s="71"/>
      <c r="P77" s="66" t="e">
        <f t="shared" si="211"/>
        <v>#DIV/0!</v>
      </c>
      <c r="Q77" s="327"/>
      <c r="R77" s="324"/>
      <c r="S77" s="71">
        <f t="shared" si="214"/>
        <v>0</v>
      </c>
      <c r="T77" s="71">
        <f t="shared" si="214"/>
        <v>0</v>
      </c>
      <c r="U77" s="71">
        <f>+(S77-T77)</f>
        <v>0</v>
      </c>
      <c r="V77" s="324"/>
      <c r="W77" s="325"/>
      <c r="X77" s="71">
        <f>+AC77</f>
        <v>0</v>
      </c>
      <c r="Y77" s="71">
        <f>+J77-I77</f>
        <v>0</v>
      </c>
      <c r="Z77" s="65" t="e">
        <f t="shared" si="212"/>
        <v>#DIV/0!</v>
      </c>
      <c r="AA77" s="324"/>
      <c r="AB77" s="325"/>
      <c r="AC77" s="71">
        <f>+N77</f>
        <v>0</v>
      </c>
      <c r="AD77" s="71">
        <f>+J77</f>
        <v>0</v>
      </c>
      <c r="AE77" s="65" t="e">
        <f t="shared" si="213"/>
        <v>#DIV/0!</v>
      </c>
      <c r="AF77" s="324"/>
      <c r="AG77" s="325"/>
      <c r="AS77" s="106"/>
      <c r="AT77" s="101"/>
    </row>
    <row r="78" spans="1:46" s="20" customFormat="1" ht="49.5" customHeight="1" x14ac:dyDescent="0.2">
      <c r="A78" s="159">
        <v>32</v>
      </c>
      <c r="B78" s="139"/>
      <c r="C78" s="140"/>
      <c r="D78" s="141"/>
      <c r="E78" s="142"/>
      <c r="F78" s="143" t="e">
        <f t="shared" ref="F78:F79" si="215">+ROUNDDOWN(D78/E78,2)</f>
        <v>#DIV/0!</v>
      </c>
      <c r="G78" s="144" t="s">
        <v>32</v>
      </c>
      <c r="H78" s="145" t="e">
        <f t="shared" ref="H78:H80" si="216">IF(F78&gt;=1,"SI","NO")</f>
        <v>#DIV/0!</v>
      </c>
      <c r="I78" s="146"/>
      <c r="J78" s="146"/>
      <c r="K78" s="147" t="e">
        <f t="shared" ref="K78:K79" si="217">+ROUNDDOWN(I78/J78,2)</f>
        <v>#DIV/0!</v>
      </c>
      <c r="L78" s="114" t="s">
        <v>3</v>
      </c>
      <c r="M78" s="145" t="e">
        <f t="shared" ref="M78:M80" si="218">IF(K78&lt;=70%,"SI","NO")</f>
        <v>#DIV/0!</v>
      </c>
      <c r="N78" s="141"/>
      <c r="O78" s="148"/>
      <c r="P78" s="143" t="e">
        <f t="shared" ref="P78:P79" si="219">+ROUNDDOWN(N78/O78,2)</f>
        <v>#DIV/0!</v>
      </c>
      <c r="Q78" s="114" t="s">
        <v>33</v>
      </c>
      <c r="R78" s="149" t="e">
        <f t="shared" ref="R78:R80" si="220">IF(P78&gt;=1,"SI","NO")</f>
        <v>#DIV/0!</v>
      </c>
      <c r="S78" s="150">
        <f t="shared" ref="S78:T79" si="221">D78</f>
        <v>0</v>
      </c>
      <c r="T78" s="150">
        <f t="shared" si="221"/>
        <v>0</v>
      </c>
      <c r="U78" s="151">
        <f t="shared" ref="U78:U81" si="222">+(S78-T78)</f>
        <v>0</v>
      </c>
      <c r="V78" s="152" t="s">
        <v>34</v>
      </c>
      <c r="W78" s="149" t="str">
        <f t="shared" ref="W78:W79" si="223">IF(U78&gt;=$I$3*10%,"SI","NO")</f>
        <v>SI</v>
      </c>
      <c r="X78" s="141">
        <f t="shared" ref="X78:X79" si="224">+AC78</f>
        <v>0</v>
      </c>
      <c r="Y78" s="153">
        <f t="shared" ref="Y78:Y79" si="225">+J78-I78</f>
        <v>0</v>
      </c>
      <c r="Z78" s="143" t="e">
        <f t="shared" ref="Z78:Z79" si="226">+ROUNDDOWN(X78/Y78,2)</f>
        <v>#DIV/0!</v>
      </c>
      <c r="AA78" s="154" t="s">
        <v>36</v>
      </c>
      <c r="AB78" s="149" t="e">
        <f t="shared" ref="AB78:AB80" si="227">IF(Z78&gt;=0,"SI","NO")</f>
        <v>#DIV/0!</v>
      </c>
      <c r="AC78" s="141">
        <f t="shared" ref="AC78:AC79" si="228">+N78</f>
        <v>0</v>
      </c>
      <c r="AD78" s="142">
        <f t="shared" ref="AD78:AD79" si="229">+J78</f>
        <v>0</v>
      </c>
      <c r="AE78" s="143" t="e">
        <f t="shared" ref="AE78:AE79" si="230">+ROUNDDOWN(AC78/AD78,2)</f>
        <v>#DIV/0!</v>
      </c>
      <c r="AF78" s="154" t="s">
        <v>36</v>
      </c>
      <c r="AG78" s="149" t="e">
        <f t="shared" ref="AG78:AG80" si="231">IF(AE78&gt;=0,"SI","NO")</f>
        <v>#DIV/0!</v>
      </c>
      <c r="AH78" s="155" t="s">
        <v>168</v>
      </c>
      <c r="AS78" s="105"/>
    </row>
    <row r="79" spans="1:46" s="20" customFormat="1" ht="49.5" customHeight="1" x14ac:dyDescent="0.2">
      <c r="A79" s="159">
        <v>33</v>
      </c>
      <c r="B79" s="139"/>
      <c r="C79" s="140"/>
      <c r="D79" s="141"/>
      <c r="E79" s="142"/>
      <c r="F79" s="143" t="e">
        <f t="shared" si="215"/>
        <v>#DIV/0!</v>
      </c>
      <c r="G79" s="144" t="s">
        <v>32</v>
      </c>
      <c r="H79" s="145" t="e">
        <f t="shared" si="216"/>
        <v>#DIV/0!</v>
      </c>
      <c r="I79" s="146"/>
      <c r="J79" s="146"/>
      <c r="K79" s="147" t="e">
        <f t="shared" si="217"/>
        <v>#DIV/0!</v>
      </c>
      <c r="L79" s="114" t="s">
        <v>3</v>
      </c>
      <c r="M79" s="145" t="e">
        <f t="shared" si="218"/>
        <v>#DIV/0!</v>
      </c>
      <c r="N79" s="141"/>
      <c r="O79" s="148"/>
      <c r="P79" s="143" t="e">
        <f t="shared" si="219"/>
        <v>#DIV/0!</v>
      </c>
      <c r="Q79" s="114" t="s">
        <v>33</v>
      </c>
      <c r="R79" s="149" t="e">
        <f t="shared" si="220"/>
        <v>#DIV/0!</v>
      </c>
      <c r="S79" s="150">
        <f t="shared" si="221"/>
        <v>0</v>
      </c>
      <c r="T79" s="150">
        <f t="shared" si="221"/>
        <v>0</v>
      </c>
      <c r="U79" s="151">
        <f t="shared" si="222"/>
        <v>0</v>
      </c>
      <c r="V79" s="152" t="s">
        <v>34</v>
      </c>
      <c r="W79" s="149" t="str">
        <f t="shared" si="223"/>
        <v>SI</v>
      </c>
      <c r="X79" s="141">
        <f t="shared" si="224"/>
        <v>0</v>
      </c>
      <c r="Y79" s="153">
        <f t="shared" si="225"/>
        <v>0</v>
      </c>
      <c r="Z79" s="143" t="e">
        <f t="shared" si="226"/>
        <v>#DIV/0!</v>
      </c>
      <c r="AA79" s="154" t="s">
        <v>36</v>
      </c>
      <c r="AB79" s="149" t="e">
        <f t="shared" si="227"/>
        <v>#DIV/0!</v>
      </c>
      <c r="AC79" s="141">
        <f t="shared" si="228"/>
        <v>0</v>
      </c>
      <c r="AD79" s="142">
        <f t="shared" si="229"/>
        <v>0</v>
      </c>
      <c r="AE79" s="143" t="e">
        <f t="shared" si="230"/>
        <v>#DIV/0!</v>
      </c>
      <c r="AF79" s="154" t="s">
        <v>36</v>
      </c>
      <c r="AG79" s="149" t="e">
        <f t="shared" si="231"/>
        <v>#DIV/0!</v>
      </c>
      <c r="AH79" s="155" t="s">
        <v>168</v>
      </c>
      <c r="AS79" s="105"/>
    </row>
    <row r="80" spans="1:46" s="59" customFormat="1" ht="28.5" customHeight="1" x14ac:dyDescent="0.2">
      <c r="A80" s="333">
        <v>34</v>
      </c>
      <c r="B80" s="329"/>
      <c r="C80" s="329"/>
      <c r="D80" s="75">
        <f>+(D81*$C81)+(D82*$C82)</f>
        <v>0</v>
      </c>
      <c r="E80" s="75">
        <f>+(E81*$C81)+(E82*$C82)</f>
        <v>0</v>
      </c>
      <c r="F80" s="68" t="e">
        <f t="shared" ref="F80:F82" si="232">+D80/E80</f>
        <v>#DIV/0!</v>
      </c>
      <c r="G80" s="324" t="s">
        <v>32</v>
      </c>
      <c r="H80" s="325" t="e">
        <f t="shared" si="216"/>
        <v>#DIV/0!</v>
      </c>
      <c r="I80" s="75">
        <f>+(I81*$C81)+(I82*$C82)</f>
        <v>0</v>
      </c>
      <c r="J80" s="75">
        <f>+(J81*$C81)+(J82*$C82)</f>
        <v>0</v>
      </c>
      <c r="K80" s="91" t="e">
        <f t="shared" ref="K80:K82" si="233">+I80/J80</f>
        <v>#DIV/0!</v>
      </c>
      <c r="L80" s="326" t="s">
        <v>3</v>
      </c>
      <c r="M80" s="325" t="e">
        <f t="shared" si="218"/>
        <v>#DIV/0!</v>
      </c>
      <c r="N80" s="75">
        <f>+(N81*$C81)+(N82*$C82)</f>
        <v>0</v>
      </c>
      <c r="O80" s="75">
        <f>+(O81*$C81)+(O82*$C82)</f>
        <v>0</v>
      </c>
      <c r="P80" s="69" t="e">
        <f t="shared" ref="P80:P82" si="234">+N80/O80</f>
        <v>#DIV/0!</v>
      </c>
      <c r="Q80" s="327" t="s">
        <v>33</v>
      </c>
      <c r="R80" s="324" t="e">
        <f t="shared" si="220"/>
        <v>#DIV/0!</v>
      </c>
      <c r="S80" s="75">
        <f>+S81+S82</f>
        <v>0</v>
      </c>
      <c r="T80" s="75">
        <f>+T81+T82</f>
        <v>0</v>
      </c>
      <c r="U80" s="75">
        <f t="shared" si="222"/>
        <v>0</v>
      </c>
      <c r="V80" s="324" t="s">
        <v>34</v>
      </c>
      <c r="W80" s="325" t="str">
        <f>IF(U80&gt;=$H$3*10%,"SI","NO")</f>
        <v>NO</v>
      </c>
      <c r="X80" s="75">
        <f>+(X81*$C81)+(X82*$C82)</f>
        <v>0</v>
      </c>
      <c r="Y80" s="75">
        <f>+(Y81*$C81)+(Y82*$C82)</f>
        <v>0</v>
      </c>
      <c r="Z80" s="68" t="e">
        <f t="shared" ref="Z80:Z82" si="235">+X80/Y80</f>
        <v>#DIV/0!</v>
      </c>
      <c r="AA80" s="324" t="s">
        <v>36</v>
      </c>
      <c r="AB80" s="325" t="e">
        <f t="shared" si="227"/>
        <v>#DIV/0!</v>
      </c>
      <c r="AC80" s="75">
        <f>+(AC81*$C81)+(AC82*$C82)</f>
        <v>0</v>
      </c>
      <c r="AD80" s="75">
        <f>+(AD81*$C81)+(AD82*$C82)</f>
        <v>0</v>
      </c>
      <c r="AE80" s="68" t="e">
        <f t="shared" ref="AE80:AE82" si="236">+AC80/AD80</f>
        <v>#DIV/0!</v>
      </c>
      <c r="AF80" s="324" t="s">
        <v>35</v>
      </c>
      <c r="AG80" s="325" t="e">
        <f t="shared" si="231"/>
        <v>#DIV/0!</v>
      </c>
      <c r="AS80" s="106"/>
      <c r="AT80" s="101"/>
    </row>
    <row r="81" spans="1:46" s="59" customFormat="1" ht="28.5" customHeight="1" x14ac:dyDescent="0.2">
      <c r="A81" s="332"/>
      <c r="B81" s="25"/>
      <c r="C81" s="26"/>
      <c r="D81" s="80"/>
      <c r="E81" s="71"/>
      <c r="F81" s="65" t="e">
        <f t="shared" si="232"/>
        <v>#DIV/0!</v>
      </c>
      <c r="G81" s="324"/>
      <c r="H81" s="325"/>
      <c r="I81" s="71"/>
      <c r="J81" s="80"/>
      <c r="K81" s="92" t="e">
        <f t="shared" si="233"/>
        <v>#DIV/0!</v>
      </c>
      <c r="L81" s="326"/>
      <c r="M81" s="325"/>
      <c r="N81" s="80"/>
      <c r="O81" s="71"/>
      <c r="P81" s="66" t="e">
        <f t="shared" si="234"/>
        <v>#DIV/0!</v>
      </c>
      <c r="Q81" s="327"/>
      <c r="R81" s="324"/>
      <c r="S81" s="71">
        <f t="shared" ref="S81:T82" si="237">+D81</f>
        <v>0</v>
      </c>
      <c r="T81" s="71">
        <f t="shared" si="237"/>
        <v>0</v>
      </c>
      <c r="U81" s="71">
        <f t="shared" si="222"/>
        <v>0</v>
      </c>
      <c r="V81" s="324"/>
      <c r="W81" s="325"/>
      <c r="X81" s="71">
        <f>+AC81</f>
        <v>0</v>
      </c>
      <c r="Y81" s="71">
        <f>+J81-I81</f>
        <v>0</v>
      </c>
      <c r="Z81" s="65" t="e">
        <f t="shared" si="235"/>
        <v>#DIV/0!</v>
      </c>
      <c r="AA81" s="324"/>
      <c r="AB81" s="325"/>
      <c r="AC81" s="71">
        <f>+N81</f>
        <v>0</v>
      </c>
      <c r="AD81" s="71">
        <f>+J81</f>
        <v>0</v>
      </c>
      <c r="AE81" s="65" t="e">
        <f t="shared" si="236"/>
        <v>#DIV/0!</v>
      </c>
      <c r="AF81" s="324"/>
      <c r="AG81" s="325"/>
      <c r="AS81" s="106"/>
      <c r="AT81" s="101"/>
    </row>
    <row r="82" spans="1:46" s="59" customFormat="1" ht="28.5" customHeight="1" x14ac:dyDescent="0.2">
      <c r="A82" s="332"/>
      <c r="B82" s="25"/>
      <c r="C82" s="26"/>
      <c r="D82" s="71"/>
      <c r="E82" s="71"/>
      <c r="F82" s="65" t="e">
        <f t="shared" si="232"/>
        <v>#DIV/0!</v>
      </c>
      <c r="G82" s="324"/>
      <c r="H82" s="325"/>
      <c r="I82" s="71"/>
      <c r="J82" s="80"/>
      <c r="K82" s="92" t="e">
        <f t="shared" si="233"/>
        <v>#DIV/0!</v>
      </c>
      <c r="L82" s="326"/>
      <c r="M82" s="325"/>
      <c r="N82" s="80"/>
      <c r="O82" s="71"/>
      <c r="P82" s="66" t="e">
        <f t="shared" si="234"/>
        <v>#DIV/0!</v>
      </c>
      <c r="Q82" s="327"/>
      <c r="R82" s="324"/>
      <c r="S82" s="71">
        <f t="shared" si="237"/>
        <v>0</v>
      </c>
      <c r="T82" s="71">
        <f t="shared" si="237"/>
        <v>0</v>
      </c>
      <c r="U82" s="71">
        <f>+(S82-T82)</f>
        <v>0</v>
      </c>
      <c r="V82" s="324"/>
      <c r="W82" s="325"/>
      <c r="X82" s="71">
        <f>+AC82</f>
        <v>0</v>
      </c>
      <c r="Y82" s="71">
        <f>+J82-I82</f>
        <v>0</v>
      </c>
      <c r="Z82" s="65" t="e">
        <f t="shared" si="235"/>
        <v>#DIV/0!</v>
      </c>
      <c r="AA82" s="324"/>
      <c r="AB82" s="325"/>
      <c r="AC82" s="71">
        <f>+N82</f>
        <v>0</v>
      </c>
      <c r="AD82" s="71">
        <f>+J82</f>
        <v>0</v>
      </c>
      <c r="AE82" s="65" t="e">
        <f t="shared" si="236"/>
        <v>#DIV/0!</v>
      </c>
      <c r="AF82" s="324"/>
      <c r="AG82" s="325"/>
      <c r="AS82" s="106"/>
      <c r="AT82" s="101"/>
    </row>
    <row r="83" spans="1:46" s="20" customFormat="1" ht="49.5" customHeight="1" x14ac:dyDescent="0.2">
      <c r="A83" s="159">
        <v>35</v>
      </c>
      <c r="B83" s="139"/>
      <c r="C83" s="140"/>
      <c r="D83" s="141"/>
      <c r="E83" s="142"/>
      <c r="F83" s="143" t="e">
        <f t="shared" ref="F83:F84" si="238">+ROUNDDOWN(D83/E83,2)</f>
        <v>#DIV/0!</v>
      </c>
      <c r="G83" s="144" t="s">
        <v>32</v>
      </c>
      <c r="H83" s="145" t="e">
        <f t="shared" ref="H83:H85" si="239">IF(F83&gt;=1,"SI","NO")</f>
        <v>#DIV/0!</v>
      </c>
      <c r="I83" s="146"/>
      <c r="J83" s="146"/>
      <c r="K83" s="147" t="e">
        <f t="shared" ref="K83:K84" si="240">+ROUNDDOWN(I83/J83,2)</f>
        <v>#DIV/0!</v>
      </c>
      <c r="L83" s="114" t="s">
        <v>3</v>
      </c>
      <c r="M83" s="145" t="e">
        <f t="shared" ref="M83:M85" si="241">IF(K83&lt;=70%,"SI","NO")</f>
        <v>#DIV/0!</v>
      </c>
      <c r="N83" s="141"/>
      <c r="O83" s="148"/>
      <c r="P83" s="143" t="e">
        <f t="shared" ref="P83:P84" si="242">+ROUNDDOWN(N83/O83,2)</f>
        <v>#DIV/0!</v>
      </c>
      <c r="Q83" s="114" t="s">
        <v>33</v>
      </c>
      <c r="R83" s="149" t="e">
        <f t="shared" ref="R83:R85" si="243">IF(P83&gt;=1,"SI","NO")</f>
        <v>#DIV/0!</v>
      </c>
      <c r="S83" s="150">
        <f t="shared" ref="S83:T84" si="244">D83</f>
        <v>0</v>
      </c>
      <c r="T83" s="150">
        <f t="shared" si="244"/>
        <v>0</v>
      </c>
      <c r="U83" s="151">
        <f t="shared" ref="U83:U86" si="245">+(S83-T83)</f>
        <v>0</v>
      </c>
      <c r="V83" s="152" t="s">
        <v>34</v>
      </c>
      <c r="W83" s="149" t="str">
        <f t="shared" ref="W83:W84" si="246">IF(U83&gt;=$I$3*10%,"SI","NO")</f>
        <v>SI</v>
      </c>
      <c r="X83" s="141">
        <f t="shared" ref="X83:X84" si="247">+AC83</f>
        <v>0</v>
      </c>
      <c r="Y83" s="153">
        <f t="shared" ref="Y83:Y84" si="248">+J83-I83</f>
        <v>0</v>
      </c>
      <c r="Z83" s="143" t="e">
        <f t="shared" ref="Z83:Z84" si="249">+ROUNDDOWN(X83/Y83,2)</f>
        <v>#DIV/0!</v>
      </c>
      <c r="AA83" s="154" t="s">
        <v>36</v>
      </c>
      <c r="AB83" s="149" t="e">
        <f t="shared" ref="AB83:AB85" si="250">IF(Z83&gt;=0,"SI","NO")</f>
        <v>#DIV/0!</v>
      </c>
      <c r="AC83" s="141">
        <f t="shared" ref="AC83:AC84" si="251">+N83</f>
        <v>0</v>
      </c>
      <c r="AD83" s="142">
        <f t="shared" ref="AD83:AD84" si="252">+J83</f>
        <v>0</v>
      </c>
      <c r="AE83" s="143" t="e">
        <f t="shared" ref="AE83:AE84" si="253">+ROUNDDOWN(AC83/AD83,2)</f>
        <v>#DIV/0!</v>
      </c>
      <c r="AF83" s="154" t="s">
        <v>36</v>
      </c>
      <c r="AG83" s="149" t="e">
        <f t="shared" ref="AG83:AG85" si="254">IF(AE83&gt;=0,"SI","NO")</f>
        <v>#DIV/0!</v>
      </c>
      <c r="AH83" s="155" t="s">
        <v>168</v>
      </c>
      <c r="AS83" s="105"/>
    </row>
    <row r="84" spans="1:46" s="20" customFormat="1" ht="49.5" customHeight="1" thickBot="1" x14ac:dyDescent="0.25">
      <c r="A84" s="182">
        <v>36</v>
      </c>
      <c r="B84" s="183"/>
      <c r="C84" s="184"/>
      <c r="D84" s="141"/>
      <c r="E84" s="142"/>
      <c r="F84" s="143" t="e">
        <f t="shared" si="238"/>
        <v>#DIV/0!</v>
      </c>
      <c r="G84" s="144" t="s">
        <v>32</v>
      </c>
      <c r="H84" s="145" t="e">
        <f t="shared" si="239"/>
        <v>#DIV/0!</v>
      </c>
      <c r="I84" s="146"/>
      <c r="J84" s="146"/>
      <c r="K84" s="147" t="e">
        <f t="shared" si="240"/>
        <v>#DIV/0!</v>
      </c>
      <c r="L84" s="114" t="s">
        <v>3</v>
      </c>
      <c r="M84" s="145" t="e">
        <f t="shared" si="241"/>
        <v>#DIV/0!</v>
      </c>
      <c r="N84" s="141"/>
      <c r="O84" s="148"/>
      <c r="P84" s="143" t="e">
        <f t="shared" si="242"/>
        <v>#DIV/0!</v>
      </c>
      <c r="Q84" s="114" t="s">
        <v>33</v>
      </c>
      <c r="R84" s="149" t="e">
        <f t="shared" si="243"/>
        <v>#DIV/0!</v>
      </c>
      <c r="S84" s="150">
        <f t="shared" si="244"/>
        <v>0</v>
      </c>
      <c r="T84" s="150">
        <f t="shared" si="244"/>
        <v>0</v>
      </c>
      <c r="U84" s="151">
        <f t="shared" si="245"/>
        <v>0</v>
      </c>
      <c r="V84" s="152" t="s">
        <v>34</v>
      </c>
      <c r="W84" s="149" t="str">
        <f t="shared" si="246"/>
        <v>SI</v>
      </c>
      <c r="X84" s="141">
        <f t="shared" si="247"/>
        <v>0</v>
      </c>
      <c r="Y84" s="153">
        <f t="shared" si="248"/>
        <v>0</v>
      </c>
      <c r="Z84" s="143" t="e">
        <f t="shared" si="249"/>
        <v>#DIV/0!</v>
      </c>
      <c r="AA84" s="154" t="s">
        <v>36</v>
      </c>
      <c r="AB84" s="149" t="e">
        <f t="shared" si="250"/>
        <v>#DIV/0!</v>
      </c>
      <c r="AC84" s="141">
        <f t="shared" si="251"/>
        <v>0</v>
      </c>
      <c r="AD84" s="142">
        <f t="shared" si="252"/>
        <v>0</v>
      </c>
      <c r="AE84" s="143" t="e">
        <f t="shared" si="253"/>
        <v>#DIV/0!</v>
      </c>
      <c r="AF84" s="154" t="s">
        <v>36</v>
      </c>
      <c r="AG84" s="149" t="e">
        <f t="shared" si="254"/>
        <v>#DIV/0!</v>
      </c>
      <c r="AH84" s="155" t="s">
        <v>168</v>
      </c>
      <c r="AS84" s="105"/>
    </row>
    <row r="85" spans="1:46" s="59" customFormat="1" ht="28.5" customHeight="1" thickTop="1" x14ac:dyDescent="0.2">
      <c r="A85" s="332">
        <v>37</v>
      </c>
      <c r="B85" s="323"/>
      <c r="C85" s="323"/>
      <c r="D85" s="75">
        <f>+(D86*$C86)+(D87*$C87)</f>
        <v>0</v>
      </c>
      <c r="E85" s="75">
        <f>+(E86*$C86)+(E87*$C87)</f>
        <v>0</v>
      </c>
      <c r="F85" s="68" t="e">
        <f t="shared" ref="F85:F90" si="255">+D85/E85</f>
        <v>#DIV/0!</v>
      </c>
      <c r="G85" s="324" t="s">
        <v>32</v>
      </c>
      <c r="H85" s="325" t="e">
        <f t="shared" si="239"/>
        <v>#DIV/0!</v>
      </c>
      <c r="I85" s="75">
        <f>+(I86*$C86)+(I87*$C87)</f>
        <v>0</v>
      </c>
      <c r="J85" s="75">
        <f>+(J86*$C86)+(J87*$C87)</f>
        <v>0</v>
      </c>
      <c r="K85" s="91" t="e">
        <f t="shared" ref="K85:K90" si="256">+I85/J85</f>
        <v>#DIV/0!</v>
      </c>
      <c r="L85" s="326" t="s">
        <v>3</v>
      </c>
      <c r="M85" s="325" t="e">
        <f t="shared" si="241"/>
        <v>#DIV/0!</v>
      </c>
      <c r="N85" s="75">
        <f>+(N86*$C86)+(N87*$C87)</f>
        <v>0</v>
      </c>
      <c r="O85" s="75">
        <f>+(O86*$C86)+(O87*$C87)</f>
        <v>0</v>
      </c>
      <c r="P85" s="69" t="e">
        <f t="shared" ref="P85:P90" si="257">+N85/O85</f>
        <v>#DIV/0!</v>
      </c>
      <c r="Q85" s="327" t="s">
        <v>33</v>
      </c>
      <c r="R85" s="324" t="e">
        <f t="shared" si="243"/>
        <v>#DIV/0!</v>
      </c>
      <c r="S85" s="75">
        <f>+S86+S87</f>
        <v>0</v>
      </c>
      <c r="T85" s="75">
        <f>+T86+T87</f>
        <v>0</v>
      </c>
      <c r="U85" s="75">
        <f t="shared" si="245"/>
        <v>0</v>
      </c>
      <c r="V85" s="324" t="s">
        <v>34</v>
      </c>
      <c r="W85" s="325" t="str">
        <f>IF(U85&gt;=$H$3*10%,"SI","NO")</f>
        <v>NO</v>
      </c>
      <c r="X85" s="75">
        <f>+(X86*$C86)+(X87*$C87)</f>
        <v>0</v>
      </c>
      <c r="Y85" s="75">
        <f>+(Y86*$C86)+(Y87*$C87)</f>
        <v>0</v>
      </c>
      <c r="Z85" s="68" t="e">
        <f t="shared" ref="Z85:Z90" si="258">+X85/Y85</f>
        <v>#DIV/0!</v>
      </c>
      <c r="AA85" s="324" t="s">
        <v>36</v>
      </c>
      <c r="AB85" s="325" t="e">
        <f t="shared" si="250"/>
        <v>#DIV/0!</v>
      </c>
      <c r="AC85" s="75">
        <f>+(AC86*$C86)+(AC87*$C87)</f>
        <v>0</v>
      </c>
      <c r="AD85" s="75">
        <f>+(AD86*$C86)+(AD87*$C87)</f>
        <v>0</v>
      </c>
      <c r="AE85" s="68" t="e">
        <f t="shared" ref="AE85:AE90" si="259">+AC85/AD85</f>
        <v>#DIV/0!</v>
      </c>
      <c r="AF85" s="324" t="s">
        <v>35</v>
      </c>
      <c r="AG85" s="325" t="e">
        <f t="shared" si="254"/>
        <v>#DIV/0!</v>
      </c>
      <c r="AS85" s="106"/>
      <c r="AT85" s="101"/>
    </row>
    <row r="86" spans="1:46" s="59" customFormat="1" ht="28.5" customHeight="1" x14ac:dyDescent="0.2">
      <c r="A86" s="332"/>
      <c r="B86" s="25"/>
      <c r="C86" s="26"/>
      <c r="D86" s="80"/>
      <c r="E86" s="71"/>
      <c r="F86" s="65" t="e">
        <f t="shared" si="255"/>
        <v>#DIV/0!</v>
      </c>
      <c r="G86" s="324"/>
      <c r="H86" s="325"/>
      <c r="I86" s="71"/>
      <c r="J86" s="80"/>
      <c r="K86" s="92" t="e">
        <f t="shared" si="256"/>
        <v>#DIV/0!</v>
      </c>
      <c r="L86" s="326"/>
      <c r="M86" s="325"/>
      <c r="N86" s="80"/>
      <c r="O86" s="71"/>
      <c r="P86" s="66" t="e">
        <f t="shared" si="257"/>
        <v>#DIV/0!</v>
      </c>
      <c r="Q86" s="327"/>
      <c r="R86" s="324"/>
      <c r="S86" s="71">
        <f t="shared" ref="S86:T87" si="260">+D86</f>
        <v>0</v>
      </c>
      <c r="T86" s="71">
        <f t="shared" si="260"/>
        <v>0</v>
      </c>
      <c r="U86" s="71">
        <f t="shared" si="245"/>
        <v>0</v>
      </c>
      <c r="V86" s="324"/>
      <c r="W86" s="325"/>
      <c r="X86" s="71">
        <f>+AC86</f>
        <v>0</v>
      </c>
      <c r="Y86" s="71">
        <f>+J86-I86</f>
        <v>0</v>
      </c>
      <c r="Z86" s="65" t="e">
        <f t="shared" si="258"/>
        <v>#DIV/0!</v>
      </c>
      <c r="AA86" s="324"/>
      <c r="AB86" s="325"/>
      <c r="AC86" s="71">
        <f>+N86</f>
        <v>0</v>
      </c>
      <c r="AD86" s="71">
        <f>+J86</f>
        <v>0</v>
      </c>
      <c r="AE86" s="65" t="e">
        <f t="shared" si="259"/>
        <v>#DIV/0!</v>
      </c>
      <c r="AF86" s="324"/>
      <c r="AG86" s="325"/>
      <c r="AS86" s="106"/>
      <c r="AT86" s="101"/>
    </row>
    <row r="87" spans="1:46" s="59" customFormat="1" ht="28.5" customHeight="1" x14ac:dyDescent="0.2">
      <c r="A87" s="332"/>
      <c r="B87" s="25"/>
      <c r="C87" s="26"/>
      <c r="D87" s="71"/>
      <c r="E87" s="71"/>
      <c r="F87" s="65" t="e">
        <f t="shared" si="255"/>
        <v>#DIV/0!</v>
      </c>
      <c r="G87" s="324"/>
      <c r="H87" s="325"/>
      <c r="I87" s="71"/>
      <c r="J87" s="80"/>
      <c r="K87" s="92" t="e">
        <f t="shared" si="256"/>
        <v>#DIV/0!</v>
      </c>
      <c r="L87" s="326"/>
      <c r="M87" s="325"/>
      <c r="N87" s="80"/>
      <c r="O87" s="71"/>
      <c r="P87" s="66" t="e">
        <f t="shared" si="257"/>
        <v>#DIV/0!</v>
      </c>
      <c r="Q87" s="327"/>
      <c r="R87" s="324"/>
      <c r="S87" s="71">
        <f t="shared" si="260"/>
        <v>0</v>
      </c>
      <c r="T87" s="71">
        <f t="shared" si="260"/>
        <v>0</v>
      </c>
      <c r="U87" s="71">
        <f>+(S87-T87)</f>
        <v>0</v>
      </c>
      <c r="V87" s="324"/>
      <c r="W87" s="325"/>
      <c r="X87" s="71">
        <f>+AC87</f>
        <v>0</v>
      </c>
      <c r="Y87" s="71">
        <f>+J87-I87</f>
        <v>0</v>
      </c>
      <c r="Z87" s="65" t="e">
        <f t="shared" si="258"/>
        <v>#DIV/0!</v>
      </c>
      <c r="AA87" s="324"/>
      <c r="AB87" s="325"/>
      <c r="AC87" s="71">
        <f>+N87</f>
        <v>0</v>
      </c>
      <c r="AD87" s="71">
        <f>+J87</f>
        <v>0</v>
      </c>
      <c r="AE87" s="65" t="e">
        <f t="shared" si="259"/>
        <v>#DIV/0!</v>
      </c>
      <c r="AF87" s="324"/>
      <c r="AG87" s="325"/>
      <c r="AS87" s="106"/>
      <c r="AT87" s="101"/>
    </row>
    <row r="88" spans="1:46" s="59" customFormat="1" ht="28.5" customHeight="1" x14ac:dyDescent="0.2">
      <c r="A88" s="332">
        <v>38</v>
      </c>
      <c r="B88" s="323"/>
      <c r="C88" s="323"/>
      <c r="D88" s="75">
        <f>+(D89*$C89)+(D90*$C90)</f>
        <v>0</v>
      </c>
      <c r="E88" s="75">
        <f>+(E89*$C89)+(E90*$C90)</f>
        <v>0</v>
      </c>
      <c r="F88" s="68" t="e">
        <f t="shared" si="255"/>
        <v>#DIV/0!</v>
      </c>
      <c r="G88" s="324" t="s">
        <v>32</v>
      </c>
      <c r="H88" s="325" t="e">
        <f t="shared" ref="H88" si="261">IF(F88&gt;=1,"SI","NO")</f>
        <v>#DIV/0!</v>
      </c>
      <c r="I88" s="75">
        <f>+(I89*$C89)+(I90*$C90)</f>
        <v>0</v>
      </c>
      <c r="J88" s="75">
        <f>+(J89*$C89)+(J90*$C90)</f>
        <v>0</v>
      </c>
      <c r="K88" s="91" t="e">
        <f t="shared" si="256"/>
        <v>#DIV/0!</v>
      </c>
      <c r="L88" s="326" t="s">
        <v>3</v>
      </c>
      <c r="M88" s="325" t="e">
        <f t="shared" ref="M88" si="262">IF(K88&lt;=70%,"SI","NO")</f>
        <v>#DIV/0!</v>
      </c>
      <c r="N88" s="75">
        <f>+(N89*$C89)+(N90*$C90)</f>
        <v>0</v>
      </c>
      <c r="O88" s="75">
        <f>+(O89*$C89)+(O90*$C90)</f>
        <v>0</v>
      </c>
      <c r="P88" s="69" t="e">
        <f t="shared" si="257"/>
        <v>#DIV/0!</v>
      </c>
      <c r="Q88" s="327" t="s">
        <v>33</v>
      </c>
      <c r="R88" s="324" t="e">
        <f t="shared" ref="R88" si="263">IF(P88&gt;=1,"SI","NO")</f>
        <v>#DIV/0!</v>
      </c>
      <c r="S88" s="75">
        <f>+S89+S90</f>
        <v>0</v>
      </c>
      <c r="T88" s="75">
        <f>+T89+T90</f>
        <v>0</v>
      </c>
      <c r="U88" s="75">
        <f t="shared" ref="U88:U89" si="264">+(S88-T88)</f>
        <v>0</v>
      </c>
      <c r="V88" s="324" t="s">
        <v>34</v>
      </c>
      <c r="W88" s="325" t="str">
        <f>IF(U88&gt;=$H$3*10%,"SI","NO")</f>
        <v>NO</v>
      </c>
      <c r="X88" s="75">
        <f>+(X89*$C89)+(X90*$C90)</f>
        <v>0</v>
      </c>
      <c r="Y88" s="75">
        <f>+(Y89*$C89)+(Y90*$C90)</f>
        <v>0</v>
      </c>
      <c r="Z88" s="68" t="e">
        <f t="shared" si="258"/>
        <v>#DIV/0!</v>
      </c>
      <c r="AA88" s="324" t="s">
        <v>36</v>
      </c>
      <c r="AB88" s="325" t="e">
        <f t="shared" ref="AB88" si="265">IF(Z88&gt;=0,"SI","NO")</f>
        <v>#DIV/0!</v>
      </c>
      <c r="AC88" s="75">
        <f>+(AC89*$C89)+(AC90*$C90)</f>
        <v>0</v>
      </c>
      <c r="AD88" s="75">
        <f>+(AD89*$C89)+(AD90*$C90)</f>
        <v>0</v>
      </c>
      <c r="AE88" s="68" t="e">
        <f t="shared" si="259"/>
        <v>#DIV/0!</v>
      </c>
      <c r="AF88" s="324" t="s">
        <v>35</v>
      </c>
      <c r="AG88" s="325" t="e">
        <f t="shared" ref="AG88" si="266">IF(AE88&gt;=0,"SI","NO")</f>
        <v>#DIV/0!</v>
      </c>
      <c r="AS88" s="106"/>
      <c r="AT88" s="101"/>
    </row>
    <row r="89" spans="1:46" s="59" customFormat="1" ht="28.5" customHeight="1" x14ac:dyDescent="0.2">
      <c r="A89" s="332"/>
      <c r="B89" s="25"/>
      <c r="C89" s="26"/>
      <c r="D89" s="80"/>
      <c r="E89" s="71"/>
      <c r="F89" s="65" t="e">
        <f t="shared" si="255"/>
        <v>#DIV/0!</v>
      </c>
      <c r="G89" s="324"/>
      <c r="H89" s="325"/>
      <c r="I89" s="71"/>
      <c r="J89" s="80"/>
      <c r="K89" s="92" t="e">
        <f t="shared" si="256"/>
        <v>#DIV/0!</v>
      </c>
      <c r="L89" s="326"/>
      <c r="M89" s="325"/>
      <c r="N89" s="80"/>
      <c r="O89" s="71"/>
      <c r="P89" s="66" t="e">
        <f t="shared" si="257"/>
        <v>#DIV/0!</v>
      </c>
      <c r="Q89" s="327"/>
      <c r="R89" s="324"/>
      <c r="S89" s="71">
        <f t="shared" ref="S89:T90" si="267">+D89</f>
        <v>0</v>
      </c>
      <c r="T89" s="71">
        <f t="shared" si="267"/>
        <v>0</v>
      </c>
      <c r="U89" s="71">
        <f t="shared" si="264"/>
        <v>0</v>
      </c>
      <c r="V89" s="324"/>
      <c r="W89" s="325"/>
      <c r="X89" s="71">
        <f>+AC89</f>
        <v>0</v>
      </c>
      <c r="Y89" s="71">
        <f>+J89-I89</f>
        <v>0</v>
      </c>
      <c r="Z89" s="65" t="e">
        <f t="shared" si="258"/>
        <v>#DIV/0!</v>
      </c>
      <c r="AA89" s="324"/>
      <c r="AB89" s="325"/>
      <c r="AC89" s="71">
        <f>+N89</f>
        <v>0</v>
      </c>
      <c r="AD89" s="71">
        <f>+J89</f>
        <v>0</v>
      </c>
      <c r="AE89" s="65" t="e">
        <f t="shared" si="259"/>
        <v>#DIV/0!</v>
      </c>
      <c r="AF89" s="324"/>
      <c r="AG89" s="325"/>
      <c r="AS89" s="106"/>
      <c r="AT89" s="101"/>
    </row>
    <row r="90" spans="1:46" s="59" customFormat="1" ht="28.5" customHeight="1" x14ac:dyDescent="0.2">
      <c r="A90" s="332"/>
      <c r="B90" s="25"/>
      <c r="C90" s="26"/>
      <c r="D90" s="71"/>
      <c r="E90" s="71"/>
      <c r="F90" s="65" t="e">
        <f t="shared" si="255"/>
        <v>#DIV/0!</v>
      </c>
      <c r="G90" s="324"/>
      <c r="H90" s="325"/>
      <c r="I90" s="71"/>
      <c r="J90" s="80"/>
      <c r="K90" s="92" t="e">
        <f t="shared" si="256"/>
        <v>#DIV/0!</v>
      </c>
      <c r="L90" s="326"/>
      <c r="M90" s="325"/>
      <c r="N90" s="80"/>
      <c r="O90" s="71"/>
      <c r="P90" s="66" t="e">
        <f t="shared" si="257"/>
        <v>#DIV/0!</v>
      </c>
      <c r="Q90" s="327"/>
      <c r="R90" s="324"/>
      <c r="S90" s="71">
        <f t="shared" si="267"/>
        <v>0</v>
      </c>
      <c r="T90" s="71">
        <f t="shared" si="267"/>
        <v>0</v>
      </c>
      <c r="U90" s="71">
        <f>+(S90-T90)</f>
        <v>0</v>
      </c>
      <c r="V90" s="324"/>
      <c r="W90" s="325"/>
      <c r="X90" s="71">
        <f>+AC90</f>
        <v>0</v>
      </c>
      <c r="Y90" s="71">
        <f>+J90-I90</f>
        <v>0</v>
      </c>
      <c r="Z90" s="65" t="e">
        <f t="shared" si="258"/>
        <v>#DIV/0!</v>
      </c>
      <c r="AA90" s="324"/>
      <c r="AB90" s="325"/>
      <c r="AC90" s="71">
        <f>+N90</f>
        <v>0</v>
      </c>
      <c r="AD90" s="71">
        <f>+J90</f>
        <v>0</v>
      </c>
      <c r="AE90" s="65" t="e">
        <f t="shared" si="259"/>
        <v>#DIV/0!</v>
      </c>
      <c r="AF90" s="324"/>
      <c r="AG90" s="325"/>
      <c r="AS90" s="106"/>
      <c r="AT90" s="101"/>
    </row>
    <row r="91" spans="1:46" s="20" customFormat="1" ht="49.5" customHeight="1" x14ac:dyDescent="0.2">
      <c r="A91" s="159">
        <v>39</v>
      </c>
      <c r="B91" s="139"/>
      <c r="C91" s="140"/>
      <c r="D91" s="141"/>
      <c r="E91" s="142"/>
      <c r="F91" s="143" t="e">
        <f t="shared" ref="F91:F92" si="268">+ROUNDDOWN(D91/E91,2)</f>
        <v>#DIV/0!</v>
      </c>
      <c r="G91" s="144" t="s">
        <v>32</v>
      </c>
      <c r="H91" s="145" t="e">
        <f t="shared" ref="H91:H93" si="269">IF(F91&gt;=1,"SI","NO")</f>
        <v>#DIV/0!</v>
      </c>
      <c r="I91" s="146"/>
      <c r="J91" s="146"/>
      <c r="K91" s="147" t="e">
        <f t="shared" ref="K91:K92" si="270">+ROUNDDOWN(I91/J91,2)</f>
        <v>#DIV/0!</v>
      </c>
      <c r="L91" s="114" t="s">
        <v>3</v>
      </c>
      <c r="M91" s="145" t="e">
        <f t="shared" ref="M91:M93" si="271">IF(K91&lt;=70%,"SI","NO")</f>
        <v>#DIV/0!</v>
      </c>
      <c r="N91" s="141"/>
      <c r="O91" s="148"/>
      <c r="P91" s="143" t="e">
        <f t="shared" ref="P91:P92" si="272">+ROUNDDOWN(N91/O91,2)</f>
        <v>#DIV/0!</v>
      </c>
      <c r="Q91" s="114" t="s">
        <v>33</v>
      </c>
      <c r="R91" s="149" t="e">
        <f t="shared" ref="R91:R93" si="273">IF(P91&gt;=1,"SI","NO")</f>
        <v>#DIV/0!</v>
      </c>
      <c r="S91" s="150">
        <f t="shared" ref="S91:T92" si="274">D91</f>
        <v>0</v>
      </c>
      <c r="T91" s="150">
        <f t="shared" si="274"/>
        <v>0</v>
      </c>
      <c r="U91" s="151">
        <f t="shared" ref="U91:U94" si="275">+(S91-T91)</f>
        <v>0</v>
      </c>
      <c r="V91" s="152" t="s">
        <v>34</v>
      </c>
      <c r="W91" s="149" t="str">
        <f t="shared" ref="W91:W92" si="276">IF(U91&gt;=$I$3*10%,"SI","NO")</f>
        <v>SI</v>
      </c>
      <c r="X91" s="141">
        <f t="shared" ref="X91:X92" si="277">+AC91</f>
        <v>0</v>
      </c>
      <c r="Y91" s="153">
        <f t="shared" ref="Y91:Y92" si="278">+J91-I91</f>
        <v>0</v>
      </c>
      <c r="Z91" s="143" t="e">
        <f t="shared" ref="Z91:Z92" si="279">+ROUNDDOWN(X91/Y91,2)</f>
        <v>#DIV/0!</v>
      </c>
      <c r="AA91" s="154" t="s">
        <v>36</v>
      </c>
      <c r="AB91" s="149" t="e">
        <f t="shared" ref="AB91:AB93" si="280">IF(Z91&gt;=0,"SI","NO")</f>
        <v>#DIV/0!</v>
      </c>
      <c r="AC91" s="141">
        <f t="shared" ref="AC91:AC92" si="281">+N91</f>
        <v>0</v>
      </c>
      <c r="AD91" s="142">
        <f t="shared" ref="AD91:AD92" si="282">+J91</f>
        <v>0</v>
      </c>
      <c r="AE91" s="143" t="e">
        <f t="shared" ref="AE91:AE92" si="283">+ROUNDDOWN(AC91/AD91,2)</f>
        <v>#DIV/0!</v>
      </c>
      <c r="AF91" s="154" t="s">
        <v>36</v>
      </c>
      <c r="AG91" s="149" t="e">
        <f t="shared" ref="AG91:AG93" si="284">IF(AE91&gt;=0,"SI","NO")</f>
        <v>#DIV/0!</v>
      </c>
      <c r="AH91" s="155" t="s">
        <v>168</v>
      </c>
      <c r="AS91" s="105"/>
    </row>
    <row r="92" spans="1:46" s="20" customFormat="1" ht="49.5" customHeight="1" x14ac:dyDescent="0.2">
      <c r="A92" s="185">
        <v>40</v>
      </c>
      <c r="B92" s="161"/>
      <c r="C92" s="162"/>
      <c r="D92" s="141"/>
      <c r="E92" s="142"/>
      <c r="F92" s="143" t="e">
        <f t="shared" si="268"/>
        <v>#DIV/0!</v>
      </c>
      <c r="G92" s="144" t="s">
        <v>32</v>
      </c>
      <c r="H92" s="145" t="e">
        <f t="shared" si="269"/>
        <v>#DIV/0!</v>
      </c>
      <c r="I92" s="146"/>
      <c r="J92" s="146"/>
      <c r="K92" s="147" t="e">
        <f t="shared" si="270"/>
        <v>#DIV/0!</v>
      </c>
      <c r="L92" s="114" t="s">
        <v>3</v>
      </c>
      <c r="M92" s="145" t="e">
        <f t="shared" si="271"/>
        <v>#DIV/0!</v>
      </c>
      <c r="N92" s="141"/>
      <c r="O92" s="148"/>
      <c r="P92" s="143" t="e">
        <f t="shared" si="272"/>
        <v>#DIV/0!</v>
      </c>
      <c r="Q92" s="114" t="s">
        <v>33</v>
      </c>
      <c r="R92" s="149" t="e">
        <f t="shared" si="273"/>
        <v>#DIV/0!</v>
      </c>
      <c r="S92" s="150">
        <f t="shared" si="274"/>
        <v>0</v>
      </c>
      <c r="T92" s="150">
        <f t="shared" si="274"/>
        <v>0</v>
      </c>
      <c r="U92" s="151">
        <f t="shared" si="275"/>
        <v>0</v>
      </c>
      <c r="V92" s="152" t="s">
        <v>34</v>
      </c>
      <c r="W92" s="149" t="str">
        <f t="shared" si="276"/>
        <v>SI</v>
      </c>
      <c r="X92" s="141">
        <f t="shared" si="277"/>
        <v>0</v>
      </c>
      <c r="Y92" s="153">
        <f t="shared" si="278"/>
        <v>0</v>
      </c>
      <c r="Z92" s="143" t="e">
        <f t="shared" si="279"/>
        <v>#DIV/0!</v>
      </c>
      <c r="AA92" s="154" t="s">
        <v>36</v>
      </c>
      <c r="AB92" s="149" t="e">
        <f t="shared" si="280"/>
        <v>#DIV/0!</v>
      </c>
      <c r="AC92" s="141">
        <f t="shared" si="281"/>
        <v>0</v>
      </c>
      <c r="AD92" s="142">
        <f t="shared" si="282"/>
        <v>0</v>
      </c>
      <c r="AE92" s="143" t="e">
        <f t="shared" si="283"/>
        <v>#DIV/0!</v>
      </c>
      <c r="AF92" s="154" t="s">
        <v>36</v>
      </c>
      <c r="AG92" s="149" t="e">
        <f t="shared" si="284"/>
        <v>#DIV/0!</v>
      </c>
      <c r="AH92" s="155" t="s">
        <v>168</v>
      </c>
      <c r="AS92" s="105"/>
    </row>
    <row r="93" spans="1:46" s="59" customFormat="1" ht="28.5" customHeight="1" x14ac:dyDescent="0.2">
      <c r="A93" s="333">
        <v>41</v>
      </c>
      <c r="B93" s="329"/>
      <c r="C93" s="329"/>
      <c r="D93" s="75">
        <f>+(D94*$C94)+(D95*$C95)</f>
        <v>0</v>
      </c>
      <c r="E93" s="75">
        <f>+(E94*$C94)+(E95*$C95)</f>
        <v>0</v>
      </c>
      <c r="F93" s="68" t="e">
        <f t="shared" ref="F93:F98" si="285">+D93/E93</f>
        <v>#DIV/0!</v>
      </c>
      <c r="G93" s="324" t="s">
        <v>32</v>
      </c>
      <c r="H93" s="325" t="e">
        <f t="shared" si="269"/>
        <v>#DIV/0!</v>
      </c>
      <c r="I93" s="75">
        <f>+(I94*$C94)+(I95*$C95)</f>
        <v>0</v>
      </c>
      <c r="J93" s="75">
        <f>+(J94*$C94)+(J95*$C95)</f>
        <v>0</v>
      </c>
      <c r="K93" s="91" t="e">
        <f t="shared" ref="K93:K98" si="286">+I93/J93</f>
        <v>#DIV/0!</v>
      </c>
      <c r="L93" s="326" t="s">
        <v>3</v>
      </c>
      <c r="M93" s="325" t="e">
        <f t="shared" si="271"/>
        <v>#DIV/0!</v>
      </c>
      <c r="N93" s="75">
        <f>+(N94*$C94)+(N95*$C95)</f>
        <v>0</v>
      </c>
      <c r="O93" s="75">
        <f>+(O94*$C94)+(O95*$C95)</f>
        <v>0</v>
      </c>
      <c r="P93" s="69" t="e">
        <f t="shared" ref="P93:P98" si="287">+N93/O93</f>
        <v>#DIV/0!</v>
      </c>
      <c r="Q93" s="327" t="s">
        <v>33</v>
      </c>
      <c r="R93" s="324" t="e">
        <f t="shared" si="273"/>
        <v>#DIV/0!</v>
      </c>
      <c r="S93" s="75">
        <f>+S94+S95</f>
        <v>0</v>
      </c>
      <c r="T93" s="75">
        <f>+T94+T95</f>
        <v>0</v>
      </c>
      <c r="U93" s="75">
        <f t="shared" si="275"/>
        <v>0</v>
      </c>
      <c r="V93" s="324" t="s">
        <v>34</v>
      </c>
      <c r="W93" s="325" t="str">
        <f>IF(U93&gt;=$H$3*10%,"SI","NO")</f>
        <v>NO</v>
      </c>
      <c r="X93" s="75">
        <f>+(X94*$C94)+(X95*$C95)</f>
        <v>0</v>
      </c>
      <c r="Y93" s="75">
        <f>+(Y94*$C94)+(Y95*$C95)</f>
        <v>0</v>
      </c>
      <c r="Z93" s="68" t="e">
        <f t="shared" ref="Z93:Z98" si="288">+X93/Y93</f>
        <v>#DIV/0!</v>
      </c>
      <c r="AA93" s="324" t="s">
        <v>36</v>
      </c>
      <c r="AB93" s="325" t="e">
        <f t="shared" si="280"/>
        <v>#DIV/0!</v>
      </c>
      <c r="AC93" s="75">
        <f>+(AC94*$C94)+(AC95*$C95)</f>
        <v>0</v>
      </c>
      <c r="AD93" s="75">
        <f>+(AD94*$C94)+(AD95*$C95)</f>
        <v>0</v>
      </c>
      <c r="AE93" s="68" t="e">
        <f t="shared" ref="AE93:AE98" si="289">+AC93/AD93</f>
        <v>#DIV/0!</v>
      </c>
      <c r="AF93" s="324" t="s">
        <v>35</v>
      </c>
      <c r="AG93" s="325" t="e">
        <f t="shared" si="284"/>
        <v>#DIV/0!</v>
      </c>
      <c r="AS93" s="106"/>
      <c r="AT93" s="101"/>
    </row>
    <row r="94" spans="1:46" s="59" customFormat="1" ht="28.5" customHeight="1" x14ac:dyDescent="0.2">
      <c r="A94" s="332"/>
      <c r="B94" s="25"/>
      <c r="C94" s="26"/>
      <c r="D94" s="80"/>
      <c r="E94" s="71"/>
      <c r="F94" s="65" t="e">
        <f t="shared" si="285"/>
        <v>#DIV/0!</v>
      </c>
      <c r="G94" s="324"/>
      <c r="H94" s="325"/>
      <c r="I94" s="71"/>
      <c r="J94" s="80"/>
      <c r="K94" s="92" t="e">
        <f t="shared" si="286"/>
        <v>#DIV/0!</v>
      </c>
      <c r="L94" s="326"/>
      <c r="M94" s="325"/>
      <c r="N94" s="80"/>
      <c r="O94" s="71"/>
      <c r="P94" s="66" t="e">
        <f t="shared" si="287"/>
        <v>#DIV/0!</v>
      </c>
      <c r="Q94" s="327"/>
      <c r="R94" s="324"/>
      <c r="S94" s="71">
        <f t="shared" ref="S94:T95" si="290">+D94</f>
        <v>0</v>
      </c>
      <c r="T94" s="71">
        <f t="shared" si="290"/>
        <v>0</v>
      </c>
      <c r="U94" s="71">
        <f t="shared" si="275"/>
        <v>0</v>
      </c>
      <c r="V94" s="324"/>
      <c r="W94" s="325"/>
      <c r="X94" s="71">
        <f>+AC94</f>
        <v>0</v>
      </c>
      <c r="Y94" s="71">
        <f>+J94-I94</f>
        <v>0</v>
      </c>
      <c r="Z94" s="65" t="e">
        <f t="shared" si="288"/>
        <v>#DIV/0!</v>
      </c>
      <c r="AA94" s="324"/>
      <c r="AB94" s="325"/>
      <c r="AC94" s="71">
        <f>+N94</f>
        <v>0</v>
      </c>
      <c r="AD94" s="71">
        <f>+J94</f>
        <v>0</v>
      </c>
      <c r="AE94" s="65" t="e">
        <f t="shared" si="289"/>
        <v>#DIV/0!</v>
      </c>
      <c r="AF94" s="324"/>
      <c r="AG94" s="325"/>
      <c r="AS94" s="106"/>
      <c r="AT94" s="101"/>
    </row>
    <row r="95" spans="1:46" s="59" customFormat="1" ht="28.5" customHeight="1" x14ac:dyDescent="0.2">
      <c r="A95" s="332"/>
      <c r="B95" s="25"/>
      <c r="C95" s="26"/>
      <c r="D95" s="71"/>
      <c r="E95" s="71"/>
      <c r="F95" s="65" t="e">
        <f t="shared" si="285"/>
        <v>#DIV/0!</v>
      </c>
      <c r="G95" s="324"/>
      <c r="H95" s="325"/>
      <c r="I95" s="71"/>
      <c r="J95" s="80"/>
      <c r="K95" s="92" t="e">
        <f t="shared" si="286"/>
        <v>#DIV/0!</v>
      </c>
      <c r="L95" s="326"/>
      <c r="M95" s="325"/>
      <c r="N95" s="80"/>
      <c r="O95" s="71"/>
      <c r="P95" s="66" t="e">
        <f t="shared" si="287"/>
        <v>#DIV/0!</v>
      </c>
      <c r="Q95" s="327"/>
      <c r="R95" s="324"/>
      <c r="S95" s="71">
        <f t="shared" si="290"/>
        <v>0</v>
      </c>
      <c r="T95" s="71">
        <f t="shared" si="290"/>
        <v>0</v>
      </c>
      <c r="U95" s="71">
        <f>+(S95-T95)</f>
        <v>0</v>
      </c>
      <c r="V95" s="324"/>
      <c r="W95" s="325"/>
      <c r="X95" s="71">
        <f>+AC95</f>
        <v>0</v>
      </c>
      <c r="Y95" s="71">
        <f>+J95-I95</f>
        <v>0</v>
      </c>
      <c r="Z95" s="65" t="e">
        <f t="shared" si="288"/>
        <v>#DIV/0!</v>
      </c>
      <c r="AA95" s="324"/>
      <c r="AB95" s="325"/>
      <c r="AC95" s="71">
        <f>+N95</f>
        <v>0</v>
      </c>
      <c r="AD95" s="71">
        <f>+J95</f>
        <v>0</v>
      </c>
      <c r="AE95" s="65" t="e">
        <f t="shared" si="289"/>
        <v>#DIV/0!</v>
      </c>
      <c r="AF95" s="324"/>
      <c r="AG95" s="325"/>
      <c r="AS95" s="106"/>
      <c r="AT95" s="101"/>
    </row>
    <row r="96" spans="1:46" s="59" customFormat="1" ht="28.5" customHeight="1" x14ac:dyDescent="0.2">
      <c r="A96" s="332">
        <v>42</v>
      </c>
      <c r="B96" s="323"/>
      <c r="C96" s="323"/>
      <c r="D96" s="75">
        <f>+(D97*$C97)+(D98*$C98)</f>
        <v>0</v>
      </c>
      <c r="E96" s="75">
        <f>+(E97*$C97)+(E98*$C98)</f>
        <v>0</v>
      </c>
      <c r="F96" s="68" t="e">
        <f t="shared" si="285"/>
        <v>#DIV/0!</v>
      </c>
      <c r="G96" s="324" t="s">
        <v>32</v>
      </c>
      <c r="H96" s="325" t="e">
        <f t="shared" ref="H96" si="291">IF(F96&gt;=1,"SI","NO")</f>
        <v>#DIV/0!</v>
      </c>
      <c r="I96" s="75">
        <f>+(I97*$C97)+(I98*$C98)</f>
        <v>0</v>
      </c>
      <c r="J96" s="75">
        <f>+(J97*$C97)+(J98*$C98)</f>
        <v>0</v>
      </c>
      <c r="K96" s="91" t="e">
        <f t="shared" si="286"/>
        <v>#DIV/0!</v>
      </c>
      <c r="L96" s="326" t="s">
        <v>3</v>
      </c>
      <c r="M96" s="325" t="e">
        <f t="shared" ref="M96" si="292">IF(K96&lt;=70%,"SI","NO")</f>
        <v>#DIV/0!</v>
      </c>
      <c r="N96" s="75">
        <f>+(N97*$C97)+(N98*$C98)</f>
        <v>0</v>
      </c>
      <c r="O96" s="75">
        <f>+(O97*$C97)+(O98*$C98)</f>
        <v>0</v>
      </c>
      <c r="P96" s="69" t="e">
        <f t="shared" si="287"/>
        <v>#DIV/0!</v>
      </c>
      <c r="Q96" s="327" t="s">
        <v>33</v>
      </c>
      <c r="R96" s="324" t="e">
        <f t="shared" ref="R96" si="293">IF(P96&gt;=1,"SI","NO")</f>
        <v>#DIV/0!</v>
      </c>
      <c r="S96" s="75">
        <f>+S97+S98</f>
        <v>0</v>
      </c>
      <c r="T96" s="75">
        <f>+T97+T98</f>
        <v>0</v>
      </c>
      <c r="U96" s="75">
        <f t="shared" ref="U96:U97" si="294">+(S96-T96)</f>
        <v>0</v>
      </c>
      <c r="V96" s="324" t="s">
        <v>34</v>
      </c>
      <c r="W96" s="325" t="str">
        <f>IF(U96&gt;=$H$3*10%,"SI","NO")</f>
        <v>NO</v>
      </c>
      <c r="X96" s="75">
        <f>+(X97*$C97)+(X98*$C98)</f>
        <v>0</v>
      </c>
      <c r="Y96" s="75">
        <f>+(Y97*$C97)+(Y98*$C98)</f>
        <v>0</v>
      </c>
      <c r="Z96" s="68" t="e">
        <f t="shared" si="288"/>
        <v>#DIV/0!</v>
      </c>
      <c r="AA96" s="324" t="s">
        <v>36</v>
      </c>
      <c r="AB96" s="325" t="e">
        <f t="shared" ref="AB96" si="295">IF(Z96&gt;=0,"SI","NO")</f>
        <v>#DIV/0!</v>
      </c>
      <c r="AC96" s="75">
        <f>+(AC97*$C97)+(AC98*$C98)</f>
        <v>0</v>
      </c>
      <c r="AD96" s="75">
        <f>+(AD97*$C97)+(AD98*$C98)</f>
        <v>0</v>
      </c>
      <c r="AE96" s="68" t="e">
        <f t="shared" si="289"/>
        <v>#DIV/0!</v>
      </c>
      <c r="AF96" s="324" t="s">
        <v>35</v>
      </c>
      <c r="AG96" s="325" t="e">
        <f t="shared" ref="AG96" si="296">IF(AE96&gt;=0,"SI","NO")</f>
        <v>#DIV/0!</v>
      </c>
      <c r="AS96" s="106"/>
      <c r="AT96" s="101"/>
    </row>
    <row r="97" spans="1:46" s="59" customFormat="1" ht="28.5" customHeight="1" x14ac:dyDescent="0.2">
      <c r="A97" s="332"/>
      <c r="B97" s="25"/>
      <c r="C97" s="26"/>
      <c r="D97" s="80"/>
      <c r="E97" s="71"/>
      <c r="F97" s="65" t="e">
        <f t="shared" si="285"/>
        <v>#DIV/0!</v>
      </c>
      <c r="G97" s="324"/>
      <c r="H97" s="325"/>
      <c r="I97" s="71"/>
      <c r="J97" s="80"/>
      <c r="K97" s="92" t="e">
        <f t="shared" si="286"/>
        <v>#DIV/0!</v>
      </c>
      <c r="L97" s="326"/>
      <c r="M97" s="325"/>
      <c r="N97" s="80"/>
      <c r="O97" s="71"/>
      <c r="P97" s="66" t="e">
        <f t="shared" si="287"/>
        <v>#DIV/0!</v>
      </c>
      <c r="Q97" s="327"/>
      <c r="R97" s="324"/>
      <c r="S97" s="71">
        <f t="shared" ref="S97:T98" si="297">+D97</f>
        <v>0</v>
      </c>
      <c r="T97" s="71">
        <f t="shared" si="297"/>
        <v>0</v>
      </c>
      <c r="U97" s="71">
        <f t="shared" si="294"/>
        <v>0</v>
      </c>
      <c r="V97" s="324"/>
      <c r="W97" s="325"/>
      <c r="X97" s="71">
        <f>+AC97</f>
        <v>0</v>
      </c>
      <c r="Y97" s="71">
        <f>+J97-I97</f>
        <v>0</v>
      </c>
      <c r="Z97" s="65" t="e">
        <f t="shared" si="288"/>
        <v>#DIV/0!</v>
      </c>
      <c r="AA97" s="324"/>
      <c r="AB97" s="325"/>
      <c r="AC97" s="71">
        <f>+N97</f>
        <v>0</v>
      </c>
      <c r="AD97" s="71">
        <f>+J97</f>
        <v>0</v>
      </c>
      <c r="AE97" s="65" t="e">
        <f t="shared" si="289"/>
        <v>#DIV/0!</v>
      </c>
      <c r="AF97" s="324"/>
      <c r="AG97" s="325"/>
      <c r="AS97" s="106"/>
      <c r="AT97" s="101"/>
    </row>
    <row r="98" spans="1:46" s="59" customFormat="1" ht="28.5" customHeight="1" x14ac:dyDescent="0.2">
      <c r="A98" s="332"/>
      <c r="B98" s="25"/>
      <c r="C98" s="26"/>
      <c r="D98" s="71"/>
      <c r="E98" s="71"/>
      <c r="F98" s="65" t="e">
        <f t="shared" si="285"/>
        <v>#DIV/0!</v>
      </c>
      <c r="G98" s="324"/>
      <c r="H98" s="325"/>
      <c r="I98" s="71"/>
      <c r="J98" s="80"/>
      <c r="K98" s="92" t="e">
        <f t="shared" si="286"/>
        <v>#DIV/0!</v>
      </c>
      <c r="L98" s="326"/>
      <c r="M98" s="325"/>
      <c r="N98" s="80"/>
      <c r="O98" s="71"/>
      <c r="P98" s="66" t="e">
        <f t="shared" si="287"/>
        <v>#DIV/0!</v>
      </c>
      <c r="Q98" s="327"/>
      <c r="R98" s="324"/>
      <c r="S98" s="71">
        <f t="shared" si="297"/>
        <v>0</v>
      </c>
      <c r="T98" s="71">
        <f t="shared" si="297"/>
        <v>0</v>
      </c>
      <c r="U98" s="71">
        <f>+(S98-T98)</f>
        <v>0</v>
      </c>
      <c r="V98" s="324"/>
      <c r="W98" s="325"/>
      <c r="X98" s="71">
        <f>+AC98</f>
        <v>0</v>
      </c>
      <c r="Y98" s="71">
        <f>+J98-I98</f>
        <v>0</v>
      </c>
      <c r="Z98" s="65" t="e">
        <f t="shared" si="288"/>
        <v>#DIV/0!</v>
      </c>
      <c r="AA98" s="324"/>
      <c r="AB98" s="325"/>
      <c r="AC98" s="71">
        <f>+N98</f>
        <v>0</v>
      </c>
      <c r="AD98" s="71">
        <f>+J98</f>
        <v>0</v>
      </c>
      <c r="AE98" s="65" t="e">
        <f t="shared" si="289"/>
        <v>#DIV/0!</v>
      </c>
      <c r="AF98" s="324"/>
      <c r="AG98" s="325"/>
      <c r="AS98" s="106"/>
      <c r="AT98" s="101"/>
    </row>
    <row r="99" spans="1:46" s="20" customFormat="1" ht="49.5" customHeight="1" x14ac:dyDescent="0.2">
      <c r="A99" s="159">
        <v>43</v>
      </c>
      <c r="B99" s="139"/>
      <c r="C99" s="140"/>
      <c r="D99" s="141"/>
      <c r="E99" s="142"/>
      <c r="F99" s="143" t="e">
        <f t="shared" ref="F99:F100" si="298">+ROUNDDOWN(D99/E99,2)</f>
        <v>#DIV/0!</v>
      </c>
      <c r="G99" s="144" t="s">
        <v>32</v>
      </c>
      <c r="H99" s="145" t="e">
        <f t="shared" ref="H99:H101" si="299">IF(F99&gt;=1,"SI","NO")</f>
        <v>#DIV/0!</v>
      </c>
      <c r="I99" s="146"/>
      <c r="J99" s="146"/>
      <c r="K99" s="147" t="e">
        <f t="shared" ref="K99:K100" si="300">+ROUNDDOWN(I99/J99,2)</f>
        <v>#DIV/0!</v>
      </c>
      <c r="L99" s="114" t="s">
        <v>3</v>
      </c>
      <c r="M99" s="145" t="e">
        <f t="shared" ref="M99:M101" si="301">IF(K99&lt;=70%,"SI","NO")</f>
        <v>#DIV/0!</v>
      </c>
      <c r="N99" s="141"/>
      <c r="O99" s="148"/>
      <c r="P99" s="143" t="e">
        <f t="shared" ref="P99:P100" si="302">+ROUNDDOWN(N99/O99,2)</f>
        <v>#DIV/0!</v>
      </c>
      <c r="Q99" s="114" t="s">
        <v>33</v>
      </c>
      <c r="R99" s="149" t="e">
        <f t="shared" ref="R99:R101" si="303">IF(P99&gt;=1,"SI","NO")</f>
        <v>#DIV/0!</v>
      </c>
      <c r="S99" s="150">
        <f t="shared" ref="S99:T100" si="304">D99</f>
        <v>0</v>
      </c>
      <c r="T99" s="150">
        <f t="shared" si="304"/>
        <v>0</v>
      </c>
      <c r="U99" s="151">
        <f t="shared" ref="U99:U102" si="305">+(S99-T99)</f>
        <v>0</v>
      </c>
      <c r="V99" s="152" t="s">
        <v>34</v>
      </c>
      <c r="W99" s="149" t="str">
        <f t="shared" ref="W99:W100" si="306">IF(U99&gt;=$I$3*10%,"SI","NO")</f>
        <v>SI</v>
      </c>
      <c r="X99" s="141">
        <f t="shared" ref="X99:X100" si="307">+AC99</f>
        <v>0</v>
      </c>
      <c r="Y99" s="153">
        <f t="shared" ref="Y99:Y100" si="308">+J99-I99</f>
        <v>0</v>
      </c>
      <c r="Z99" s="143" t="e">
        <f t="shared" ref="Z99:Z100" si="309">+ROUNDDOWN(X99/Y99,2)</f>
        <v>#DIV/0!</v>
      </c>
      <c r="AA99" s="154" t="s">
        <v>36</v>
      </c>
      <c r="AB99" s="149" t="e">
        <f t="shared" ref="AB99:AB101" si="310">IF(Z99&gt;=0,"SI","NO")</f>
        <v>#DIV/0!</v>
      </c>
      <c r="AC99" s="141">
        <f t="shared" ref="AC99:AC100" si="311">+N99</f>
        <v>0</v>
      </c>
      <c r="AD99" s="142">
        <f t="shared" ref="AD99:AD100" si="312">+J99</f>
        <v>0</v>
      </c>
      <c r="AE99" s="143" t="e">
        <f t="shared" ref="AE99:AE100" si="313">+ROUNDDOWN(AC99/AD99,2)</f>
        <v>#DIV/0!</v>
      </c>
      <c r="AF99" s="154" t="s">
        <v>36</v>
      </c>
      <c r="AG99" s="149" t="e">
        <f t="shared" ref="AG99:AG101" si="314">IF(AE99&gt;=0,"SI","NO")</f>
        <v>#DIV/0!</v>
      </c>
      <c r="AH99" s="155" t="s">
        <v>168</v>
      </c>
      <c r="AS99" s="105"/>
    </row>
    <row r="100" spans="1:46" s="20" customFormat="1" ht="49.5" customHeight="1" thickBot="1" x14ac:dyDescent="0.25">
      <c r="A100" s="182">
        <v>44</v>
      </c>
      <c r="B100" s="183"/>
      <c r="C100" s="184"/>
      <c r="D100" s="141"/>
      <c r="E100" s="142"/>
      <c r="F100" s="143" t="e">
        <f t="shared" si="298"/>
        <v>#DIV/0!</v>
      </c>
      <c r="G100" s="144" t="s">
        <v>32</v>
      </c>
      <c r="H100" s="145" t="e">
        <f t="shared" si="299"/>
        <v>#DIV/0!</v>
      </c>
      <c r="I100" s="146"/>
      <c r="J100" s="146"/>
      <c r="K100" s="147" t="e">
        <f t="shared" si="300"/>
        <v>#DIV/0!</v>
      </c>
      <c r="L100" s="114" t="s">
        <v>3</v>
      </c>
      <c r="M100" s="145" t="e">
        <f t="shared" si="301"/>
        <v>#DIV/0!</v>
      </c>
      <c r="N100" s="141"/>
      <c r="O100" s="148"/>
      <c r="P100" s="143" t="e">
        <f t="shared" si="302"/>
        <v>#DIV/0!</v>
      </c>
      <c r="Q100" s="114" t="s">
        <v>33</v>
      </c>
      <c r="R100" s="149" t="e">
        <f t="shared" si="303"/>
        <v>#DIV/0!</v>
      </c>
      <c r="S100" s="150">
        <f t="shared" si="304"/>
        <v>0</v>
      </c>
      <c r="T100" s="150">
        <f t="shared" si="304"/>
        <v>0</v>
      </c>
      <c r="U100" s="151">
        <f t="shared" si="305"/>
        <v>0</v>
      </c>
      <c r="V100" s="152" t="s">
        <v>34</v>
      </c>
      <c r="W100" s="149" t="str">
        <f t="shared" si="306"/>
        <v>SI</v>
      </c>
      <c r="X100" s="141">
        <f t="shared" si="307"/>
        <v>0</v>
      </c>
      <c r="Y100" s="153">
        <f t="shared" si="308"/>
        <v>0</v>
      </c>
      <c r="Z100" s="143" t="e">
        <f t="shared" si="309"/>
        <v>#DIV/0!</v>
      </c>
      <c r="AA100" s="154" t="s">
        <v>36</v>
      </c>
      <c r="AB100" s="149" t="e">
        <f t="shared" si="310"/>
        <v>#DIV/0!</v>
      </c>
      <c r="AC100" s="141">
        <f t="shared" si="311"/>
        <v>0</v>
      </c>
      <c r="AD100" s="142">
        <f t="shared" si="312"/>
        <v>0</v>
      </c>
      <c r="AE100" s="143" t="e">
        <f t="shared" si="313"/>
        <v>#DIV/0!</v>
      </c>
      <c r="AF100" s="154" t="s">
        <v>36</v>
      </c>
      <c r="AG100" s="149" t="e">
        <f t="shared" si="314"/>
        <v>#DIV/0!</v>
      </c>
      <c r="AH100" s="155" t="s">
        <v>168</v>
      </c>
      <c r="AS100" s="105"/>
    </row>
    <row r="101" spans="1:46" s="59" customFormat="1" ht="28.5" customHeight="1" thickTop="1" x14ac:dyDescent="0.2">
      <c r="A101" s="332">
        <v>45</v>
      </c>
      <c r="B101" s="323"/>
      <c r="C101" s="323"/>
      <c r="D101" s="75">
        <f>+(D102*$C102)+(D103*$C103)</f>
        <v>0</v>
      </c>
      <c r="E101" s="75">
        <f>+(E102*$C102)+(E103*$C103)</f>
        <v>0</v>
      </c>
      <c r="F101" s="68" t="e">
        <f t="shared" ref="F101:F103" si="315">+D101/E101</f>
        <v>#DIV/0!</v>
      </c>
      <c r="G101" s="324" t="s">
        <v>32</v>
      </c>
      <c r="H101" s="325" t="e">
        <f t="shared" si="299"/>
        <v>#DIV/0!</v>
      </c>
      <c r="I101" s="75">
        <f>+(I102*$C102)+(I103*$C103)</f>
        <v>0</v>
      </c>
      <c r="J101" s="75">
        <f>+(J102*$C102)+(J103*$C103)</f>
        <v>0</v>
      </c>
      <c r="K101" s="91" t="e">
        <f t="shared" ref="K101:K103" si="316">+I101/J101</f>
        <v>#DIV/0!</v>
      </c>
      <c r="L101" s="326" t="s">
        <v>3</v>
      </c>
      <c r="M101" s="325" t="e">
        <f t="shared" si="301"/>
        <v>#DIV/0!</v>
      </c>
      <c r="N101" s="75">
        <f>+(N102*$C102)+(N103*$C103)</f>
        <v>0</v>
      </c>
      <c r="O101" s="75">
        <f>+(O102*$C102)+(O103*$C103)</f>
        <v>0</v>
      </c>
      <c r="P101" s="69" t="e">
        <f t="shared" ref="P101:P103" si="317">+N101/O101</f>
        <v>#DIV/0!</v>
      </c>
      <c r="Q101" s="327" t="s">
        <v>33</v>
      </c>
      <c r="R101" s="324" t="e">
        <f t="shared" si="303"/>
        <v>#DIV/0!</v>
      </c>
      <c r="S101" s="75">
        <f>+S102+S103</f>
        <v>0</v>
      </c>
      <c r="T101" s="75">
        <f>+T102+T103</f>
        <v>0</v>
      </c>
      <c r="U101" s="75">
        <f t="shared" si="305"/>
        <v>0</v>
      </c>
      <c r="V101" s="324" t="s">
        <v>34</v>
      </c>
      <c r="W101" s="325" t="str">
        <f>IF(U101&gt;=$H$3*10%,"SI","NO")</f>
        <v>NO</v>
      </c>
      <c r="X101" s="75">
        <f>+(X102*$C102)+(X103*$C103)</f>
        <v>0</v>
      </c>
      <c r="Y101" s="75">
        <f>+(Y102*$C102)+(Y103*$C103)</f>
        <v>0</v>
      </c>
      <c r="Z101" s="68" t="e">
        <f t="shared" ref="Z101:Z103" si="318">+X101/Y101</f>
        <v>#DIV/0!</v>
      </c>
      <c r="AA101" s="324" t="s">
        <v>36</v>
      </c>
      <c r="AB101" s="325" t="e">
        <f t="shared" si="310"/>
        <v>#DIV/0!</v>
      </c>
      <c r="AC101" s="75">
        <f>+(AC102*$C102)+(AC103*$C103)</f>
        <v>0</v>
      </c>
      <c r="AD101" s="75">
        <f>+(AD102*$C102)+(AD103*$C103)</f>
        <v>0</v>
      </c>
      <c r="AE101" s="68" t="e">
        <f t="shared" ref="AE101:AE103" si="319">+AC101/AD101</f>
        <v>#DIV/0!</v>
      </c>
      <c r="AF101" s="324" t="s">
        <v>35</v>
      </c>
      <c r="AG101" s="325" t="e">
        <f t="shared" si="314"/>
        <v>#DIV/0!</v>
      </c>
      <c r="AS101" s="106"/>
      <c r="AT101" s="101"/>
    </row>
    <row r="102" spans="1:46" s="59" customFormat="1" ht="28.5" customHeight="1" x14ac:dyDescent="0.2">
      <c r="A102" s="332"/>
      <c r="B102" s="25"/>
      <c r="C102" s="26"/>
      <c r="D102" s="80"/>
      <c r="E102" s="71"/>
      <c r="F102" s="65" t="e">
        <f t="shared" si="315"/>
        <v>#DIV/0!</v>
      </c>
      <c r="G102" s="324"/>
      <c r="H102" s="325"/>
      <c r="I102" s="71"/>
      <c r="J102" s="80"/>
      <c r="K102" s="92" t="e">
        <f t="shared" si="316"/>
        <v>#DIV/0!</v>
      </c>
      <c r="L102" s="326"/>
      <c r="M102" s="325"/>
      <c r="N102" s="80"/>
      <c r="O102" s="71"/>
      <c r="P102" s="66" t="e">
        <f t="shared" si="317"/>
        <v>#DIV/0!</v>
      </c>
      <c r="Q102" s="327"/>
      <c r="R102" s="324"/>
      <c r="S102" s="71">
        <f t="shared" ref="S102:T103" si="320">+D102</f>
        <v>0</v>
      </c>
      <c r="T102" s="71">
        <f t="shared" si="320"/>
        <v>0</v>
      </c>
      <c r="U102" s="71">
        <f t="shared" si="305"/>
        <v>0</v>
      </c>
      <c r="V102" s="324"/>
      <c r="W102" s="325"/>
      <c r="X102" s="71">
        <f>+AC102</f>
        <v>0</v>
      </c>
      <c r="Y102" s="71">
        <f>+J102-I102</f>
        <v>0</v>
      </c>
      <c r="Z102" s="65" t="e">
        <f t="shared" si="318"/>
        <v>#DIV/0!</v>
      </c>
      <c r="AA102" s="324"/>
      <c r="AB102" s="325"/>
      <c r="AC102" s="71">
        <f>+N102</f>
        <v>0</v>
      </c>
      <c r="AD102" s="71">
        <f>+J102</f>
        <v>0</v>
      </c>
      <c r="AE102" s="65" t="e">
        <f t="shared" si="319"/>
        <v>#DIV/0!</v>
      </c>
      <c r="AF102" s="324"/>
      <c r="AG102" s="325"/>
      <c r="AS102" s="106"/>
      <c r="AT102" s="101"/>
    </row>
    <row r="103" spans="1:46" s="59" customFormat="1" ht="28.5" customHeight="1" x14ac:dyDescent="0.2">
      <c r="A103" s="332"/>
      <c r="B103" s="25"/>
      <c r="C103" s="26"/>
      <c r="D103" s="71"/>
      <c r="E103" s="71"/>
      <c r="F103" s="65" t="e">
        <f t="shared" si="315"/>
        <v>#DIV/0!</v>
      </c>
      <c r="G103" s="324"/>
      <c r="H103" s="325"/>
      <c r="I103" s="71"/>
      <c r="J103" s="80"/>
      <c r="K103" s="92" t="e">
        <f t="shared" si="316"/>
        <v>#DIV/0!</v>
      </c>
      <c r="L103" s="326"/>
      <c r="M103" s="325"/>
      <c r="N103" s="80"/>
      <c r="O103" s="71"/>
      <c r="P103" s="66" t="e">
        <f t="shared" si="317"/>
        <v>#DIV/0!</v>
      </c>
      <c r="Q103" s="327"/>
      <c r="R103" s="324"/>
      <c r="S103" s="71">
        <f t="shared" si="320"/>
        <v>0</v>
      </c>
      <c r="T103" s="71">
        <f t="shared" si="320"/>
        <v>0</v>
      </c>
      <c r="U103" s="71">
        <f>+(S103-T103)</f>
        <v>0</v>
      </c>
      <c r="V103" s="324"/>
      <c r="W103" s="325"/>
      <c r="X103" s="71">
        <f>+AC103</f>
        <v>0</v>
      </c>
      <c r="Y103" s="71">
        <f>+J103-I103</f>
        <v>0</v>
      </c>
      <c r="Z103" s="65" t="e">
        <f t="shared" si="318"/>
        <v>#DIV/0!</v>
      </c>
      <c r="AA103" s="324"/>
      <c r="AB103" s="325"/>
      <c r="AC103" s="71">
        <f>+N103</f>
        <v>0</v>
      </c>
      <c r="AD103" s="71">
        <f>+J103</f>
        <v>0</v>
      </c>
      <c r="AE103" s="65" t="e">
        <f t="shared" si="319"/>
        <v>#DIV/0!</v>
      </c>
      <c r="AF103" s="324"/>
      <c r="AG103" s="325"/>
      <c r="AS103" s="106"/>
      <c r="AT103" s="101"/>
    </row>
    <row r="104" spans="1:46" s="20" customFormat="1" ht="49.5" customHeight="1" thickBot="1" x14ac:dyDescent="0.25">
      <c r="A104" s="182">
        <v>46</v>
      </c>
      <c r="B104" s="183"/>
      <c r="C104" s="184"/>
      <c r="D104" s="141"/>
      <c r="E104" s="142"/>
      <c r="F104" s="143" t="e">
        <f t="shared" ref="F104" si="321">+ROUNDDOWN(D104/E104,2)</f>
        <v>#DIV/0!</v>
      </c>
      <c r="G104" s="144" t="s">
        <v>32</v>
      </c>
      <c r="H104" s="145" t="e">
        <f t="shared" ref="H104" si="322">IF(F104&gt;=1,"SI","NO")</f>
        <v>#DIV/0!</v>
      </c>
      <c r="I104" s="146"/>
      <c r="J104" s="146"/>
      <c r="K104" s="147" t="e">
        <f t="shared" ref="K104" si="323">+ROUNDDOWN(I104/J104,2)</f>
        <v>#DIV/0!</v>
      </c>
      <c r="L104" s="114" t="s">
        <v>3</v>
      </c>
      <c r="M104" s="145" t="e">
        <f t="shared" ref="M104" si="324">IF(K104&lt;=70%,"SI","NO")</f>
        <v>#DIV/0!</v>
      </c>
      <c r="N104" s="141"/>
      <c r="O104" s="148"/>
      <c r="P104" s="143" t="e">
        <f t="shared" ref="P104" si="325">+ROUNDDOWN(N104/O104,2)</f>
        <v>#DIV/0!</v>
      </c>
      <c r="Q104" s="114" t="s">
        <v>33</v>
      </c>
      <c r="R104" s="149" t="e">
        <f t="shared" ref="R104" si="326">IF(P104&gt;=1,"SI","NO")</f>
        <v>#DIV/0!</v>
      </c>
      <c r="S104" s="150">
        <f t="shared" ref="S104:T104" si="327">D104</f>
        <v>0</v>
      </c>
      <c r="T104" s="150">
        <f t="shared" si="327"/>
        <v>0</v>
      </c>
      <c r="U104" s="151">
        <f t="shared" ref="U104" si="328">+(S104-T104)</f>
        <v>0</v>
      </c>
      <c r="V104" s="152" t="s">
        <v>34</v>
      </c>
      <c r="W104" s="149" t="str">
        <f t="shared" ref="W104" si="329">IF(U104&gt;=$I$3*10%,"SI","NO")</f>
        <v>SI</v>
      </c>
      <c r="X104" s="141">
        <f t="shared" ref="X104" si="330">+AC104</f>
        <v>0</v>
      </c>
      <c r="Y104" s="153">
        <f t="shared" ref="Y104" si="331">+J104-I104</f>
        <v>0</v>
      </c>
      <c r="Z104" s="143" t="e">
        <f t="shared" ref="Z104" si="332">+ROUNDDOWN(X104/Y104,2)</f>
        <v>#DIV/0!</v>
      </c>
      <c r="AA104" s="154" t="s">
        <v>36</v>
      </c>
      <c r="AB104" s="149" t="e">
        <f t="shared" ref="AB104" si="333">IF(Z104&gt;=0,"SI","NO")</f>
        <v>#DIV/0!</v>
      </c>
      <c r="AC104" s="141">
        <f t="shared" ref="AC104" si="334">+N104</f>
        <v>0</v>
      </c>
      <c r="AD104" s="142">
        <f t="shared" ref="AD104" si="335">+J104</f>
        <v>0</v>
      </c>
      <c r="AE104" s="143" t="e">
        <f t="shared" ref="AE104" si="336">+ROUNDDOWN(AC104/AD104,2)</f>
        <v>#DIV/0!</v>
      </c>
      <c r="AF104" s="154" t="s">
        <v>36</v>
      </c>
      <c r="AG104" s="149" t="e">
        <f t="shared" ref="AG104" si="337">IF(AE104&gt;=0,"SI","NO")</f>
        <v>#DIV/0!</v>
      </c>
      <c r="AH104" s="155" t="s">
        <v>168</v>
      </c>
      <c r="AS104" s="105"/>
    </row>
    <row r="105" spans="1:46" s="20" customFormat="1" ht="49.5" customHeight="1" thickTop="1" x14ac:dyDescent="0.2">
      <c r="A105" s="160"/>
      <c r="B105" s="161"/>
      <c r="C105" s="162"/>
      <c r="D105" s="163"/>
      <c r="E105" s="164"/>
      <c r="F105" s="165"/>
      <c r="G105" s="166"/>
      <c r="H105" s="167"/>
      <c r="I105" s="168"/>
      <c r="J105" s="168"/>
      <c r="K105" s="169"/>
      <c r="L105" s="170"/>
      <c r="M105" s="167"/>
      <c r="N105" s="163"/>
      <c r="O105" s="148"/>
      <c r="P105" s="165"/>
      <c r="Q105" s="170"/>
      <c r="R105" s="171"/>
      <c r="S105" s="172"/>
      <c r="T105" s="172"/>
      <c r="U105" s="173"/>
      <c r="V105" s="174"/>
      <c r="W105" s="171"/>
      <c r="X105" s="163"/>
      <c r="Y105" s="175"/>
      <c r="Z105" s="165"/>
      <c r="AA105" s="176"/>
      <c r="AB105" s="177"/>
      <c r="AC105" s="163"/>
      <c r="AD105" s="164"/>
      <c r="AE105" s="165"/>
      <c r="AF105" s="176"/>
      <c r="AG105" s="171"/>
      <c r="AH105" s="178"/>
      <c r="AS105" s="105"/>
    </row>
    <row r="106" spans="1:46" s="20" customFormat="1" ht="49.5" customHeight="1" x14ac:dyDescent="0.2">
      <c r="A106" s="160"/>
      <c r="B106" s="161"/>
      <c r="C106" s="162"/>
      <c r="D106" s="163"/>
      <c r="E106" s="164"/>
      <c r="F106" s="165"/>
      <c r="G106" s="166"/>
      <c r="H106" s="167"/>
      <c r="I106" s="168"/>
      <c r="J106" s="168"/>
      <c r="K106" s="169"/>
      <c r="L106" s="170"/>
      <c r="M106" s="167"/>
      <c r="N106" s="163"/>
      <c r="O106" s="148"/>
      <c r="P106" s="165"/>
      <c r="Q106" s="170"/>
      <c r="R106" s="171"/>
      <c r="S106" s="172"/>
      <c r="T106" s="172"/>
      <c r="U106" s="173"/>
      <c r="V106" s="174"/>
      <c r="W106" s="171"/>
      <c r="X106" s="163"/>
      <c r="Y106" s="175"/>
      <c r="Z106" s="165"/>
      <c r="AA106" s="176"/>
      <c r="AB106" s="177"/>
      <c r="AC106" s="163"/>
      <c r="AD106" s="164"/>
      <c r="AE106" s="165"/>
      <c r="AF106" s="176"/>
      <c r="AG106" s="171"/>
      <c r="AH106" s="178"/>
      <c r="AS106" s="105"/>
    </row>
    <row r="107" spans="1:46" s="20" customFormat="1" ht="49.5" customHeight="1" x14ac:dyDescent="0.2">
      <c r="A107" s="160"/>
      <c r="B107" s="161"/>
      <c r="C107" s="162"/>
      <c r="D107" s="163"/>
      <c r="E107" s="164"/>
      <c r="F107" s="165"/>
      <c r="G107" s="166"/>
      <c r="H107" s="167"/>
      <c r="I107" s="168"/>
      <c r="J107" s="168"/>
      <c r="K107" s="169"/>
      <c r="L107" s="170"/>
      <c r="M107" s="167"/>
      <c r="N107" s="163"/>
      <c r="O107" s="148"/>
      <c r="P107" s="165"/>
      <c r="Q107" s="170"/>
      <c r="R107" s="171"/>
      <c r="S107" s="172"/>
      <c r="T107" s="172"/>
      <c r="U107" s="173"/>
      <c r="V107" s="174"/>
      <c r="W107" s="171"/>
      <c r="X107" s="163"/>
      <c r="Y107" s="175"/>
      <c r="Z107" s="165"/>
      <c r="AA107" s="176"/>
      <c r="AB107" s="177"/>
      <c r="AC107" s="163"/>
      <c r="AD107" s="164"/>
      <c r="AE107" s="165"/>
      <c r="AF107" s="176"/>
      <c r="AG107" s="171"/>
      <c r="AH107" s="178"/>
      <c r="AS107" s="105"/>
    </row>
    <row r="108" spans="1:46" s="20" customFormat="1" ht="49.5" customHeight="1" x14ac:dyDescent="0.2">
      <c r="A108" s="160"/>
      <c r="B108" s="161"/>
      <c r="C108" s="162"/>
      <c r="D108" s="163"/>
      <c r="E108" s="164"/>
      <c r="F108" s="165"/>
      <c r="G108" s="166"/>
      <c r="H108" s="167"/>
      <c r="I108" s="168"/>
      <c r="J108" s="168"/>
      <c r="K108" s="169"/>
      <c r="L108" s="170"/>
      <c r="M108" s="167"/>
      <c r="N108" s="163"/>
      <c r="O108" s="148"/>
      <c r="P108" s="165"/>
      <c r="Q108" s="170"/>
      <c r="R108" s="171"/>
      <c r="S108" s="172"/>
      <c r="T108" s="172"/>
      <c r="U108" s="173"/>
      <c r="V108" s="174"/>
      <c r="W108" s="171"/>
      <c r="X108" s="163"/>
      <c r="Y108" s="175"/>
      <c r="Z108" s="165"/>
      <c r="AA108" s="176"/>
      <c r="AB108" s="177"/>
      <c r="AC108" s="163"/>
      <c r="AD108" s="164"/>
      <c r="AE108" s="165"/>
      <c r="AF108" s="176"/>
      <c r="AG108" s="171"/>
      <c r="AH108" s="178"/>
      <c r="AS108" s="105"/>
    </row>
    <row r="109" spans="1:46" s="20" customFormat="1" ht="49.5" customHeight="1" x14ac:dyDescent="0.2">
      <c r="A109" s="160"/>
      <c r="B109" s="161"/>
      <c r="C109" s="162"/>
      <c r="D109" s="163"/>
      <c r="E109" s="164"/>
      <c r="F109" s="165"/>
      <c r="G109" s="166"/>
      <c r="H109" s="167"/>
      <c r="I109" s="168"/>
      <c r="J109" s="168"/>
      <c r="K109" s="169"/>
      <c r="L109" s="170"/>
      <c r="M109" s="167"/>
      <c r="N109" s="163"/>
      <c r="O109" s="148"/>
      <c r="P109" s="165"/>
      <c r="Q109" s="170"/>
      <c r="R109" s="171"/>
      <c r="S109" s="172"/>
      <c r="T109" s="172"/>
      <c r="U109" s="173"/>
      <c r="V109" s="174"/>
      <c r="W109" s="171"/>
      <c r="X109" s="163"/>
      <c r="Y109" s="175"/>
      <c r="Z109" s="165"/>
      <c r="AA109" s="176"/>
      <c r="AB109" s="177"/>
      <c r="AC109" s="163"/>
      <c r="AD109" s="164"/>
      <c r="AE109" s="165"/>
      <c r="AF109" s="176"/>
      <c r="AG109" s="171"/>
      <c r="AH109" s="178"/>
      <c r="AS109" s="105"/>
    </row>
    <row r="110" spans="1:46" s="20" customFormat="1" ht="49.5" customHeight="1" x14ac:dyDescent="0.2">
      <c r="A110" s="160"/>
      <c r="B110" s="161"/>
      <c r="C110" s="162"/>
      <c r="D110" s="163"/>
      <c r="E110" s="164"/>
      <c r="F110" s="165"/>
      <c r="G110" s="166"/>
      <c r="H110" s="167"/>
      <c r="I110" s="168"/>
      <c r="J110" s="168"/>
      <c r="K110" s="169"/>
      <c r="L110" s="170"/>
      <c r="M110" s="167"/>
      <c r="N110" s="163"/>
      <c r="O110" s="148"/>
      <c r="P110" s="165"/>
      <c r="Q110" s="170"/>
      <c r="R110" s="171"/>
      <c r="S110" s="172"/>
      <c r="T110" s="172"/>
      <c r="U110" s="173"/>
      <c r="V110" s="174"/>
      <c r="W110" s="171"/>
      <c r="X110" s="163"/>
      <c r="Y110" s="175"/>
      <c r="Z110" s="165"/>
      <c r="AA110" s="176"/>
      <c r="AB110" s="177"/>
      <c r="AC110" s="163"/>
      <c r="AD110" s="164"/>
      <c r="AE110" s="165"/>
      <c r="AF110" s="176"/>
      <c r="AG110" s="171"/>
      <c r="AH110" s="178"/>
      <c r="AS110" s="105"/>
    </row>
    <row r="111" spans="1:46" s="20" customFormat="1" ht="49.5" customHeight="1" x14ac:dyDescent="0.2">
      <c r="A111" s="160"/>
      <c r="B111" s="161"/>
      <c r="C111" s="162"/>
      <c r="D111" s="163"/>
      <c r="E111" s="164"/>
      <c r="F111" s="165"/>
      <c r="G111" s="166"/>
      <c r="H111" s="167"/>
      <c r="I111" s="168"/>
      <c r="J111" s="168"/>
      <c r="K111" s="169"/>
      <c r="L111" s="170"/>
      <c r="M111" s="167"/>
      <c r="N111" s="163"/>
      <c r="O111" s="148"/>
      <c r="P111" s="165"/>
      <c r="Q111" s="170"/>
      <c r="R111" s="171"/>
      <c r="S111" s="172"/>
      <c r="T111" s="172"/>
      <c r="U111" s="173"/>
      <c r="V111" s="174"/>
      <c r="W111" s="171"/>
      <c r="X111" s="163"/>
      <c r="Y111" s="175"/>
      <c r="Z111" s="165"/>
      <c r="AA111" s="176"/>
      <c r="AB111" s="177"/>
      <c r="AC111" s="163"/>
      <c r="AD111" s="164"/>
      <c r="AE111" s="165"/>
      <c r="AF111" s="176"/>
      <c r="AG111" s="171"/>
      <c r="AH111" s="178"/>
      <c r="AS111" s="105"/>
    </row>
    <row r="112" spans="1:46" s="20" customFormat="1" ht="49.5" customHeight="1" x14ac:dyDescent="0.2">
      <c r="A112" s="160"/>
      <c r="B112" s="161"/>
      <c r="C112" s="162"/>
      <c r="D112" s="163"/>
      <c r="E112" s="164"/>
      <c r="F112" s="165"/>
      <c r="G112" s="166"/>
      <c r="H112" s="167"/>
      <c r="I112" s="168"/>
      <c r="J112" s="168"/>
      <c r="K112" s="169"/>
      <c r="L112" s="170"/>
      <c r="M112" s="167"/>
      <c r="N112" s="163"/>
      <c r="O112" s="148"/>
      <c r="P112" s="165"/>
      <c r="Q112" s="170"/>
      <c r="R112" s="171"/>
      <c r="S112" s="172"/>
      <c r="T112" s="172"/>
      <c r="U112" s="173"/>
      <c r="V112" s="174"/>
      <c r="W112" s="171"/>
      <c r="X112" s="163"/>
      <c r="Y112" s="175"/>
      <c r="Z112" s="165"/>
      <c r="AA112" s="176"/>
      <c r="AB112" s="177"/>
      <c r="AC112" s="163"/>
      <c r="AD112" s="164"/>
      <c r="AE112" s="165"/>
      <c r="AF112" s="176"/>
      <c r="AG112" s="171"/>
      <c r="AH112" s="178"/>
      <c r="AS112" s="105"/>
    </row>
    <row r="113" spans="1:45" s="20" customFormat="1" ht="49.5" customHeight="1" x14ac:dyDescent="0.2">
      <c r="A113" s="160"/>
      <c r="B113" s="161"/>
      <c r="C113" s="162"/>
      <c r="D113" s="163"/>
      <c r="E113" s="164"/>
      <c r="F113" s="165"/>
      <c r="G113" s="166"/>
      <c r="H113" s="167"/>
      <c r="I113" s="168"/>
      <c r="J113" s="168"/>
      <c r="K113" s="169"/>
      <c r="L113" s="170"/>
      <c r="M113" s="167"/>
      <c r="N113" s="163"/>
      <c r="O113" s="148"/>
      <c r="P113" s="165"/>
      <c r="Q113" s="170"/>
      <c r="R113" s="171"/>
      <c r="S113" s="172"/>
      <c r="T113" s="172"/>
      <c r="U113" s="173"/>
      <c r="V113" s="174"/>
      <c r="W113" s="171"/>
      <c r="X113" s="163"/>
      <c r="Y113" s="175"/>
      <c r="Z113" s="165"/>
      <c r="AA113" s="176"/>
      <c r="AB113" s="177"/>
      <c r="AC113" s="163"/>
      <c r="AD113" s="164"/>
      <c r="AE113" s="165"/>
      <c r="AF113" s="176"/>
      <c r="AG113" s="171"/>
      <c r="AH113" s="178"/>
      <c r="AS113" s="105"/>
    </row>
    <row r="114" spans="1:45" s="20" customFormat="1" ht="49.5" customHeight="1" x14ac:dyDescent="0.2">
      <c r="A114" s="160"/>
      <c r="B114" s="161"/>
      <c r="C114" s="162"/>
      <c r="D114" s="163"/>
      <c r="E114" s="164"/>
      <c r="F114" s="165"/>
      <c r="G114" s="166"/>
      <c r="H114" s="167"/>
      <c r="I114" s="168"/>
      <c r="J114" s="168"/>
      <c r="K114" s="169"/>
      <c r="L114" s="170"/>
      <c r="M114" s="167"/>
      <c r="N114" s="163"/>
      <c r="O114" s="148"/>
      <c r="P114" s="165"/>
      <c r="Q114" s="170"/>
      <c r="R114" s="171"/>
      <c r="S114" s="172"/>
      <c r="T114" s="172"/>
      <c r="U114" s="173"/>
      <c r="V114" s="174"/>
      <c r="W114" s="171"/>
      <c r="X114" s="163"/>
      <c r="Y114" s="175"/>
      <c r="Z114" s="165"/>
      <c r="AA114" s="176"/>
      <c r="AB114" s="177"/>
      <c r="AC114" s="163"/>
      <c r="AD114" s="164"/>
      <c r="AE114" s="165"/>
      <c r="AF114" s="176"/>
      <c r="AG114" s="171"/>
      <c r="AH114" s="178"/>
      <c r="AS114" s="105"/>
    </row>
    <row r="115" spans="1:45" s="20" customFormat="1" ht="49.5" customHeight="1" x14ac:dyDescent="0.2">
      <c r="A115" s="160"/>
      <c r="B115" s="161"/>
      <c r="C115" s="162"/>
      <c r="D115" s="163"/>
      <c r="E115" s="164"/>
      <c r="F115" s="165"/>
      <c r="G115" s="166"/>
      <c r="H115" s="167"/>
      <c r="I115" s="168"/>
      <c r="J115" s="168"/>
      <c r="K115" s="169"/>
      <c r="L115" s="170"/>
      <c r="M115" s="167"/>
      <c r="N115" s="163"/>
      <c r="O115" s="148"/>
      <c r="P115" s="165"/>
      <c r="Q115" s="170"/>
      <c r="R115" s="171"/>
      <c r="S115" s="172"/>
      <c r="T115" s="172"/>
      <c r="U115" s="173"/>
      <c r="V115" s="174"/>
      <c r="W115" s="171"/>
      <c r="X115" s="163"/>
      <c r="Y115" s="175"/>
      <c r="Z115" s="165"/>
      <c r="AA115" s="176"/>
      <c r="AB115" s="177"/>
      <c r="AC115" s="163"/>
      <c r="AD115" s="164"/>
      <c r="AE115" s="165"/>
      <c r="AF115" s="176"/>
      <c r="AG115" s="171"/>
      <c r="AH115" s="178"/>
      <c r="AS115" s="105"/>
    </row>
    <row r="116" spans="1:45" s="20" customFormat="1" ht="49.5" customHeight="1" x14ac:dyDescent="0.2">
      <c r="A116" s="160"/>
      <c r="B116" s="161"/>
      <c r="C116" s="162"/>
      <c r="D116" s="163"/>
      <c r="E116" s="164"/>
      <c r="F116" s="165"/>
      <c r="G116" s="166"/>
      <c r="H116" s="167"/>
      <c r="I116" s="168"/>
      <c r="J116" s="168"/>
      <c r="K116" s="169"/>
      <c r="L116" s="170"/>
      <c r="M116" s="167"/>
      <c r="N116" s="163"/>
      <c r="O116" s="148"/>
      <c r="P116" s="165"/>
      <c r="Q116" s="170"/>
      <c r="R116" s="171"/>
      <c r="S116" s="172"/>
      <c r="T116" s="172"/>
      <c r="U116" s="173"/>
      <c r="V116" s="174"/>
      <c r="W116" s="171"/>
      <c r="X116" s="163"/>
      <c r="Y116" s="175"/>
      <c r="Z116" s="165"/>
      <c r="AA116" s="176"/>
      <c r="AB116" s="177"/>
      <c r="AC116" s="163"/>
      <c r="AD116" s="164"/>
      <c r="AE116" s="165"/>
      <c r="AF116" s="176"/>
      <c r="AG116" s="171"/>
      <c r="AH116" s="178"/>
      <c r="AS116" s="105"/>
    </row>
    <row r="117" spans="1:45" s="20" customFormat="1" ht="49.5" customHeight="1" x14ac:dyDescent="0.2">
      <c r="A117" s="160"/>
      <c r="B117" s="161"/>
      <c r="C117" s="162"/>
      <c r="D117" s="163"/>
      <c r="E117" s="164"/>
      <c r="F117" s="165"/>
      <c r="G117" s="166"/>
      <c r="H117" s="167"/>
      <c r="I117" s="168"/>
      <c r="J117" s="168"/>
      <c r="K117" s="169"/>
      <c r="L117" s="170"/>
      <c r="M117" s="167"/>
      <c r="N117" s="163"/>
      <c r="O117" s="148"/>
      <c r="P117" s="165"/>
      <c r="Q117" s="170"/>
      <c r="R117" s="171"/>
      <c r="S117" s="172"/>
      <c r="T117" s="172"/>
      <c r="U117" s="173"/>
      <c r="V117" s="174"/>
      <c r="W117" s="171"/>
      <c r="X117" s="163"/>
      <c r="Y117" s="175"/>
      <c r="Z117" s="165"/>
      <c r="AA117" s="176"/>
      <c r="AB117" s="177"/>
      <c r="AC117" s="163"/>
      <c r="AD117" s="164"/>
      <c r="AE117" s="165"/>
      <c r="AF117" s="176"/>
      <c r="AG117" s="171"/>
      <c r="AH117" s="178"/>
      <c r="AS117" s="105"/>
    </row>
    <row r="118" spans="1:45" s="20" customFormat="1" ht="49.5" customHeight="1" x14ac:dyDescent="0.2">
      <c r="A118" s="160"/>
      <c r="B118" s="161"/>
      <c r="C118" s="162"/>
      <c r="D118" s="163"/>
      <c r="E118" s="164"/>
      <c r="F118" s="165"/>
      <c r="G118" s="166"/>
      <c r="H118" s="167"/>
      <c r="I118" s="168"/>
      <c r="J118" s="168"/>
      <c r="K118" s="169"/>
      <c r="L118" s="170"/>
      <c r="M118" s="167"/>
      <c r="N118" s="163"/>
      <c r="O118" s="148"/>
      <c r="P118" s="165"/>
      <c r="Q118" s="170"/>
      <c r="R118" s="171"/>
      <c r="S118" s="172"/>
      <c r="T118" s="172"/>
      <c r="U118" s="173"/>
      <c r="V118" s="174"/>
      <c r="W118" s="171"/>
      <c r="X118" s="163"/>
      <c r="Y118" s="175"/>
      <c r="Z118" s="165"/>
      <c r="AA118" s="176"/>
      <c r="AB118" s="177"/>
      <c r="AC118" s="163"/>
      <c r="AD118" s="164"/>
      <c r="AE118" s="165"/>
      <c r="AF118" s="176"/>
      <c r="AG118" s="171"/>
      <c r="AH118" s="178"/>
      <c r="AS118" s="105"/>
    </row>
    <row r="119" spans="1:45" s="20" customFormat="1" ht="49.5" customHeight="1" x14ac:dyDescent="0.2">
      <c r="A119" s="160"/>
      <c r="B119" s="161"/>
      <c r="C119" s="162"/>
      <c r="D119" s="163"/>
      <c r="E119" s="164"/>
      <c r="F119" s="165"/>
      <c r="G119" s="166"/>
      <c r="H119" s="167"/>
      <c r="I119" s="168"/>
      <c r="J119" s="168"/>
      <c r="K119" s="169"/>
      <c r="L119" s="170"/>
      <c r="M119" s="167"/>
      <c r="N119" s="163"/>
      <c r="O119" s="148"/>
      <c r="P119" s="165"/>
      <c r="Q119" s="170"/>
      <c r="R119" s="171"/>
      <c r="S119" s="172"/>
      <c r="T119" s="172"/>
      <c r="U119" s="173"/>
      <c r="V119" s="174"/>
      <c r="W119" s="171"/>
      <c r="X119" s="163"/>
      <c r="Y119" s="175"/>
      <c r="Z119" s="165"/>
      <c r="AA119" s="176"/>
      <c r="AB119" s="177"/>
      <c r="AC119" s="163"/>
      <c r="AD119" s="164"/>
      <c r="AE119" s="165"/>
      <c r="AF119" s="176"/>
      <c r="AG119" s="171"/>
      <c r="AH119" s="178"/>
      <c r="AS119" s="105"/>
    </row>
    <row r="120" spans="1:45" s="20" customFormat="1" ht="49.5" customHeight="1" x14ac:dyDescent="0.2">
      <c r="A120" s="160"/>
      <c r="B120" s="161"/>
      <c r="C120" s="162"/>
      <c r="D120" s="163"/>
      <c r="E120" s="164"/>
      <c r="F120" s="165"/>
      <c r="G120" s="166"/>
      <c r="H120" s="167"/>
      <c r="I120" s="168"/>
      <c r="J120" s="168"/>
      <c r="K120" s="169"/>
      <c r="L120" s="170"/>
      <c r="M120" s="167"/>
      <c r="N120" s="163"/>
      <c r="O120" s="148"/>
      <c r="P120" s="165"/>
      <c r="Q120" s="170"/>
      <c r="R120" s="171"/>
      <c r="S120" s="172"/>
      <c r="T120" s="172"/>
      <c r="U120" s="173"/>
      <c r="V120" s="174"/>
      <c r="W120" s="171"/>
      <c r="X120" s="163"/>
      <c r="Y120" s="175"/>
      <c r="Z120" s="165"/>
      <c r="AA120" s="176"/>
      <c r="AB120" s="177"/>
      <c r="AC120" s="163"/>
      <c r="AD120" s="164"/>
      <c r="AE120" s="165"/>
      <c r="AF120" s="176"/>
      <c r="AG120" s="171"/>
      <c r="AH120" s="178"/>
      <c r="AS120" s="105"/>
    </row>
    <row r="121" spans="1:45" s="20" customFormat="1" ht="49.5" customHeight="1" x14ac:dyDescent="0.2">
      <c r="A121" s="160"/>
      <c r="B121" s="161"/>
      <c r="C121" s="162"/>
      <c r="D121" s="163"/>
      <c r="E121" s="164"/>
      <c r="F121" s="165"/>
      <c r="G121" s="166"/>
      <c r="H121" s="167"/>
      <c r="I121" s="168"/>
      <c r="J121" s="168"/>
      <c r="K121" s="169"/>
      <c r="L121" s="170"/>
      <c r="M121" s="167"/>
      <c r="N121" s="163"/>
      <c r="O121" s="148"/>
      <c r="P121" s="165"/>
      <c r="Q121" s="170"/>
      <c r="R121" s="171"/>
      <c r="S121" s="172"/>
      <c r="T121" s="172"/>
      <c r="U121" s="173"/>
      <c r="V121" s="174"/>
      <c r="W121" s="171"/>
      <c r="X121" s="163"/>
      <c r="Y121" s="175"/>
      <c r="Z121" s="165"/>
      <c r="AA121" s="176"/>
      <c r="AB121" s="177"/>
      <c r="AC121" s="163"/>
      <c r="AD121" s="164"/>
      <c r="AE121" s="165"/>
      <c r="AF121" s="176"/>
      <c r="AG121" s="171"/>
      <c r="AH121" s="178"/>
      <c r="AS121" s="105"/>
    </row>
    <row r="122" spans="1:45" s="20" customFormat="1" ht="49.5" customHeight="1" x14ac:dyDescent="0.2">
      <c r="A122" s="160"/>
      <c r="B122" s="161"/>
      <c r="C122" s="162"/>
      <c r="D122" s="163"/>
      <c r="E122" s="164"/>
      <c r="F122" s="165"/>
      <c r="G122" s="166"/>
      <c r="H122" s="167"/>
      <c r="I122" s="168"/>
      <c r="J122" s="168"/>
      <c r="K122" s="169"/>
      <c r="L122" s="170"/>
      <c r="M122" s="167"/>
      <c r="N122" s="163"/>
      <c r="O122" s="148"/>
      <c r="P122" s="165"/>
      <c r="Q122" s="170"/>
      <c r="R122" s="171"/>
      <c r="S122" s="172"/>
      <c r="T122" s="172"/>
      <c r="U122" s="173"/>
      <c r="V122" s="174"/>
      <c r="W122" s="171"/>
      <c r="X122" s="163"/>
      <c r="Y122" s="175"/>
      <c r="Z122" s="165"/>
      <c r="AA122" s="176"/>
      <c r="AB122" s="177"/>
      <c r="AC122" s="163"/>
      <c r="AD122" s="164"/>
      <c r="AE122" s="165"/>
      <c r="AF122" s="176"/>
      <c r="AG122" s="171"/>
      <c r="AH122" s="178"/>
      <c r="AS122" s="105"/>
    </row>
    <row r="123" spans="1:45" s="20" customFormat="1" ht="49.5" customHeight="1" x14ac:dyDescent="0.2">
      <c r="A123" s="160"/>
      <c r="B123" s="161"/>
      <c r="C123" s="162"/>
      <c r="D123" s="163"/>
      <c r="E123" s="164"/>
      <c r="F123" s="165"/>
      <c r="G123" s="166"/>
      <c r="H123" s="167"/>
      <c r="I123" s="168"/>
      <c r="J123" s="168"/>
      <c r="K123" s="169"/>
      <c r="L123" s="170"/>
      <c r="M123" s="167"/>
      <c r="N123" s="163"/>
      <c r="O123" s="148"/>
      <c r="P123" s="165"/>
      <c r="Q123" s="170"/>
      <c r="R123" s="171"/>
      <c r="S123" s="172"/>
      <c r="T123" s="172"/>
      <c r="U123" s="173"/>
      <c r="V123" s="174"/>
      <c r="W123" s="171"/>
      <c r="X123" s="163"/>
      <c r="Y123" s="175"/>
      <c r="Z123" s="165"/>
      <c r="AA123" s="176"/>
      <c r="AB123" s="177"/>
      <c r="AC123" s="163"/>
      <c r="AD123" s="164"/>
      <c r="AE123" s="165"/>
      <c r="AF123" s="176"/>
      <c r="AG123" s="171"/>
      <c r="AH123" s="178"/>
      <c r="AS123" s="105"/>
    </row>
    <row r="124" spans="1:45" s="20" customFormat="1" ht="49.5" customHeight="1" x14ac:dyDescent="0.2">
      <c r="A124" s="160"/>
      <c r="B124" s="161"/>
      <c r="C124" s="162"/>
      <c r="D124" s="163"/>
      <c r="E124" s="164"/>
      <c r="F124" s="165"/>
      <c r="G124" s="166"/>
      <c r="H124" s="167"/>
      <c r="I124" s="168"/>
      <c r="J124" s="168"/>
      <c r="K124" s="169"/>
      <c r="L124" s="170"/>
      <c r="M124" s="167"/>
      <c r="N124" s="163"/>
      <c r="O124" s="148"/>
      <c r="P124" s="165"/>
      <c r="Q124" s="170"/>
      <c r="R124" s="171"/>
      <c r="S124" s="172"/>
      <c r="T124" s="172"/>
      <c r="U124" s="173"/>
      <c r="V124" s="174"/>
      <c r="W124" s="171"/>
      <c r="X124" s="163"/>
      <c r="Y124" s="175"/>
      <c r="Z124" s="165"/>
      <c r="AA124" s="176"/>
      <c r="AB124" s="177"/>
      <c r="AC124" s="163"/>
      <c r="AD124" s="164"/>
      <c r="AE124" s="165"/>
      <c r="AF124" s="176"/>
      <c r="AG124" s="171"/>
      <c r="AH124" s="178"/>
      <c r="AS124" s="105"/>
    </row>
    <row r="125" spans="1:45" s="20" customFormat="1" ht="49.5" customHeight="1" x14ac:dyDescent="0.2">
      <c r="A125" s="160"/>
      <c r="B125" s="161"/>
      <c r="C125" s="162"/>
      <c r="D125" s="163"/>
      <c r="E125" s="164"/>
      <c r="F125" s="165"/>
      <c r="G125" s="166"/>
      <c r="H125" s="167"/>
      <c r="I125" s="168"/>
      <c r="J125" s="168"/>
      <c r="K125" s="169"/>
      <c r="L125" s="170"/>
      <c r="M125" s="167"/>
      <c r="N125" s="163"/>
      <c r="O125" s="148"/>
      <c r="P125" s="165"/>
      <c r="Q125" s="170"/>
      <c r="R125" s="171"/>
      <c r="S125" s="172"/>
      <c r="T125" s="172"/>
      <c r="U125" s="173"/>
      <c r="V125" s="174"/>
      <c r="W125" s="171"/>
      <c r="X125" s="163"/>
      <c r="Y125" s="175"/>
      <c r="Z125" s="165"/>
      <c r="AA125" s="176"/>
      <c r="AB125" s="177"/>
      <c r="AC125" s="163"/>
      <c r="AD125" s="164"/>
      <c r="AE125" s="165"/>
      <c r="AF125" s="176"/>
      <c r="AG125" s="171"/>
      <c r="AH125" s="178"/>
      <c r="AS125" s="105"/>
    </row>
    <row r="126" spans="1:45" s="20" customFormat="1" ht="49.5" customHeight="1" x14ac:dyDescent="0.2">
      <c r="A126" s="160"/>
      <c r="B126" s="161"/>
      <c r="C126" s="162"/>
      <c r="D126" s="163"/>
      <c r="E126" s="164"/>
      <c r="F126" s="165"/>
      <c r="G126" s="166"/>
      <c r="H126" s="167"/>
      <c r="I126" s="168"/>
      <c r="J126" s="168"/>
      <c r="K126" s="169"/>
      <c r="L126" s="170"/>
      <c r="M126" s="167"/>
      <c r="N126" s="163"/>
      <c r="O126" s="148"/>
      <c r="P126" s="165"/>
      <c r="Q126" s="170"/>
      <c r="R126" s="171"/>
      <c r="S126" s="172"/>
      <c r="T126" s="172"/>
      <c r="U126" s="173"/>
      <c r="V126" s="174"/>
      <c r="W126" s="171"/>
      <c r="X126" s="163"/>
      <c r="Y126" s="175"/>
      <c r="Z126" s="165"/>
      <c r="AA126" s="176"/>
      <c r="AB126" s="177"/>
      <c r="AC126" s="163"/>
      <c r="AD126" s="164"/>
      <c r="AE126" s="165"/>
      <c r="AF126" s="176"/>
      <c r="AG126" s="171"/>
      <c r="AH126" s="178"/>
      <c r="AS126" s="105"/>
    </row>
    <row r="127" spans="1:45" s="20" customFormat="1" ht="49.5" customHeight="1" x14ac:dyDescent="0.2">
      <c r="A127" s="160"/>
      <c r="B127" s="161"/>
      <c r="C127" s="162"/>
      <c r="D127" s="163"/>
      <c r="E127" s="164"/>
      <c r="F127" s="165"/>
      <c r="G127" s="166"/>
      <c r="H127" s="167"/>
      <c r="I127" s="168"/>
      <c r="J127" s="168"/>
      <c r="K127" s="169"/>
      <c r="L127" s="170"/>
      <c r="M127" s="167"/>
      <c r="N127" s="163"/>
      <c r="O127" s="148"/>
      <c r="P127" s="165"/>
      <c r="Q127" s="170"/>
      <c r="R127" s="171"/>
      <c r="S127" s="172"/>
      <c r="T127" s="172"/>
      <c r="U127" s="173"/>
      <c r="V127" s="174"/>
      <c r="W127" s="171"/>
      <c r="X127" s="163"/>
      <c r="Y127" s="175"/>
      <c r="Z127" s="165"/>
      <c r="AA127" s="176"/>
      <c r="AB127" s="177"/>
      <c r="AC127" s="163"/>
      <c r="AD127" s="164"/>
      <c r="AE127" s="165"/>
      <c r="AF127" s="176"/>
      <c r="AG127" s="171"/>
      <c r="AH127" s="178"/>
      <c r="AS127" s="105"/>
    </row>
    <row r="128" spans="1:45" s="20" customFormat="1" ht="49.5" customHeight="1" x14ac:dyDescent="0.2">
      <c r="A128" s="160"/>
      <c r="B128" s="161"/>
      <c r="C128" s="162"/>
      <c r="D128" s="163"/>
      <c r="E128" s="164"/>
      <c r="F128" s="165"/>
      <c r="G128" s="166"/>
      <c r="H128" s="167"/>
      <c r="I128" s="168"/>
      <c r="J128" s="168"/>
      <c r="K128" s="169"/>
      <c r="L128" s="170"/>
      <c r="M128" s="167"/>
      <c r="N128" s="163"/>
      <c r="O128" s="148"/>
      <c r="P128" s="165"/>
      <c r="Q128" s="170"/>
      <c r="R128" s="171"/>
      <c r="S128" s="172"/>
      <c r="T128" s="172"/>
      <c r="U128" s="173"/>
      <c r="V128" s="174"/>
      <c r="W128" s="171"/>
      <c r="X128" s="163"/>
      <c r="Y128" s="175"/>
      <c r="Z128" s="165"/>
      <c r="AA128" s="176"/>
      <c r="AB128" s="177"/>
      <c r="AC128" s="163"/>
      <c r="AD128" s="164"/>
      <c r="AE128" s="165"/>
      <c r="AF128" s="176"/>
      <c r="AG128" s="171"/>
      <c r="AH128" s="178"/>
      <c r="AS128" s="105"/>
    </row>
    <row r="129" spans="1:45" s="20" customFormat="1" ht="49.5" customHeight="1" x14ac:dyDescent="0.2">
      <c r="A129" s="160"/>
      <c r="B129" s="161"/>
      <c r="C129" s="162"/>
      <c r="D129" s="163"/>
      <c r="E129" s="164"/>
      <c r="F129" s="165"/>
      <c r="G129" s="166"/>
      <c r="H129" s="167"/>
      <c r="I129" s="168"/>
      <c r="J129" s="168"/>
      <c r="K129" s="169"/>
      <c r="L129" s="170"/>
      <c r="M129" s="167"/>
      <c r="N129" s="163"/>
      <c r="O129" s="148"/>
      <c r="P129" s="165"/>
      <c r="Q129" s="170"/>
      <c r="R129" s="171"/>
      <c r="S129" s="172"/>
      <c r="T129" s="172"/>
      <c r="U129" s="173"/>
      <c r="V129" s="174"/>
      <c r="W129" s="171"/>
      <c r="X129" s="163"/>
      <c r="Y129" s="175"/>
      <c r="Z129" s="165"/>
      <c r="AA129" s="176"/>
      <c r="AB129" s="177"/>
      <c r="AC129" s="163"/>
      <c r="AD129" s="164"/>
      <c r="AE129" s="165"/>
      <c r="AF129" s="176"/>
      <c r="AG129" s="171"/>
      <c r="AH129" s="178"/>
      <c r="AS129" s="105"/>
    </row>
    <row r="130" spans="1:45" s="20" customFormat="1" ht="49.5" customHeight="1" x14ac:dyDescent="0.2">
      <c r="A130" s="160"/>
      <c r="B130" s="161"/>
      <c r="C130" s="162"/>
      <c r="D130" s="163"/>
      <c r="E130" s="164"/>
      <c r="F130" s="165"/>
      <c r="G130" s="166"/>
      <c r="H130" s="167"/>
      <c r="I130" s="168"/>
      <c r="J130" s="168"/>
      <c r="K130" s="169"/>
      <c r="L130" s="170"/>
      <c r="M130" s="167"/>
      <c r="N130" s="163"/>
      <c r="O130" s="148"/>
      <c r="P130" s="165"/>
      <c r="Q130" s="170"/>
      <c r="R130" s="171"/>
      <c r="S130" s="172"/>
      <c r="T130" s="172"/>
      <c r="U130" s="173"/>
      <c r="V130" s="174"/>
      <c r="W130" s="171"/>
      <c r="X130" s="163"/>
      <c r="Y130" s="175"/>
      <c r="Z130" s="165"/>
      <c r="AA130" s="176"/>
      <c r="AB130" s="177"/>
      <c r="AC130" s="163"/>
      <c r="AD130" s="164"/>
      <c r="AE130" s="165"/>
      <c r="AF130" s="176"/>
      <c r="AG130" s="171"/>
      <c r="AH130" s="178"/>
      <c r="AS130" s="105"/>
    </row>
    <row r="131" spans="1:45" s="20" customFormat="1" ht="49.5" customHeight="1" x14ac:dyDescent="0.2">
      <c r="A131" s="160"/>
      <c r="B131" s="161"/>
      <c r="C131" s="162"/>
      <c r="D131" s="163"/>
      <c r="E131" s="164"/>
      <c r="F131" s="165"/>
      <c r="G131" s="166"/>
      <c r="H131" s="167"/>
      <c r="I131" s="168"/>
      <c r="J131" s="168"/>
      <c r="K131" s="169"/>
      <c r="L131" s="170"/>
      <c r="M131" s="167"/>
      <c r="N131" s="163"/>
      <c r="O131" s="148"/>
      <c r="P131" s="165"/>
      <c r="Q131" s="170"/>
      <c r="R131" s="171"/>
      <c r="S131" s="172"/>
      <c r="T131" s="172"/>
      <c r="U131" s="173"/>
      <c r="V131" s="174"/>
      <c r="W131" s="171"/>
      <c r="X131" s="163"/>
      <c r="Y131" s="175"/>
      <c r="Z131" s="165"/>
      <c r="AA131" s="176"/>
      <c r="AB131" s="177"/>
      <c r="AC131" s="163"/>
      <c r="AD131" s="164"/>
      <c r="AE131" s="165"/>
      <c r="AF131" s="176"/>
      <c r="AG131" s="171"/>
      <c r="AH131" s="178"/>
      <c r="AS131" s="105"/>
    </row>
    <row r="132" spans="1:45" s="20" customFormat="1" ht="49.5" customHeight="1" x14ac:dyDescent="0.2">
      <c r="A132" s="160"/>
      <c r="B132" s="161"/>
      <c r="C132" s="162"/>
      <c r="D132" s="163"/>
      <c r="E132" s="164"/>
      <c r="F132" s="165"/>
      <c r="G132" s="166"/>
      <c r="H132" s="167"/>
      <c r="I132" s="168"/>
      <c r="J132" s="168"/>
      <c r="K132" s="169"/>
      <c r="L132" s="170"/>
      <c r="M132" s="167"/>
      <c r="N132" s="163"/>
      <c r="O132" s="148"/>
      <c r="P132" s="165"/>
      <c r="Q132" s="170"/>
      <c r="R132" s="171"/>
      <c r="S132" s="172"/>
      <c r="T132" s="172"/>
      <c r="U132" s="173"/>
      <c r="V132" s="174"/>
      <c r="W132" s="171"/>
      <c r="X132" s="163"/>
      <c r="Y132" s="175"/>
      <c r="Z132" s="165"/>
      <c r="AA132" s="176"/>
      <c r="AB132" s="177"/>
      <c r="AC132" s="163"/>
      <c r="AD132" s="164"/>
      <c r="AE132" s="165"/>
      <c r="AF132" s="176"/>
      <c r="AG132" s="171"/>
      <c r="AH132" s="178"/>
      <c r="AS132" s="105"/>
    </row>
    <row r="133" spans="1:45" s="20" customFormat="1" ht="49.5" customHeight="1" x14ac:dyDescent="0.2">
      <c r="A133" s="160"/>
      <c r="B133" s="161"/>
      <c r="C133" s="162"/>
      <c r="D133" s="163"/>
      <c r="E133" s="164"/>
      <c r="F133" s="165"/>
      <c r="G133" s="166"/>
      <c r="H133" s="167"/>
      <c r="I133" s="168"/>
      <c r="J133" s="168"/>
      <c r="K133" s="169"/>
      <c r="L133" s="170"/>
      <c r="M133" s="167"/>
      <c r="N133" s="163"/>
      <c r="O133" s="148"/>
      <c r="P133" s="165"/>
      <c r="Q133" s="170"/>
      <c r="R133" s="171"/>
      <c r="S133" s="172"/>
      <c r="T133" s="172"/>
      <c r="U133" s="173"/>
      <c r="V133" s="174"/>
      <c r="W133" s="171"/>
      <c r="X133" s="163"/>
      <c r="Y133" s="175"/>
      <c r="Z133" s="165"/>
      <c r="AA133" s="176"/>
      <c r="AB133" s="177"/>
      <c r="AC133" s="163"/>
      <c r="AD133" s="164"/>
      <c r="AE133" s="165"/>
      <c r="AF133" s="176"/>
      <c r="AG133" s="171"/>
      <c r="AH133" s="178"/>
      <c r="AS133" s="105"/>
    </row>
    <row r="134" spans="1:45" s="20" customFormat="1" ht="49.5" customHeight="1" x14ac:dyDescent="0.2">
      <c r="A134" s="160"/>
      <c r="B134" s="161"/>
      <c r="C134" s="162"/>
      <c r="D134" s="163"/>
      <c r="E134" s="164"/>
      <c r="F134" s="165"/>
      <c r="G134" s="166"/>
      <c r="H134" s="167"/>
      <c r="I134" s="168"/>
      <c r="J134" s="168"/>
      <c r="K134" s="169"/>
      <c r="L134" s="170"/>
      <c r="M134" s="167"/>
      <c r="N134" s="163"/>
      <c r="O134" s="148"/>
      <c r="P134" s="165"/>
      <c r="Q134" s="170"/>
      <c r="R134" s="171"/>
      <c r="S134" s="172"/>
      <c r="T134" s="172"/>
      <c r="U134" s="173"/>
      <c r="V134" s="174"/>
      <c r="W134" s="171"/>
      <c r="X134" s="163"/>
      <c r="Y134" s="175"/>
      <c r="Z134" s="165"/>
      <c r="AA134" s="176"/>
      <c r="AB134" s="177"/>
      <c r="AC134" s="163"/>
      <c r="AD134" s="164"/>
      <c r="AE134" s="165"/>
      <c r="AF134" s="176"/>
      <c r="AG134" s="171"/>
      <c r="AH134" s="178"/>
      <c r="AS134" s="105"/>
    </row>
    <row r="135" spans="1:45" s="20" customFormat="1" ht="49.5" customHeight="1" x14ac:dyDescent="0.2">
      <c r="A135" s="160"/>
      <c r="B135" s="161"/>
      <c r="C135" s="162"/>
      <c r="D135" s="163"/>
      <c r="E135" s="164"/>
      <c r="F135" s="165"/>
      <c r="G135" s="166"/>
      <c r="H135" s="167"/>
      <c r="I135" s="168"/>
      <c r="J135" s="168"/>
      <c r="K135" s="169"/>
      <c r="L135" s="170"/>
      <c r="M135" s="167"/>
      <c r="N135" s="163"/>
      <c r="O135" s="148"/>
      <c r="P135" s="165"/>
      <c r="Q135" s="170"/>
      <c r="R135" s="171"/>
      <c r="S135" s="172"/>
      <c r="T135" s="172"/>
      <c r="U135" s="173"/>
      <c r="V135" s="174"/>
      <c r="W135" s="171"/>
      <c r="X135" s="163"/>
      <c r="Y135" s="175"/>
      <c r="Z135" s="165"/>
      <c r="AA135" s="176"/>
      <c r="AB135" s="177"/>
      <c r="AC135" s="163"/>
      <c r="AD135" s="164"/>
      <c r="AE135" s="165"/>
      <c r="AF135" s="176"/>
      <c r="AG135" s="171"/>
      <c r="AH135" s="178"/>
      <c r="AS135" s="105"/>
    </row>
    <row r="136" spans="1:45" s="20" customFormat="1" ht="49.5" customHeight="1" x14ac:dyDescent="0.2">
      <c r="A136" s="160"/>
      <c r="B136" s="161"/>
      <c r="C136" s="162"/>
      <c r="D136" s="163"/>
      <c r="E136" s="164"/>
      <c r="F136" s="165"/>
      <c r="G136" s="166"/>
      <c r="H136" s="167"/>
      <c r="I136" s="168"/>
      <c r="J136" s="168"/>
      <c r="K136" s="169"/>
      <c r="L136" s="170"/>
      <c r="M136" s="167"/>
      <c r="N136" s="163"/>
      <c r="O136" s="148"/>
      <c r="P136" s="165"/>
      <c r="Q136" s="170"/>
      <c r="R136" s="171"/>
      <c r="S136" s="172"/>
      <c r="T136" s="172"/>
      <c r="U136" s="173"/>
      <c r="V136" s="174"/>
      <c r="W136" s="171"/>
      <c r="X136" s="163"/>
      <c r="Y136" s="175"/>
      <c r="Z136" s="165"/>
      <c r="AA136" s="176"/>
      <c r="AB136" s="177"/>
      <c r="AC136" s="163"/>
      <c r="AD136" s="164"/>
      <c r="AE136" s="165"/>
      <c r="AF136" s="176"/>
      <c r="AG136" s="171"/>
      <c r="AH136" s="178"/>
      <c r="AS136" s="105"/>
    </row>
    <row r="137" spans="1:45" s="20" customFormat="1" ht="49.5" customHeight="1" x14ac:dyDescent="0.2">
      <c r="A137" s="160"/>
      <c r="B137" s="161"/>
      <c r="C137" s="162"/>
      <c r="D137" s="163"/>
      <c r="E137" s="164"/>
      <c r="F137" s="165"/>
      <c r="G137" s="166"/>
      <c r="H137" s="167"/>
      <c r="I137" s="168"/>
      <c r="J137" s="168"/>
      <c r="K137" s="169"/>
      <c r="L137" s="170"/>
      <c r="M137" s="167"/>
      <c r="N137" s="163"/>
      <c r="O137" s="148"/>
      <c r="P137" s="165"/>
      <c r="Q137" s="170"/>
      <c r="R137" s="171"/>
      <c r="S137" s="172"/>
      <c r="T137" s="172"/>
      <c r="U137" s="173"/>
      <c r="V137" s="174"/>
      <c r="W137" s="171"/>
      <c r="X137" s="163"/>
      <c r="Y137" s="175"/>
      <c r="Z137" s="165"/>
      <c r="AA137" s="176"/>
      <c r="AB137" s="177"/>
      <c r="AC137" s="163"/>
      <c r="AD137" s="164"/>
      <c r="AE137" s="165"/>
      <c r="AF137" s="176"/>
      <c r="AG137" s="171"/>
      <c r="AH137" s="178"/>
      <c r="AS137" s="105"/>
    </row>
    <row r="138" spans="1:45" s="20" customFormat="1" ht="49.5" customHeight="1" x14ac:dyDescent="0.2">
      <c r="A138" s="160"/>
      <c r="B138" s="161"/>
      <c r="C138" s="162"/>
      <c r="D138" s="163"/>
      <c r="E138" s="164"/>
      <c r="F138" s="165"/>
      <c r="G138" s="166"/>
      <c r="H138" s="167"/>
      <c r="I138" s="168"/>
      <c r="J138" s="168"/>
      <c r="K138" s="169"/>
      <c r="L138" s="170"/>
      <c r="M138" s="167"/>
      <c r="N138" s="163"/>
      <c r="O138" s="148"/>
      <c r="P138" s="165"/>
      <c r="Q138" s="170"/>
      <c r="R138" s="171"/>
      <c r="S138" s="172"/>
      <c r="T138" s="172"/>
      <c r="U138" s="173"/>
      <c r="V138" s="174"/>
      <c r="W138" s="171"/>
      <c r="X138" s="163"/>
      <c r="Y138" s="175"/>
      <c r="Z138" s="165"/>
      <c r="AA138" s="176"/>
      <c r="AB138" s="177"/>
      <c r="AC138" s="163"/>
      <c r="AD138" s="164"/>
      <c r="AE138" s="165"/>
      <c r="AF138" s="176"/>
      <c r="AG138" s="171"/>
      <c r="AH138" s="178"/>
      <c r="AS138" s="105"/>
    </row>
    <row r="139" spans="1:45" s="20" customFormat="1" ht="49.5" customHeight="1" x14ac:dyDescent="0.2">
      <c r="A139" s="160"/>
      <c r="B139" s="161"/>
      <c r="C139" s="162"/>
      <c r="D139" s="163"/>
      <c r="E139" s="164"/>
      <c r="F139" s="165"/>
      <c r="G139" s="166"/>
      <c r="H139" s="167"/>
      <c r="I139" s="168"/>
      <c r="J139" s="168"/>
      <c r="K139" s="169"/>
      <c r="L139" s="170"/>
      <c r="M139" s="167"/>
      <c r="N139" s="163"/>
      <c r="O139" s="148"/>
      <c r="P139" s="165"/>
      <c r="Q139" s="170"/>
      <c r="R139" s="171"/>
      <c r="S139" s="172"/>
      <c r="T139" s="172"/>
      <c r="U139" s="173"/>
      <c r="V139" s="174"/>
      <c r="W139" s="171"/>
      <c r="X139" s="163"/>
      <c r="Y139" s="175"/>
      <c r="Z139" s="165"/>
      <c r="AA139" s="176"/>
      <c r="AB139" s="177"/>
      <c r="AC139" s="163"/>
      <c r="AD139" s="164"/>
      <c r="AE139" s="165"/>
      <c r="AF139" s="176"/>
      <c r="AG139" s="171"/>
      <c r="AH139" s="178"/>
      <c r="AS139" s="105"/>
    </row>
    <row r="140" spans="1:45" s="20" customFormat="1" ht="49.5" customHeight="1" x14ac:dyDescent="0.2">
      <c r="A140" s="160"/>
      <c r="B140" s="161"/>
      <c r="C140" s="162"/>
      <c r="D140" s="163"/>
      <c r="E140" s="164"/>
      <c r="F140" s="165"/>
      <c r="G140" s="166"/>
      <c r="H140" s="167"/>
      <c r="I140" s="168"/>
      <c r="J140" s="168"/>
      <c r="K140" s="169"/>
      <c r="L140" s="170"/>
      <c r="M140" s="167"/>
      <c r="N140" s="163"/>
      <c r="O140" s="148"/>
      <c r="P140" s="165"/>
      <c r="Q140" s="170"/>
      <c r="R140" s="171"/>
      <c r="S140" s="172"/>
      <c r="T140" s="172"/>
      <c r="U140" s="173"/>
      <c r="V140" s="174"/>
      <c r="W140" s="171"/>
      <c r="X140" s="163"/>
      <c r="Y140" s="175"/>
      <c r="Z140" s="165"/>
      <c r="AA140" s="176"/>
      <c r="AB140" s="177"/>
      <c r="AC140" s="163"/>
      <c r="AD140" s="164"/>
      <c r="AE140" s="165"/>
      <c r="AF140" s="176"/>
      <c r="AG140" s="171"/>
      <c r="AH140" s="178"/>
      <c r="AS140" s="105"/>
    </row>
    <row r="141" spans="1:45" s="20" customFormat="1" ht="49.5" customHeight="1" x14ac:dyDescent="0.2">
      <c r="A141" s="160"/>
      <c r="B141" s="161"/>
      <c r="C141" s="162"/>
      <c r="D141" s="163"/>
      <c r="E141" s="164"/>
      <c r="F141" s="165"/>
      <c r="G141" s="166"/>
      <c r="H141" s="167"/>
      <c r="I141" s="168"/>
      <c r="J141" s="168"/>
      <c r="K141" s="169"/>
      <c r="L141" s="170"/>
      <c r="M141" s="167"/>
      <c r="N141" s="163"/>
      <c r="O141" s="148"/>
      <c r="P141" s="165"/>
      <c r="Q141" s="170"/>
      <c r="R141" s="171"/>
      <c r="S141" s="172"/>
      <c r="T141" s="172"/>
      <c r="U141" s="173"/>
      <c r="V141" s="174"/>
      <c r="W141" s="171"/>
      <c r="X141" s="163"/>
      <c r="Y141" s="175"/>
      <c r="Z141" s="165"/>
      <c r="AA141" s="176"/>
      <c r="AB141" s="177"/>
      <c r="AC141" s="163"/>
      <c r="AD141" s="164"/>
      <c r="AE141" s="165"/>
      <c r="AF141" s="176"/>
      <c r="AG141" s="171"/>
      <c r="AH141" s="178"/>
      <c r="AS141" s="105"/>
    </row>
    <row r="142" spans="1:45" s="20" customFormat="1" ht="49.5" customHeight="1" x14ac:dyDescent="0.2">
      <c r="A142" s="160"/>
      <c r="B142" s="161"/>
      <c r="C142" s="162"/>
      <c r="D142" s="163"/>
      <c r="E142" s="164"/>
      <c r="F142" s="165"/>
      <c r="G142" s="166"/>
      <c r="H142" s="167"/>
      <c r="I142" s="168"/>
      <c r="J142" s="168"/>
      <c r="K142" s="169"/>
      <c r="L142" s="170"/>
      <c r="M142" s="167"/>
      <c r="N142" s="163"/>
      <c r="O142" s="148"/>
      <c r="P142" s="165"/>
      <c r="Q142" s="170"/>
      <c r="R142" s="171"/>
      <c r="S142" s="172"/>
      <c r="T142" s="172"/>
      <c r="U142" s="173"/>
      <c r="V142" s="174"/>
      <c r="W142" s="171"/>
      <c r="X142" s="163"/>
      <c r="Y142" s="175"/>
      <c r="Z142" s="165"/>
      <c r="AA142" s="176"/>
      <c r="AB142" s="177"/>
      <c r="AC142" s="163"/>
      <c r="AD142" s="164"/>
      <c r="AE142" s="165"/>
      <c r="AF142" s="176"/>
      <c r="AG142" s="171"/>
      <c r="AH142" s="178"/>
      <c r="AS142" s="105"/>
    </row>
    <row r="143" spans="1:45" s="20" customFormat="1" ht="49.5" customHeight="1" x14ac:dyDescent="0.2">
      <c r="A143" s="160"/>
      <c r="B143" s="161"/>
      <c r="C143" s="162"/>
      <c r="D143" s="163"/>
      <c r="E143" s="164"/>
      <c r="F143" s="165"/>
      <c r="G143" s="166"/>
      <c r="H143" s="167"/>
      <c r="I143" s="168"/>
      <c r="J143" s="168"/>
      <c r="K143" s="169"/>
      <c r="L143" s="170"/>
      <c r="M143" s="167"/>
      <c r="N143" s="163"/>
      <c r="O143" s="148"/>
      <c r="P143" s="165"/>
      <c r="Q143" s="170"/>
      <c r="R143" s="171"/>
      <c r="S143" s="172"/>
      <c r="T143" s="172"/>
      <c r="U143" s="173"/>
      <c r="V143" s="174"/>
      <c r="W143" s="171"/>
      <c r="X143" s="163"/>
      <c r="Y143" s="175"/>
      <c r="Z143" s="165"/>
      <c r="AA143" s="176"/>
      <c r="AB143" s="177"/>
      <c r="AC143" s="163"/>
      <c r="AD143" s="164"/>
      <c r="AE143" s="165"/>
      <c r="AF143" s="176"/>
      <c r="AG143" s="171"/>
      <c r="AH143" s="178"/>
      <c r="AS143" s="105"/>
    </row>
    <row r="144" spans="1:45" s="20" customFormat="1" ht="49.5" customHeight="1" x14ac:dyDescent="0.2">
      <c r="A144" s="160"/>
      <c r="B144" s="161"/>
      <c r="C144" s="162"/>
      <c r="D144" s="163"/>
      <c r="E144" s="164"/>
      <c r="F144" s="165"/>
      <c r="G144" s="166"/>
      <c r="H144" s="167"/>
      <c r="I144" s="168"/>
      <c r="J144" s="168"/>
      <c r="K144" s="169"/>
      <c r="L144" s="170"/>
      <c r="M144" s="167"/>
      <c r="N144" s="163"/>
      <c r="O144" s="148"/>
      <c r="P144" s="165"/>
      <c r="Q144" s="170"/>
      <c r="R144" s="171"/>
      <c r="S144" s="172"/>
      <c r="T144" s="172"/>
      <c r="U144" s="173"/>
      <c r="V144" s="174"/>
      <c r="W144" s="171"/>
      <c r="X144" s="163"/>
      <c r="Y144" s="175"/>
      <c r="Z144" s="165"/>
      <c r="AA144" s="176"/>
      <c r="AB144" s="177"/>
      <c r="AC144" s="163"/>
      <c r="AD144" s="164"/>
      <c r="AE144" s="165"/>
      <c r="AF144" s="176"/>
      <c r="AG144" s="171"/>
      <c r="AH144" s="178"/>
      <c r="AS144" s="105"/>
    </row>
    <row r="145" spans="1:45" s="20" customFormat="1" ht="49.5" customHeight="1" x14ac:dyDescent="0.2">
      <c r="A145" s="160"/>
      <c r="B145" s="161"/>
      <c r="C145" s="162"/>
      <c r="D145" s="163"/>
      <c r="E145" s="164"/>
      <c r="F145" s="165"/>
      <c r="G145" s="166"/>
      <c r="H145" s="167"/>
      <c r="I145" s="168"/>
      <c r="J145" s="168"/>
      <c r="K145" s="169"/>
      <c r="L145" s="170"/>
      <c r="M145" s="167"/>
      <c r="N145" s="163"/>
      <c r="O145" s="148"/>
      <c r="P145" s="165"/>
      <c r="Q145" s="170"/>
      <c r="R145" s="171"/>
      <c r="S145" s="172"/>
      <c r="T145" s="172"/>
      <c r="U145" s="173"/>
      <c r="V145" s="174"/>
      <c r="W145" s="171"/>
      <c r="X145" s="163"/>
      <c r="Y145" s="175"/>
      <c r="Z145" s="165"/>
      <c r="AA145" s="176"/>
      <c r="AB145" s="177"/>
      <c r="AC145" s="163"/>
      <c r="AD145" s="164"/>
      <c r="AE145" s="165"/>
      <c r="AF145" s="176"/>
      <c r="AG145" s="171"/>
      <c r="AH145" s="178"/>
      <c r="AS145" s="105"/>
    </row>
    <row r="146" spans="1:45" s="20" customFormat="1" ht="49.5" customHeight="1" x14ac:dyDescent="0.2">
      <c r="A146" s="160"/>
      <c r="B146" s="161"/>
      <c r="C146" s="162"/>
      <c r="D146" s="163"/>
      <c r="E146" s="164"/>
      <c r="F146" s="165"/>
      <c r="G146" s="166"/>
      <c r="H146" s="167"/>
      <c r="I146" s="168"/>
      <c r="J146" s="168"/>
      <c r="K146" s="169"/>
      <c r="L146" s="170"/>
      <c r="M146" s="167"/>
      <c r="N146" s="163"/>
      <c r="O146" s="148"/>
      <c r="P146" s="165"/>
      <c r="Q146" s="170"/>
      <c r="R146" s="171"/>
      <c r="S146" s="172"/>
      <c r="T146" s="172"/>
      <c r="U146" s="173"/>
      <c r="V146" s="174"/>
      <c r="W146" s="171"/>
      <c r="X146" s="163"/>
      <c r="Y146" s="175"/>
      <c r="Z146" s="165"/>
      <c r="AA146" s="176"/>
      <c r="AB146" s="177"/>
      <c r="AC146" s="163"/>
      <c r="AD146" s="164"/>
      <c r="AE146" s="165"/>
      <c r="AF146" s="176"/>
      <c r="AG146" s="171"/>
      <c r="AH146" s="178"/>
      <c r="AS146" s="105"/>
    </row>
    <row r="147" spans="1:45" s="20" customFormat="1" ht="49.5" customHeight="1" x14ac:dyDescent="0.2">
      <c r="A147" s="160"/>
      <c r="B147" s="161"/>
      <c r="C147" s="162"/>
      <c r="D147" s="163"/>
      <c r="E147" s="164"/>
      <c r="F147" s="165"/>
      <c r="G147" s="166"/>
      <c r="H147" s="167"/>
      <c r="I147" s="168"/>
      <c r="J147" s="168"/>
      <c r="K147" s="169"/>
      <c r="L147" s="170"/>
      <c r="M147" s="167"/>
      <c r="N147" s="163"/>
      <c r="O147" s="148"/>
      <c r="P147" s="165"/>
      <c r="Q147" s="170"/>
      <c r="R147" s="171"/>
      <c r="S147" s="172"/>
      <c r="T147" s="172"/>
      <c r="U147" s="173"/>
      <c r="V147" s="174"/>
      <c r="W147" s="171"/>
      <c r="X147" s="163"/>
      <c r="Y147" s="175"/>
      <c r="Z147" s="165"/>
      <c r="AA147" s="176"/>
      <c r="AB147" s="177"/>
      <c r="AC147" s="163"/>
      <c r="AD147" s="164"/>
      <c r="AE147" s="165"/>
      <c r="AF147" s="176"/>
      <c r="AG147" s="171"/>
      <c r="AH147" s="178"/>
      <c r="AS147" s="105"/>
    </row>
    <row r="148" spans="1:45" s="20" customFormat="1" ht="49.5" customHeight="1" x14ac:dyDescent="0.2">
      <c r="A148" s="160"/>
      <c r="B148" s="161"/>
      <c r="C148" s="162"/>
      <c r="D148" s="163"/>
      <c r="E148" s="164"/>
      <c r="F148" s="165"/>
      <c r="G148" s="166"/>
      <c r="H148" s="167"/>
      <c r="I148" s="168"/>
      <c r="J148" s="168"/>
      <c r="K148" s="169"/>
      <c r="L148" s="170"/>
      <c r="M148" s="167"/>
      <c r="N148" s="163"/>
      <c r="O148" s="148"/>
      <c r="P148" s="165"/>
      <c r="Q148" s="170"/>
      <c r="R148" s="171"/>
      <c r="S148" s="172"/>
      <c r="T148" s="172"/>
      <c r="U148" s="173"/>
      <c r="V148" s="174"/>
      <c r="W148" s="171"/>
      <c r="X148" s="163"/>
      <c r="Y148" s="175"/>
      <c r="Z148" s="165"/>
      <c r="AA148" s="176"/>
      <c r="AB148" s="177"/>
      <c r="AC148" s="163"/>
      <c r="AD148" s="164"/>
      <c r="AE148" s="165"/>
      <c r="AF148" s="176"/>
      <c r="AG148" s="171"/>
      <c r="AH148" s="178"/>
      <c r="AS148" s="105"/>
    </row>
    <row r="149" spans="1:45" s="20" customFormat="1" ht="49.5" customHeight="1" x14ac:dyDescent="0.2">
      <c r="A149" s="160"/>
      <c r="B149" s="161"/>
      <c r="C149" s="162"/>
      <c r="D149" s="163"/>
      <c r="E149" s="164"/>
      <c r="F149" s="165"/>
      <c r="G149" s="166"/>
      <c r="H149" s="167"/>
      <c r="I149" s="168"/>
      <c r="J149" s="168"/>
      <c r="K149" s="169"/>
      <c r="L149" s="170"/>
      <c r="M149" s="167"/>
      <c r="N149" s="163"/>
      <c r="O149" s="148"/>
      <c r="P149" s="165"/>
      <c r="Q149" s="170"/>
      <c r="R149" s="171"/>
      <c r="S149" s="172"/>
      <c r="T149" s="172"/>
      <c r="U149" s="173"/>
      <c r="V149" s="174"/>
      <c r="W149" s="171"/>
      <c r="X149" s="163"/>
      <c r="Y149" s="175"/>
      <c r="Z149" s="165"/>
      <c r="AA149" s="176"/>
      <c r="AB149" s="177"/>
      <c r="AC149" s="163"/>
      <c r="AD149" s="164"/>
      <c r="AE149" s="165"/>
      <c r="AF149" s="176"/>
      <c r="AG149" s="171"/>
      <c r="AH149" s="178"/>
      <c r="AS149" s="105"/>
    </row>
    <row r="150" spans="1:45" s="20" customFormat="1" ht="49.5" customHeight="1" x14ac:dyDescent="0.2">
      <c r="A150" s="160"/>
      <c r="B150" s="161"/>
      <c r="C150" s="162"/>
      <c r="D150" s="163"/>
      <c r="E150" s="164"/>
      <c r="F150" s="165"/>
      <c r="G150" s="166"/>
      <c r="H150" s="167"/>
      <c r="I150" s="168"/>
      <c r="J150" s="168"/>
      <c r="K150" s="169"/>
      <c r="L150" s="170"/>
      <c r="M150" s="167"/>
      <c r="N150" s="163"/>
      <c r="O150" s="148"/>
      <c r="P150" s="165"/>
      <c r="Q150" s="170"/>
      <c r="R150" s="171"/>
      <c r="S150" s="172"/>
      <c r="T150" s="172"/>
      <c r="U150" s="173"/>
      <c r="V150" s="174"/>
      <c r="W150" s="171"/>
      <c r="X150" s="163"/>
      <c r="Y150" s="175"/>
      <c r="Z150" s="165"/>
      <c r="AA150" s="176"/>
      <c r="AB150" s="177"/>
      <c r="AC150" s="163"/>
      <c r="AD150" s="164"/>
      <c r="AE150" s="165"/>
      <c r="AF150" s="176"/>
      <c r="AG150" s="171"/>
      <c r="AH150" s="178"/>
      <c r="AS150" s="105"/>
    </row>
    <row r="151" spans="1:45" s="20" customFormat="1" ht="49.5" customHeight="1" x14ac:dyDescent="0.2">
      <c r="A151" s="160"/>
      <c r="B151" s="161"/>
      <c r="C151" s="162"/>
      <c r="D151" s="163"/>
      <c r="E151" s="164"/>
      <c r="F151" s="165"/>
      <c r="G151" s="166"/>
      <c r="H151" s="167"/>
      <c r="I151" s="168"/>
      <c r="J151" s="168"/>
      <c r="K151" s="169"/>
      <c r="L151" s="170"/>
      <c r="M151" s="167"/>
      <c r="N151" s="163"/>
      <c r="O151" s="148"/>
      <c r="P151" s="165"/>
      <c r="Q151" s="170"/>
      <c r="R151" s="171"/>
      <c r="S151" s="172"/>
      <c r="T151" s="172"/>
      <c r="U151" s="173"/>
      <c r="V151" s="174"/>
      <c r="W151" s="171"/>
      <c r="X151" s="163"/>
      <c r="Y151" s="175"/>
      <c r="Z151" s="165"/>
      <c r="AA151" s="176"/>
      <c r="AB151" s="177"/>
      <c r="AC151" s="163"/>
      <c r="AD151" s="164"/>
      <c r="AE151" s="165"/>
      <c r="AF151" s="176"/>
      <c r="AG151" s="171"/>
      <c r="AH151" s="178"/>
      <c r="AS151" s="105"/>
    </row>
    <row r="152" spans="1:45" s="20" customFormat="1" ht="49.5" customHeight="1" x14ac:dyDescent="0.2">
      <c r="A152" s="160"/>
      <c r="B152" s="161"/>
      <c r="C152" s="162"/>
      <c r="D152" s="163"/>
      <c r="E152" s="164"/>
      <c r="F152" s="165"/>
      <c r="G152" s="166"/>
      <c r="H152" s="167"/>
      <c r="I152" s="168"/>
      <c r="J152" s="168"/>
      <c r="K152" s="169"/>
      <c r="L152" s="170"/>
      <c r="M152" s="167"/>
      <c r="N152" s="163"/>
      <c r="O152" s="148"/>
      <c r="P152" s="165"/>
      <c r="Q152" s="170"/>
      <c r="R152" s="171"/>
      <c r="S152" s="172"/>
      <c r="T152" s="172"/>
      <c r="U152" s="173"/>
      <c r="V152" s="174"/>
      <c r="W152" s="171"/>
      <c r="X152" s="163"/>
      <c r="Y152" s="175"/>
      <c r="Z152" s="165"/>
      <c r="AA152" s="176"/>
      <c r="AB152" s="177"/>
      <c r="AC152" s="163"/>
      <c r="AD152" s="164"/>
      <c r="AE152" s="165"/>
      <c r="AF152" s="176"/>
      <c r="AG152" s="171"/>
      <c r="AH152" s="178"/>
      <c r="AS152" s="105"/>
    </row>
    <row r="153" spans="1:45" s="20" customFormat="1" ht="49.5" customHeight="1" x14ac:dyDescent="0.2">
      <c r="A153" s="160"/>
      <c r="B153" s="161"/>
      <c r="C153" s="162"/>
      <c r="D153" s="163"/>
      <c r="E153" s="164"/>
      <c r="F153" s="165"/>
      <c r="G153" s="166"/>
      <c r="H153" s="167"/>
      <c r="I153" s="168"/>
      <c r="J153" s="168"/>
      <c r="K153" s="169"/>
      <c r="L153" s="170"/>
      <c r="M153" s="167"/>
      <c r="N153" s="163"/>
      <c r="O153" s="148"/>
      <c r="P153" s="165"/>
      <c r="Q153" s="170"/>
      <c r="R153" s="171"/>
      <c r="S153" s="172"/>
      <c r="T153" s="172"/>
      <c r="U153" s="173"/>
      <c r="V153" s="174"/>
      <c r="W153" s="171"/>
      <c r="X153" s="163"/>
      <c r="Y153" s="175"/>
      <c r="Z153" s="165"/>
      <c r="AA153" s="176"/>
      <c r="AB153" s="177"/>
      <c r="AC153" s="163"/>
      <c r="AD153" s="164"/>
      <c r="AE153" s="165"/>
      <c r="AF153" s="176"/>
      <c r="AG153" s="171"/>
      <c r="AH153" s="178"/>
      <c r="AS153" s="105"/>
    </row>
    <row r="154" spans="1:45" s="20" customFormat="1" ht="49.5" customHeight="1" x14ac:dyDescent="0.2">
      <c r="A154" s="160"/>
      <c r="B154" s="161"/>
      <c r="C154" s="162"/>
      <c r="D154" s="163"/>
      <c r="E154" s="164"/>
      <c r="F154" s="165"/>
      <c r="G154" s="166"/>
      <c r="H154" s="167"/>
      <c r="I154" s="168"/>
      <c r="J154" s="168"/>
      <c r="K154" s="169"/>
      <c r="L154" s="170"/>
      <c r="M154" s="167"/>
      <c r="N154" s="163"/>
      <c r="O154" s="148"/>
      <c r="P154" s="165"/>
      <c r="Q154" s="170"/>
      <c r="R154" s="171"/>
      <c r="S154" s="172"/>
      <c r="T154" s="172"/>
      <c r="U154" s="173"/>
      <c r="V154" s="174"/>
      <c r="W154" s="171"/>
      <c r="X154" s="163"/>
      <c r="Y154" s="175"/>
      <c r="Z154" s="165"/>
      <c r="AA154" s="176"/>
      <c r="AB154" s="177"/>
      <c r="AC154" s="163"/>
      <c r="AD154" s="164"/>
      <c r="AE154" s="165"/>
      <c r="AF154" s="176"/>
      <c r="AG154" s="171"/>
      <c r="AH154" s="178"/>
      <c r="AS154" s="105"/>
    </row>
    <row r="155" spans="1:45" s="20" customFormat="1" ht="49.5" customHeight="1" x14ac:dyDescent="0.2">
      <c r="A155" s="160"/>
      <c r="B155" s="161"/>
      <c r="C155" s="162"/>
      <c r="D155" s="163"/>
      <c r="E155" s="164"/>
      <c r="F155" s="165"/>
      <c r="G155" s="166"/>
      <c r="H155" s="167"/>
      <c r="I155" s="168"/>
      <c r="J155" s="168"/>
      <c r="K155" s="169"/>
      <c r="L155" s="170"/>
      <c r="M155" s="167"/>
      <c r="N155" s="163"/>
      <c r="O155" s="148"/>
      <c r="P155" s="165"/>
      <c r="Q155" s="170"/>
      <c r="R155" s="171"/>
      <c r="S155" s="172"/>
      <c r="T155" s="172"/>
      <c r="U155" s="173"/>
      <c r="V155" s="174"/>
      <c r="W155" s="171"/>
      <c r="X155" s="163"/>
      <c r="Y155" s="175"/>
      <c r="Z155" s="165"/>
      <c r="AA155" s="176"/>
      <c r="AB155" s="177"/>
      <c r="AC155" s="163"/>
      <c r="AD155" s="164"/>
      <c r="AE155" s="165"/>
      <c r="AF155" s="176"/>
      <c r="AG155" s="171"/>
      <c r="AH155" s="178"/>
      <c r="AS155" s="105"/>
    </row>
    <row r="156" spans="1:45" s="20" customFormat="1" ht="49.5" customHeight="1" x14ac:dyDescent="0.2">
      <c r="A156" s="160"/>
      <c r="B156" s="161"/>
      <c r="C156" s="162"/>
      <c r="D156" s="163"/>
      <c r="E156" s="164"/>
      <c r="F156" s="165"/>
      <c r="G156" s="166"/>
      <c r="H156" s="167"/>
      <c r="I156" s="168"/>
      <c r="J156" s="168"/>
      <c r="K156" s="169"/>
      <c r="L156" s="170"/>
      <c r="M156" s="167"/>
      <c r="N156" s="163"/>
      <c r="O156" s="148"/>
      <c r="P156" s="165"/>
      <c r="Q156" s="170"/>
      <c r="R156" s="171"/>
      <c r="S156" s="172"/>
      <c r="T156" s="172"/>
      <c r="U156" s="173"/>
      <c r="V156" s="174"/>
      <c r="W156" s="171"/>
      <c r="X156" s="163"/>
      <c r="Y156" s="175"/>
      <c r="Z156" s="165"/>
      <c r="AA156" s="176"/>
      <c r="AB156" s="177"/>
      <c r="AC156" s="163"/>
      <c r="AD156" s="164"/>
      <c r="AE156" s="165"/>
      <c r="AF156" s="176"/>
      <c r="AG156" s="171"/>
      <c r="AH156" s="178"/>
      <c r="AS156" s="105"/>
    </row>
    <row r="157" spans="1:45" s="20" customFormat="1" ht="49.5" customHeight="1" x14ac:dyDescent="0.2">
      <c r="A157" s="160"/>
      <c r="B157" s="161"/>
      <c r="C157" s="162"/>
      <c r="D157" s="163"/>
      <c r="E157" s="164"/>
      <c r="F157" s="165"/>
      <c r="G157" s="166"/>
      <c r="H157" s="167"/>
      <c r="I157" s="168"/>
      <c r="J157" s="168"/>
      <c r="K157" s="169"/>
      <c r="L157" s="170"/>
      <c r="M157" s="167"/>
      <c r="N157" s="163"/>
      <c r="O157" s="148"/>
      <c r="P157" s="165"/>
      <c r="Q157" s="170"/>
      <c r="R157" s="171"/>
      <c r="S157" s="172"/>
      <c r="T157" s="172"/>
      <c r="U157" s="173"/>
      <c r="V157" s="174"/>
      <c r="W157" s="171"/>
      <c r="X157" s="163"/>
      <c r="Y157" s="175"/>
      <c r="Z157" s="165"/>
      <c r="AA157" s="176"/>
      <c r="AB157" s="177"/>
      <c r="AC157" s="163"/>
      <c r="AD157" s="164"/>
      <c r="AE157" s="165"/>
      <c r="AF157" s="176"/>
      <c r="AG157" s="171"/>
      <c r="AH157" s="178"/>
      <c r="AS157" s="105"/>
    </row>
    <row r="158" spans="1:45" s="20" customFormat="1" ht="49.5" customHeight="1" x14ac:dyDescent="0.2">
      <c r="A158" s="160"/>
      <c r="B158" s="161"/>
      <c r="C158" s="162"/>
      <c r="D158" s="163"/>
      <c r="E158" s="164"/>
      <c r="F158" s="165"/>
      <c r="G158" s="166"/>
      <c r="H158" s="167"/>
      <c r="I158" s="168"/>
      <c r="J158" s="168"/>
      <c r="K158" s="169"/>
      <c r="L158" s="170"/>
      <c r="M158" s="167"/>
      <c r="N158" s="163"/>
      <c r="O158" s="148"/>
      <c r="P158" s="165"/>
      <c r="Q158" s="170"/>
      <c r="R158" s="171"/>
      <c r="S158" s="172"/>
      <c r="T158" s="172"/>
      <c r="U158" s="173"/>
      <c r="V158" s="174"/>
      <c r="W158" s="171"/>
      <c r="X158" s="163"/>
      <c r="Y158" s="175"/>
      <c r="Z158" s="165"/>
      <c r="AA158" s="176"/>
      <c r="AB158" s="177"/>
      <c r="AC158" s="163"/>
      <c r="AD158" s="164"/>
      <c r="AE158" s="165"/>
      <c r="AF158" s="176"/>
      <c r="AG158" s="171"/>
      <c r="AH158" s="178"/>
      <c r="AS158" s="105"/>
    </row>
    <row r="159" spans="1:45" s="20" customFormat="1" ht="49.5" customHeight="1" x14ac:dyDescent="0.2">
      <c r="A159" s="160"/>
      <c r="B159" s="161"/>
      <c r="C159" s="162"/>
      <c r="D159" s="163"/>
      <c r="E159" s="164"/>
      <c r="F159" s="165"/>
      <c r="G159" s="166"/>
      <c r="H159" s="167"/>
      <c r="I159" s="168"/>
      <c r="J159" s="168"/>
      <c r="K159" s="169"/>
      <c r="L159" s="170"/>
      <c r="M159" s="167"/>
      <c r="N159" s="163"/>
      <c r="O159" s="148"/>
      <c r="P159" s="165"/>
      <c r="Q159" s="170"/>
      <c r="R159" s="171"/>
      <c r="S159" s="172"/>
      <c r="T159" s="172"/>
      <c r="U159" s="173"/>
      <c r="V159" s="174"/>
      <c r="W159" s="171"/>
      <c r="X159" s="163"/>
      <c r="Y159" s="175"/>
      <c r="Z159" s="165"/>
      <c r="AA159" s="176"/>
      <c r="AB159" s="177"/>
      <c r="AC159" s="163"/>
      <c r="AD159" s="164"/>
      <c r="AE159" s="165"/>
      <c r="AF159" s="176"/>
      <c r="AG159" s="171"/>
      <c r="AH159" s="178"/>
      <c r="AS159" s="105"/>
    </row>
    <row r="160" spans="1:45" s="20" customFormat="1" ht="49.5" customHeight="1" x14ac:dyDescent="0.2">
      <c r="A160" s="160"/>
      <c r="B160" s="161"/>
      <c r="C160" s="162"/>
      <c r="D160" s="163"/>
      <c r="E160" s="164"/>
      <c r="F160" s="165"/>
      <c r="G160" s="166"/>
      <c r="H160" s="167"/>
      <c r="I160" s="168"/>
      <c r="J160" s="168"/>
      <c r="K160" s="169"/>
      <c r="L160" s="170"/>
      <c r="M160" s="167"/>
      <c r="N160" s="163"/>
      <c r="O160" s="148"/>
      <c r="P160" s="165"/>
      <c r="Q160" s="170"/>
      <c r="R160" s="171"/>
      <c r="S160" s="172"/>
      <c r="T160" s="172"/>
      <c r="U160" s="173"/>
      <c r="V160" s="174"/>
      <c r="W160" s="171"/>
      <c r="X160" s="163"/>
      <c r="Y160" s="175"/>
      <c r="Z160" s="165"/>
      <c r="AA160" s="176"/>
      <c r="AB160" s="177"/>
      <c r="AC160" s="163"/>
      <c r="AD160" s="164"/>
      <c r="AE160" s="165"/>
      <c r="AF160" s="176"/>
      <c r="AG160" s="171"/>
      <c r="AH160" s="178"/>
      <c r="AS160" s="105"/>
    </row>
    <row r="161" spans="1:46" s="20" customFormat="1" ht="49.5" customHeight="1" x14ac:dyDescent="0.2">
      <c r="A161" s="160"/>
      <c r="B161" s="161"/>
      <c r="C161" s="162"/>
      <c r="D161" s="163"/>
      <c r="E161" s="164"/>
      <c r="F161" s="165"/>
      <c r="G161" s="166"/>
      <c r="H161" s="167"/>
      <c r="I161" s="168"/>
      <c r="J161" s="168"/>
      <c r="K161" s="169"/>
      <c r="L161" s="170"/>
      <c r="M161" s="167"/>
      <c r="N161" s="163"/>
      <c r="O161" s="148"/>
      <c r="P161" s="165"/>
      <c r="Q161" s="170"/>
      <c r="R161" s="171"/>
      <c r="S161" s="172"/>
      <c r="T161" s="172"/>
      <c r="U161" s="173"/>
      <c r="V161" s="174"/>
      <c r="W161" s="171"/>
      <c r="X161" s="163"/>
      <c r="Y161" s="175"/>
      <c r="Z161" s="165"/>
      <c r="AA161" s="176"/>
      <c r="AB161" s="177"/>
      <c r="AC161" s="163"/>
      <c r="AD161" s="164"/>
      <c r="AE161" s="165"/>
      <c r="AF161" s="176"/>
      <c r="AG161" s="171"/>
      <c r="AH161" s="178"/>
      <c r="AS161" s="105"/>
    </row>
    <row r="162" spans="1:46" s="20" customFormat="1" ht="49.5" customHeight="1" x14ac:dyDescent="0.2">
      <c r="A162" s="117"/>
      <c r="B162" s="136"/>
      <c r="C162" s="137"/>
      <c r="D162" s="133"/>
      <c r="E162" s="133"/>
      <c r="F162" s="134"/>
      <c r="G162" s="135"/>
      <c r="H162" s="120"/>
      <c r="I162" s="121"/>
      <c r="J162" s="121"/>
      <c r="K162" s="122"/>
      <c r="L162" s="123"/>
      <c r="M162" s="124"/>
      <c r="N162" s="129"/>
      <c r="O162" s="129"/>
      <c r="P162" s="130"/>
      <c r="Q162" s="131"/>
      <c r="R162" s="132"/>
      <c r="S162" s="76"/>
      <c r="T162" s="76"/>
      <c r="U162" s="76"/>
      <c r="V162" s="45"/>
      <c r="W162" s="47"/>
      <c r="X162" s="76"/>
      <c r="Y162" s="76"/>
      <c r="Z162" s="48"/>
      <c r="AA162" s="46"/>
      <c r="AB162" s="138"/>
      <c r="AC162" s="125"/>
      <c r="AD162" s="125"/>
      <c r="AE162" s="126"/>
      <c r="AF162" s="127"/>
      <c r="AG162" s="128"/>
      <c r="AS162" s="105"/>
    </row>
    <row r="163" spans="1:46" s="59" customFormat="1" ht="28.5" customHeight="1" x14ac:dyDescent="0.2">
      <c r="A163" s="119">
        <v>1</v>
      </c>
      <c r="B163" s="323" t="s">
        <v>105</v>
      </c>
      <c r="C163" s="323"/>
      <c r="D163" s="75">
        <f>+(D164*$C164)+(D165*$C165)+(D166*$C166)</f>
        <v>6785025095</v>
      </c>
      <c r="E163" s="75">
        <f>+(E164*$C164)+(E165*$C165)+(E166*$C166)</f>
        <v>1943274494</v>
      </c>
      <c r="F163" s="62">
        <f t="shared" ref="F163:F183" si="338">+D163/E163</f>
        <v>3.4915422993248013</v>
      </c>
      <c r="G163" s="324" t="s">
        <v>32</v>
      </c>
      <c r="H163" s="325" t="str">
        <f>IF(F163&gt;=1,"SI","NO")</f>
        <v>SI</v>
      </c>
      <c r="I163" s="75">
        <f>+(I164*$C164)+(I165*$C165)+(I166*$C166)</f>
        <v>7283559558</v>
      </c>
      <c r="J163" s="75">
        <f>+(J164*$C164)+(J165*$C165)+(J166*$C166)</f>
        <v>11145023476.5</v>
      </c>
      <c r="K163" s="91">
        <f t="shared" ref="K163:K175" si="339">+I163/J163</f>
        <v>0.65352572593120639</v>
      </c>
      <c r="L163" s="326" t="s">
        <v>3</v>
      </c>
      <c r="M163" s="325" t="str">
        <f>IF(K163&lt;=70%,"SI","NO")</f>
        <v>SI</v>
      </c>
      <c r="N163" s="75">
        <f>+(N164*$C164)+(N165*$C165)+(N166*$C166)</f>
        <v>1660118144.5</v>
      </c>
      <c r="O163" s="75">
        <f>+(O164*$C164)+(O165*$C165)+(O166*$C166)</f>
        <v>212322441.5</v>
      </c>
      <c r="P163" s="63">
        <f t="shared" ref="P163:P169" si="340">+N163/O163</f>
        <v>7.8188538751331196</v>
      </c>
      <c r="Q163" s="327" t="s">
        <v>33</v>
      </c>
      <c r="R163" s="324" t="str">
        <f>IF(P163&gt;=1,"SI","NO")</f>
        <v>SI</v>
      </c>
      <c r="S163" s="75">
        <f>+(S164*$C164)+(S165*$C165)+(S166*$C166)</f>
        <v>6785025095</v>
      </c>
      <c r="T163" s="75">
        <f t="shared" ref="T163:U163" si="341">+(T164*$C164)+(T165*$C165)+(T166*$C166)</f>
        <v>1943274494</v>
      </c>
      <c r="U163" s="75">
        <f t="shared" si="341"/>
        <v>4841750601</v>
      </c>
      <c r="V163" s="324" t="s">
        <v>34</v>
      </c>
      <c r="W163" s="325" t="str">
        <f>IF(U163&gt;=$H$3*10%,"SI","NO")</f>
        <v>SI</v>
      </c>
      <c r="X163" s="75">
        <f>+(X164*$C164)+(X165*$C165)+(X166*$C166)</f>
        <v>1660118144.5</v>
      </c>
      <c r="Y163" s="75">
        <f>+(Y164*$C164)+(Y165*$C165)+(Y166*$C166)</f>
        <v>3861463918.5</v>
      </c>
      <c r="Z163" s="64">
        <f t="shared" ref="Z163:Z226" si="342">+X163/Y163</f>
        <v>0.42991937242932443</v>
      </c>
      <c r="AA163" s="324" t="s">
        <v>36</v>
      </c>
      <c r="AB163" s="325" t="str">
        <f>IF(Z163&gt;=0,"SI","NO")</f>
        <v>SI</v>
      </c>
      <c r="AC163" s="75">
        <f t="shared" ref="AC163:AD163" si="343">+(AC164*$C164)+(AC165*$C165)+(AC166*$C166)</f>
        <v>1660118144.5</v>
      </c>
      <c r="AD163" s="75">
        <f t="shared" si="343"/>
        <v>11145023476.5</v>
      </c>
      <c r="AE163" s="64">
        <f t="shared" ref="AE163:AE226" si="344">+AC163/AD163</f>
        <v>0.14895600247056151</v>
      </c>
      <c r="AF163" s="324" t="s">
        <v>35</v>
      </c>
      <c r="AG163" s="325" t="str">
        <f>IF(AE163&gt;=0,"SI","NO")</f>
        <v>SI</v>
      </c>
      <c r="AS163" s="106"/>
      <c r="AT163" s="101"/>
    </row>
    <row r="164" spans="1:46" s="59" customFormat="1" ht="28.5" customHeight="1" x14ac:dyDescent="0.2">
      <c r="A164" s="119"/>
      <c r="B164" s="25" t="s">
        <v>106</v>
      </c>
      <c r="C164" s="26">
        <v>0.4</v>
      </c>
      <c r="D164" s="71">
        <v>22660360</v>
      </c>
      <c r="E164" s="71">
        <v>595000</v>
      </c>
      <c r="F164" s="65">
        <f t="shared" si="338"/>
        <v>38.084638655462186</v>
      </c>
      <c r="G164" s="324"/>
      <c r="H164" s="325"/>
      <c r="I164" s="71">
        <v>5595000</v>
      </c>
      <c r="J164" s="88">
        <v>22660360</v>
      </c>
      <c r="K164" s="92">
        <f t="shared" si="339"/>
        <v>0.24690693351738455</v>
      </c>
      <c r="L164" s="326"/>
      <c r="M164" s="325"/>
      <c r="N164" s="71">
        <v>2211360</v>
      </c>
      <c r="O164" s="71">
        <v>0</v>
      </c>
      <c r="P164" s="66" t="s">
        <v>109</v>
      </c>
      <c r="Q164" s="327"/>
      <c r="R164" s="324"/>
      <c r="S164" s="71">
        <f t="shared" ref="S164:T166" si="345">+D164</f>
        <v>22660360</v>
      </c>
      <c r="T164" s="71">
        <f t="shared" si="345"/>
        <v>595000</v>
      </c>
      <c r="U164" s="71">
        <f t="shared" ref="U164:U166" si="346">+(S164-T164)</f>
        <v>22065360</v>
      </c>
      <c r="V164" s="324"/>
      <c r="W164" s="325"/>
      <c r="X164" s="71">
        <f>+AC164</f>
        <v>2211360</v>
      </c>
      <c r="Y164" s="71">
        <f>+J164-I164</f>
        <v>17065360</v>
      </c>
      <c r="Z164" s="65">
        <f t="shared" si="342"/>
        <v>0.12958179610626439</v>
      </c>
      <c r="AA164" s="324"/>
      <c r="AB164" s="325"/>
      <c r="AC164" s="71">
        <f t="shared" ref="AC164:AC166" si="347">+N164</f>
        <v>2211360</v>
      </c>
      <c r="AD164" s="71">
        <f>+J164</f>
        <v>22660360</v>
      </c>
      <c r="AE164" s="65">
        <f t="shared" si="344"/>
        <v>9.7587152189991686E-2</v>
      </c>
      <c r="AF164" s="324"/>
      <c r="AG164" s="325"/>
      <c r="AS164" s="106"/>
      <c r="AT164" s="101"/>
    </row>
    <row r="165" spans="1:46" s="59" customFormat="1" ht="28.5" customHeight="1" x14ac:dyDescent="0.2">
      <c r="A165" s="119"/>
      <c r="B165" s="25" t="s">
        <v>107</v>
      </c>
      <c r="C165" s="26">
        <v>0.1</v>
      </c>
      <c r="D165" s="77">
        <v>10864325000</v>
      </c>
      <c r="E165" s="77">
        <v>3514222000</v>
      </c>
      <c r="F165" s="65">
        <f t="shared" si="338"/>
        <v>3.09153064319784</v>
      </c>
      <c r="G165" s="324"/>
      <c r="H165" s="325"/>
      <c r="I165" s="77">
        <v>6950216000</v>
      </c>
      <c r="J165" s="77">
        <v>16330160000</v>
      </c>
      <c r="K165" s="92">
        <f t="shared" si="339"/>
        <v>0.42560611776002194</v>
      </c>
      <c r="L165" s="326"/>
      <c r="M165" s="325"/>
      <c r="N165" s="77">
        <v>2859175000</v>
      </c>
      <c r="O165" s="77">
        <v>206259000</v>
      </c>
      <c r="P165" s="66">
        <f t="shared" si="340"/>
        <v>13.862061776698228</v>
      </c>
      <c r="Q165" s="327"/>
      <c r="R165" s="324"/>
      <c r="S165" s="71">
        <f t="shared" si="345"/>
        <v>10864325000</v>
      </c>
      <c r="T165" s="71">
        <f t="shared" si="345"/>
        <v>3514222000</v>
      </c>
      <c r="U165" s="71">
        <f t="shared" si="346"/>
        <v>7350103000</v>
      </c>
      <c r="V165" s="324"/>
      <c r="W165" s="325"/>
      <c r="X165" s="71">
        <f>+AC165</f>
        <v>2859175000</v>
      </c>
      <c r="Y165" s="71">
        <f>+J165-I165</f>
        <v>9379944000</v>
      </c>
      <c r="Z165" s="65">
        <f t="shared" si="342"/>
        <v>0.30481791788948848</v>
      </c>
      <c r="AA165" s="324"/>
      <c r="AB165" s="325"/>
      <c r="AC165" s="71">
        <f t="shared" si="347"/>
        <v>2859175000</v>
      </c>
      <c r="AD165" s="71">
        <f>+J165</f>
        <v>16330160000</v>
      </c>
      <c r="AE165" s="65">
        <f t="shared" si="344"/>
        <v>0.17508554723285014</v>
      </c>
      <c r="AF165" s="324"/>
      <c r="AG165" s="325"/>
      <c r="AS165" s="106"/>
      <c r="AT165" s="101"/>
    </row>
    <row r="166" spans="1:46" s="59" customFormat="1" ht="28.5" customHeight="1" x14ac:dyDescent="0.2">
      <c r="A166" s="119"/>
      <c r="B166" s="25" t="s">
        <v>108</v>
      </c>
      <c r="C166" s="26">
        <v>0.5</v>
      </c>
      <c r="D166" s="77">
        <v>11379056902</v>
      </c>
      <c r="E166" s="77">
        <v>3183228588</v>
      </c>
      <c r="F166" s="65">
        <f t="shared" si="338"/>
        <v>3.5746904714591614</v>
      </c>
      <c r="G166" s="324"/>
      <c r="H166" s="325"/>
      <c r="I166" s="77">
        <v>13172599916</v>
      </c>
      <c r="J166" s="77">
        <v>19005886665</v>
      </c>
      <c r="K166" s="92">
        <f t="shared" si="339"/>
        <v>0.69307999927505615</v>
      </c>
      <c r="L166" s="326"/>
      <c r="M166" s="325"/>
      <c r="N166" s="77">
        <v>2746632201</v>
      </c>
      <c r="O166" s="77">
        <v>383393083</v>
      </c>
      <c r="P166" s="66">
        <f t="shared" si="340"/>
        <v>7.1640108358449437</v>
      </c>
      <c r="Q166" s="327"/>
      <c r="R166" s="324"/>
      <c r="S166" s="71">
        <f t="shared" si="345"/>
        <v>11379056902</v>
      </c>
      <c r="T166" s="71">
        <f t="shared" si="345"/>
        <v>3183228588</v>
      </c>
      <c r="U166" s="71">
        <f t="shared" si="346"/>
        <v>8195828314</v>
      </c>
      <c r="V166" s="324"/>
      <c r="W166" s="325"/>
      <c r="X166" s="71">
        <f>+AC166</f>
        <v>2746632201</v>
      </c>
      <c r="Y166" s="71">
        <f>+J166-I166</f>
        <v>5833286749</v>
      </c>
      <c r="Z166" s="65">
        <f t="shared" si="342"/>
        <v>0.47085499465131814</v>
      </c>
      <c r="AA166" s="324"/>
      <c r="AB166" s="325"/>
      <c r="AC166" s="71">
        <f t="shared" si="347"/>
        <v>2746632201</v>
      </c>
      <c r="AD166" s="71">
        <f>+J166</f>
        <v>19005886665</v>
      </c>
      <c r="AE166" s="65">
        <f t="shared" si="344"/>
        <v>0.14451481529972598</v>
      </c>
      <c r="AF166" s="324"/>
      <c r="AG166" s="325"/>
      <c r="AS166" s="106"/>
      <c r="AT166" s="101"/>
    </row>
    <row r="167" spans="1:46" s="59" customFormat="1" ht="28.5" customHeight="1" x14ac:dyDescent="0.2">
      <c r="A167" s="119">
        <v>7</v>
      </c>
      <c r="B167" s="323" t="s">
        <v>110</v>
      </c>
      <c r="C167" s="323"/>
      <c r="D167" s="75">
        <f>+(D168*$C168)+(D169*$C169)+(D170*$C170)</f>
        <v>4144979863.8000002</v>
      </c>
      <c r="E167" s="75">
        <f>+(E168*$C168)+(E169*$C169)+(E170*$C170)</f>
        <v>136522602</v>
      </c>
      <c r="F167" s="62">
        <f t="shared" si="338"/>
        <v>30.361125579777628</v>
      </c>
      <c r="G167" s="324" t="s">
        <v>32</v>
      </c>
      <c r="H167" s="325" t="str">
        <f t="shared" ref="H167" si="348">IF(F167&gt;=1,"SI","NO")</f>
        <v>SI</v>
      </c>
      <c r="I167" s="75">
        <f>+(I168*$C168)+(I169*$C169)+(I170*$C170)</f>
        <v>2277438637.5999999</v>
      </c>
      <c r="J167" s="75">
        <f>+(J168*$C168)+(J169*$C169)+(J170*$C170)</f>
        <v>7256923655.3999996</v>
      </c>
      <c r="K167" s="91">
        <f t="shared" si="339"/>
        <v>0.31382976392556083</v>
      </c>
      <c r="L167" s="326" t="s">
        <v>3</v>
      </c>
      <c r="M167" s="325" t="str">
        <f>IF(K167&lt;=70%,"SI","NO")</f>
        <v>SI</v>
      </c>
      <c r="N167" s="75">
        <f>+(N168*$C168)+(N169*$C169)+(N170*$C170)</f>
        <v>556745191.5999999</v>
      </c>
      <c r="O167" s="75">
        <f>+(O168*$C168)+(O169*$C169)+(O170*$C170)</f>
        <v>52202177.600000001</v>
      </c>
      <c r="P167" s="63">
        <f t="shared" si="340"/>
        <v>10.665171783944889</v>
      </c>
      <c r="Q167" s="327" t="s">
        <v>33</v>
      </c>
      <c r="R167" s="324" t="str">
        <f>IF(P167&gt;=1,"SI","NO")</f>
        <v>SI</v>
      </c>
      <c r="S167" s="75">
        <f>+(S168*$C168)+(S169*$C169)+(S170*$C170)</f>
        <v>4144979863.8000002</v>
      </c>
      <c r="T167" s="75">
        <f t="shared" ref="T167:U167" si="349">+(T168*$C168)+(T169*$C169)+(T170*$C170)</f>
        <v>136522602</v>
      </c>
      <c r="U167" s="75">
        <f t="shared" si="349"/>
        <v>4008457261.8000002</v>
      </c>
      <c r="V167" s="324" t="s">
        <v>34</v>
      </c>
      <c r="W167" s="325" t="str">
        <f>IF(U167&gt;=$H$3*10%,"SI","NO")</f>
        <v>SI</v>
      </c>
      <c r="X167" s="75">
        <f>+(X168*$C168)+(X169*$C169)+(X170*$C170)</f>
        <v>556745191.5999999</v>
      </c>
      <c r="Y167" s="75">
        <f>+(Y168*$C168)+(Y169*$C169)+(Y170*$C170)</f>
        <v>4979485017.8000002</v>
      </c>
      <c r="Z167" s="64">
        <f t="shared" si="342"/>
        <v>0.11180778526490617</v>
      </c>
      <c r="AA167" s="324" t="s">
        <v>36</v>
      </c>
      <c r="AB167" s="325" t="str">
        <f>IF(Z167&gt;=0,"SI","NO")</f>
        <v>SI</v>
      </c>
      <c r="AC167" s="75">
        <f t="shared" ref="AC167:AD167" si="350">+(AC168*$C168)+(AC169*$C169)+(AC170*$C170)</f>
        <v>556745191.5999999</v>
      </c>
      <c r="AD167" s="75">
        <f t="shared" si="350"/>
        <v>7256923655.3999996</v>
      </c>
      <c r="AE167" s="64">
        <f t="shared" si="344"/>
        <v>7.6719174410180876E-2</v>
      </c>
      <c r="AF167" s="324" t="s">
        <v>35</v>
      </c>
      <c r="AG167" s="325" t="str">
        <f>IF(AE167&gt;=0,"SI","NO")</f>
        <v>SI</v>
      </c>
      <c r="AS167" s="106"/>
      <c r="AT167" s="101"/>
    </row>
    <row r="168" spans="1:46" s="59" customFormat="1" ht="28.5" customHeight="1" x14ac:dyDescent="0.2">
      <c r="A168" s="119"/>
      <c r="B168" s="25" t="s">
        <v>111</v>
      </c>
      <c r="C168" s="26">
        <v>0.4</v>
      </c>
      <c r="D168" s="71">
        <v>3520445037</v>
      </c>
      <c r="E168" s="71">
        <v>57347700</v>
      </c>
      <c r="F168" s="65">
        <f t="shared" si="338"/>
        <v>61.387728487803344</v>
      </c>
      <c r="G168" s="324"/>
      <c r="H168" s="325"/>
      <c r="I168" s="71">
        <v>2109063409</v>
      </c>
      <c r="J168" s="88">
        <v>6869214196</v>
      </c>
      <c r="K168" s="92">
        <f t="shared" si="339"/>
        <v>0.30703124823624295</v>
      </c>
      <c r="L168" s="326"/>
      <c r="M168" s="325"/>
      <c r="N168" s="71">
        <v>1003237667</v>
      </c>
      <c r="O168" s="71">
        <v>56236000</v>
      </c>
      <c r="P168" s="66">
        <f t="shared" si="340"/>
        <v>17.839776424354508</v>
      </c>
      <c r="Q168" s="327"/>
      <c r="R168" s="324"/>
      <c r="S168" s="71">
        <f t="shared" ref="S168:T170" si="351">+D168</f>
        <v>3520445037</v>
      </c>
      <c r="T168" s="71">
        <f t="shared" si="351"/>
        <v>57347700</v>
      </c>
      <c r="U168" s="71">
        <f t="shared" ref="U168:U170" si="352">+(S168-T168)</f>
        <v>3463097337</v>
      </c>
      <c r="V168" s="324"/>
      <c r="W168" s="325"/>
      <c r="X168" s="71">
        <f>+AC168</f>
        <v>1003237667</v>
      </c>
      <c r="Y168" s="71">
        <f>+J168-I168</f>
        <v>4760150787</v>
      </c>
      <c r="Z168" s="65">
        <f t="shared" si="342"/>
        <v>0.21075753939136718</v>
      </c>
      <c r="AA168" s="324"/>
      <c r="AB168" s="325"/>
      <c r="AC168" s="71">
        <f t="shared" ref="AC168:AC170" si="353">+N168</f>
        <v>1003237667</v>
      </c>
      <c r="AD168" s="71">
        <f>+J168</f>
        <v>6869214196</v>
      </c>
      <c r="AE168" s="65">
        <f t="shared" si="344"/>
        <v>0.14604838899683659</v>
      </c>
      <c r="AF168" s="324"/>
      <c r="AG168" s="325"/>
      <c r="AS168" s="106"/>
      <c r="AT168" s="101"/>
    </row>
    <row r="169" spans="1:46" s="59" customFormat="1" ht="28.5" customHeight="1" x14ac:dyDescent="0.2">
      <c r="A169" s="119"/>
      <c r="B169" s="25" t="s">
        <v>112</v>
      </c>
      <c r="C169" s="26">
        <v>0.4</v>
      </c>
      <c r="D169" s="77">
        <v>6313029000</v>
      </c>
      <c r="E169" s="77">
        <v>265091550</v>
      </c>
      <c r="F169" s="65">
        <f t="shared" si="338"/>
        <v>23.814523699454018</v>
      </c>
      <c r="G169" s="324"/>
      <c r="H169" s="325"/>
      <c r="I169" s="77">
        <v>3565665930</v>
      </c>
      <c r="J169" s="77">
        <v>10744119320</v>
      </c>
      <c r="K169" s="92">
        <f t="shared" si="339"/>
        <v>0.3318714008846283</v>
      </c>
      <c r="L169" s="326"/>
      <c r="M169" s="325"/>
      <c r="N169" s="77">
        <v>373373990</v>
      </c>
      <c r="O169" s="77">
        <v>74269444</v>
      </c>
      <c r="P169" s="66">
        <f t="shared" si="340"/>
        <v>5.0272894193202795</v>
      </c>
      <c r="Q169" s="327"/>
      <c r="R169" s="324"/>
      <c r="S169" s="71">
        <f t="shared" si="351"/>
        <v>6313029000</v>
      </c>
      <c r="T169" s="71">
        <f t="shared" si="351"/>
        <v>265091550</v>
      </c>
      <c r="U169" s="71">
        <f t="shared" si="352"/>
        <v>6047937450</v>
      </c>
      <c r="V169" s="324"/>
      <c r="W169" s="325"/>
      <c r="X169" s="71">
        <f>+AC169</f>
        <v>373373990</v>
      </c>
      <c r="Y169" s="71">
        <f>+J169-I169</f>
        <v>7178453390</v>
      </c>
      <c r="Z169" s="65">
        <f t="shared" si="342"/>
        <v>5.2013152376266941E-2</v>
      </c>
      <c r="AA169" s="324"/>
      <c r="AB169" s="325"/>
      <c r="AC169" s="71">
        <f t="shared" si="353"/>
        <v>373373990</v>
      </c>
      <c r="AD169" s="71">
        <f>+J169</f>
        <v>10744119320</v>
      </c>
      <c r="AE169" s="65">
        <f t="shared" si="344"/>
        <v>3.4751474632729602E-2</v>
      </c>
      <c r="AF169" s="324"/>
      <c r="AG169" s="325"/>
      <c r="AS169" s="106"/>
      <c r="AT169" s="101"/>
    </row>
    <row r="170" spans="1:46" s="59" customFormat="1" ht="28.5" customHeight="1" x14ac:dyDescent="0.2">
      <c r="A170" s="119"/>
      <c r="B170" s="25" t="s">
        <v>113</v>
      </c>
      <c r="C170" s="26">
        <v>0.2</v>
      </c>
      <c r="D170" s="77">
        <v>1057951245</v>
      </c>
      <c r="E170" s="77">
        <v>37734510</v>
      </c>
      <c r="F170" s="65">
        <f t="shared" si="338"/>
        <v>28.036702874901515</v>
      </c>
      <c r="G170" s="324"/>
      <c r="H170" s="325"/>
      <c r="I170" s="77">
        <v>37734510</v>
      </c>
      <c r="J170" s="77">
        <v>1057951245</v>
      </c>
      <c r="K170" s="92">
        <f t="shared" si="339"/>
        <v>3.5667532108249467E-2</v>
      </c>
      <c r="L170" s="326"/>
      <c r="M170" s="325"/>
      <c r="N170" s="77">
        <v>30502644</v>
      </c>
      <c r="O170" s="78">
        <v>0</v>
      </c>
      <c r="P170" s="66" t="s">
        <v>114</v>
      </c>
      <c r="Q170" s="327"/>
      <c r="R170" s="324"/>
      <c r="S170" s="71">
        <f t="shared" si="351"/>
        <v>1057951245</v>
      </c>
      <c r="T170" s="71">
        <f t="shared" si="351"/>
        <v>37734510</v>
      </c>
      <c r="U170" s="71">
        <f t="shared" si="352"/>
        <v>1020216735</v>
      </c>
      <c r="V170" s="324"/>
      <c r="W170" s="325"/>
      <c r="X170" s="71">
        <f>+AC170</f>
        <v>30502644</v>
      </c>
      <c r="Y170" s="71">
        <f>+J170-I170</f>
        <v>1020216735</v>
      </c>
      <c r="Z170" s="65">
        <f t="shared" si="342"/>
        <v>2.9898200013353044E-2</v>
      </c>
      <c r="AA170" s="324"/>
      <c r="AB170" s="325"/>
      <c r="AC170" s="71">
        <f t="shared" si="353"/>
        <v>30502644</v>
      </c>
      <c r="AD170" s="71">
        <f>+J170</f>
        <v>1057951245</v>
      </c>
      <c r="AE170" s="65">
        <f t="shared" si="344"/>
        <v>2.8831805004397911E-2</v>
      </c>
      <c r="AF170" s="324"/>
      <c r="AG170" s="325"/>
      <c r="AS170" s="106"/>
      <c r="AT170" s="101"/>
    </row>
    <row r="171" spans="1:46" s="59" customFormat="1" ht="28.5" customHeight="1" x14ac:dyDescent="0.2">
      <c r="A171" s="116">
        <v>8</v>
      </c>
      <c r="B171" s="323" t="s">
        <v>115</v>
      </c>
      <c r="C171" s="323"/>
      <c r="D171" s="75">
        <f>+(D172*$C172)+(D173*$C173)+(D174*$C174)</f>
        <v>2405944989.4000001</v>
      </c>
      <c r="E171" s="75">
        <f>+(E172*$C172)+(E173*$C173)+(E174*$C174)</f>
        <v>129052085.7</v>
      </c>
      <c r="F171" s="62">
        <f t="shared" si="338"/>
        <v>18.643208874538942</v>
      </c>
      <c r="G171" s="324" t="s">
        <v>32</v>
      </c>
      <c r="H171" s="325" t="str">
        <f t="shared" ref="H171:H175" si="354">IF(F171&gt;=1,"SI","NO")</f>
        <v>SI</v>
      </c>
      <c r="I171" s="75">
        <f>+(I172*$C172)+(I173*$C173)+(I174*$C174)</f>
        <v>129052085.7</v>
      </c>
      <c r="J171" s="75">
        <f>+(J172*$C172)+(J173*$C173)+(J174*$C174)</f>
        <v>4010112196.1999998</v>
      </c>
      <c r="K171" s="91">
        <f t="shared" si="339"/>
        <v>3.2181664598384639E-2</v>
      </c>
      <c r="L171" s="326" t="s">
        <v>3</v>
      </c>
      <c r="M171" s="325" t="str">
        <f>IF(K171&lt;=70%,"SI","NO")</f>
        <v>SI</v>
      </c>
      <c r="N171" s="75">
        <f>+(N172*$C172)+(N173*$C173)+(N174*$C174)</f>
        <v>313504477.5</v>
      </c>
      <c r="O171" s="75">
        <f>+(O172*$C172)+(O173*$C173)+(O174*$C174)</f>
        <v>1051230</v>
      </c>
      <c r="P171" s="63">
        <f t="shared" ref="P171:P175" si="355">+N171/O171</f>
        <v>298.22634199937215</v>
      </c>
      <c r="Q171" s="327" t="s">
        <v>33</v>
      </c>
      <c r="R171" s="324" t="str">
        <f>IF(P171&gt;=1,"SI","NO")</f>
        <v>SI</v>
      </c>
      <c r="S171" s="75">
        <f>+(S172*$C172)+(S173*$C173)+(S174*$C174)</f>
        <v>2405944989.4000001</v>
      </c>
      <c r="T171" s="75">
        <f t="shared" ref="T171:U171" si="356">+(T172*$C172)+(T173*$C173)+(T174*$C174)</f>
        <v>129052085.7</v>
      </c>
      <c r="U171" s="75">
        <f t="shared" si="356"/>
        <v>2276892903.6999998</v>
      </c>
      <c r="V171" s="324" t="s">
        <v>34</v>
      </c>
      <c r="W171" s="325" t="str">
        <f>IF(U171&gt;=$H$3*10%,"SI","NO")</f>
        <v>SI</v>
      </c>
      <c r="X171" s="75">
        <f>+(X172*$C172)+(X173*$C173)+(X174*$C174)</f>
        <v>313504477.5</v>
      </c>
      <c r="Y171" s="75">
        <f>+(Y172*$C172)+(Y173*$C173)+(Y174*$C174)</f>
        <v>3881060110.5</v>
      </c>
      <c r="Z171" s="64">
        <f t="shared" si="342"/>
        <v>8.0778052535653969E-2</v>
      </c>
      <c r="AA171" s="324" t="s">
        <v>36</v>
      </c>
      <c r="AB171" s="325" t="str">
        <f>IF(Z171&gt;=0,"SI","NO")</f>
        <v>SI</v>
      </c>
      <c r="AC171" s="75">
        <f t="shared" ref="AC171:AD171" si="357">+(AC172*$C172)+(AC173*$C173)+(AC174*$C174)</f>
        <v>313504477.5</v>
      </c>
      <c r="AD171" s="75">
        <f t="shared" si="357"/>
        <v>4010112196.1999998</v>
      </c>
      <c r="AE171" s="64">
        <f t="shared" si="344"/>
        <v>7.8178480342040862E-2</v>
      </c>
      <c r="AF171" s="324" t="s">
        <v>35</v>
      </c>
      <c r="AG171" s="325" t="str">
        <f>IF(AE171&gt;=0,"SI","NO")</f>
        <v>SI</v>
      </c>
      <c r="AS171" s="106"/>
      <c r="AT171" s="101"/>
    </row>
    <row r="172" spans="1:46" s="59" customFormat="1" ht="28.5" customHeight="1" x14ac:dyDescent="0.2">
      <c r="A172" s="332">
        <v>8</v>
      </c>
      <c r="B172" s="25" t="s">
        <v>116</v>
      </c>
      <c r="C172" s="26">
        <v>0.4</v>
      </c>
      <c r="D172" s="71">
        <v>4654787695</v>
      </c>
      <c r="E172" s="71">
        <v>242226000</v>
      </c>
      <c r="F172" s="65">
        <f t="shared" si="338"/>
        <v>19.216713709510952</v>
      </c>
      <c r="G172" s="324"/>
      <c r="H172" s="325"/>
      <c r="I172" s="71">
        <v>242226000</v>
      </c>
      <c r="J172" s="88">
        <v>8529787695</v>
      </c>
      <c r="K172" s="92">
        <f t="shared" si="339"/>
        <v>2.8397658729769827E-2</v>
      </c>
      <c r="L172" s="326"/>
      <c r="M172" s="325"/>
      <c r="N172" s="71">
        <v>139543095</v>
      </c>
      <c r="O172" s="71">
        <v>0</v>
      </c>
      <c r="P172" s="66" t="s">
        <v>114</v>
      </c>
      <c r="Q172" s="327"/>
      <c r="R172" s="324"/>
      <c r="S172" s="71">
        <f t="shared" ref="S172:T174" si="358">+D172</f>
        <v>4654787695</v>
      </c>
      <c r="T172" s="71">
        <f t="shared" si="358"/>
        <v>242226000</v>
      </c>
      <c r="U172" s="71">
        <f t="shared" ref="U172:U174" si="359">+(S172-T172)</f>
        <v>4412561695</v>
      </c>
      <c r="V172" s="324"/>
      <c r="W172" s="325"/>
      <c r="X172" s="71">
        <f>+AC172</f>
        <v>139543095</v>
      </c>
      <c r="Y172" s="71">
        <f>+J172-I172</f>
        <v>8287561695</v>
      </c>
      <c r="Z172" s="65">
        <f t="shared" si="342"/>
        <v>1.6837653840234851E-2</v>
      </c>
      <c r="AA172" s="324"/>
      <c r="AB172" s="325"/>
      <c r="AC172" s="71">
        <f t="shared" ref="AC172:AC174" si="360">+N172</f>
        <v>139543095</v>
      </c>
      <c r="AD172" s="71">
        <f>+J172</f>
        <v>8529787695</v>
      </c>
      <c r="AE172" s="65">
        <f t="shared" si="344"/>
        <v>1.6359503892669863E-2</v>
      </c>
      <c r="AF172" s="324"/>
      <c r="AG172" s="325"/>
      <c r="AS172" s="106"/>
      <c r="AT172" s="101"/>
    </row>
    <row r="173" spans="1:46" s="59" customFormat="1" ht="28.5" customHeight="1" x14ac:dyDescent="0.2">
      <c r="A173" s="332"/>
      <c r="B173" s="25" t="s">
        <v>117</v>
      </c>
      <c r="C173" s="26">
        <v>0.3</v>
      </c>
      <c r="D173" s="77">
        <v>635144761</v>
      </c>
      <c r="E173" s="77">
        <v>81313440</v>
      </c>
      <c r="F173" s="65">
        <f t="shared" si="338"/>
        <v>7.8110674077987596</v>
      </c>
      <c r="G173" s="324"/>
      <c r="H173" s="325"/>
      <c r="I173" s="77">
        <v>81313440</v>
      </c>
      <c r="J173" s="77">
        <v>815702117</v>
      </c>
      <c r="K173" s="92">
        <f t="shared" si="339"/>
        <v>9.9685213885499821E-2</v>
      </c>
      <c r="L173" s="326"/>
      <c r="M173" s="325"/>
      <c r="N173" s="77">
        <v>306561367</v>
      </c>
      <c r="O173" s="77">
        <v>3425300</v>
      </c>
      <c r="P173" s="66">
        <f t="shared" si="355"/>
        <v>89.49912912737571</v>
      </c>
      <c r="Q173" s="327"/>
      <c r="R173" s="324"/>
      <c r="S173" s="71">
        <f t="shared" si="358"/>
        <v>635144761</v>
      </c>
      <c r="T173" s="71">
        <f t="shared" si="358"/>
        <v>81313440</v>
      </c>
      <c r="U173" s="71">
        <f t="shared" si="359"/>
        <v>553831321</v>
      </c>
      <c r="V173" s="324"/>
      <c r="W173" s="325"/>
      <c r="X173" s="71">
        <f>+AC173</f>
        <v>306561367</v>
      </c>
      <c r="Y173" s="71">
        <f>+J173-I173</f>
        <v>734388677</v>
      </c>
      <c r="Z173" s="65">
        <f t="shared" si="342"/>
        <v>0.41743749134628882</v>
      </c>
      <c r="AA173" s="324"/>
      <c r="AB173" s="325"/>
      <c r="AC173" s="71">
        <f t="shared" si="360"/>
        <v>306561367</v>
      </c>
      <c r="AD173" s="71">
        <f>+J173</f>
        <v>815702117</v>
      </c>
      <c r="AE173" s="65">
        <f t="shared" si="344"/>
        <v>0.37582514573760756</v>
      </c>
      <c r="AF173" s="324"/>
      <c r="AG173" s="325"/>
      <c r="AS173" s="106"/>
      <c r="AT173" s="101"/>
    </row>
    <row r="174" spans="1:46" s="59" customFormat="1" ht="28.5" customHeight="1" x14ac:dyDescent="0.2">
      <c r="A174" s="332"/>
      <c r="B174" s="25" t="s">
        <v>118</v>
      </c>
      <c r="C174" s="26">
        <v>0.3</v>
      </c>
      <c r="D174" s="77">
        <v>1178288277</v>
      </c>
      <c r="E174" s="77">
        <v>25892179</v>
      </c>
      <c r="F174" s="65">
        <f t="shared" si="338"/>
        <v>45.507497727402551</v>
      </c>
      <c r="G174" s="324"/>
      <c r="H174" s="325"/>
      <c r="I174" s="77">
        <v>25892179</v>
      </c>
      <c r="J174" s="77">
        <v>1178288277</v>
      </c>
      <c r="K174" s="92">
        <f t="shared" si="339"/>
        <v>2.1974400921583641E-2</v>
      </c>
      <c r="L174" s="326"/>
      <c r="M174" s="325"/>
      <c r="N174" s="77">
        <v>552396098</v>
      </c>
      <c r="O174" s="78">
        <v>78800</v>
      </c>
      <c r="P174" s="66">
        <f t="shared" si="355"/>
        <v>7010.1027664974617</v>
      </c>
      <c r="Q174" s="327"/>
      <c r="R174" s="324"/>
      <c r="S174" s="71">
        <f t="shared" si="358"/>
        <v>1178288277</v>
      </c>
      <c r="T174" s="71">
        <f t="shared" si="358"/>
        <v>25892179</v>
      </c>
      <c r="U174" s="71">
        <f t="shared" si="359"/>
        <v>1152396098</v>
      </c>
      <c r="V174" s="324"/>
      <c r="W174" s="325"/>
      <c r="X174" s="71">
        <f>+AC174</f>
        <v>552396098</v>
      </c>
      <c r="Y174" s="71">
        <f>+J174-I174</f>
        <v>1152396098</v>
      </c>
      <c r="Z174" s="65">
        <f t="shared" si="342"/>
        <v>0.47934568587891901</v>
      </c>
      <c r="AA174" s="324"/>
      <c r="AB174" s="325"/>
      <c r="AC174" s="71">
        <f t="shared" si="360"/>
        <v>552396098</v>
      </c>
      <c r="AD174" s="71">
        <f>+J174</f>
        <v>1178288277</v>
      </c>
      <c r="AE174" s="65">
        <f t="shared" si="344"/>
        <v>0.46881235159738416</v>
      </c>
      <c r="AF174" s="324"/>
      <c r="AG174" s="325"/>
      <c r="AS174" s="106"/>
      <c r="AT174" s="101"/>
    </row>
    <row r="175" spans="1:46" s="59" customFormat="1" ht="28.5" customHeight="1" x14ac:dyDescent="0.2">
      <c r="A175" s="115">
        <v>16</v>
      </c>
      <c r="B175" s="323" t="s">
        <v>119</v>
      </c>
      <c r="C175" s="323"/>
      <c r="D175" s="75">
        <f>+(D176*$C176)+(D177*$C177)+(D178*$C178)</f>
        <v>7214759741.6000004</v>
      </c>
      <c r="E175" s="75">
        <f>+(E176*$C176)+(E177*$C177)+(E178*$C178)</f>
        <v>390096568.20000005</v>
      </c>
      <c r="F175" s="62">
        <f t="shared" si="338"/>
        <v>18.494804440066336</v>
      </c>
      <c r="G175" s="324" t="s">
        <v>32</v>
      </c>
      <c r="H175" s="325" t="str">
        <f t="shared" si="354"/>
        <v>SI</v>
      </c>
      <c r="I175" s="75">
        <f>+(I176*$C176)+(I177*$C177)+(I178*$C178)</f>
        <v>4157635012.6000004</v>
      </c>
      <c r="J175" s="75">
        <f>+(J176*$C176)+(J177*$C177)+(J178*$C178)</f>
        <v>8350431102.000001</v>
      </c>
      <c r="K175" s="91">
        <f t="shared" si="339"/>
        <v>0.49789465499622054</v>
      </c>
      <c r="L175" s="326" t="s">
        <v>3</v>
      </c>
      <c r="M175" s="325" t="str">
        <f>IF(K175&lt;=70%,"SI","NO")</f>
        <v>SI</v>
      </c>
      <c r="N175" s="75">
        <f>+(N176*$C176)+(N177*$C177)+(N178*$C178)</f>
        <v>463538444.60000002</v>
      </c>
      <c r="O175" s="75">
        <f>+(O176*$C176)+(O177*$C177)+(O178*$C178)</f>
        <v>9128315</v>
      </c>
      <c r="P175" s="63">
        <f t="shared" si="355"/>
        <v>50.780285803020604</v>
      </c>
      <c r="Q175" s="327" t="s">
        <v>33</v>
      </c>
      <c r="R175" s="324" t="str">
        <f>IF(P175&gt;=1,"SI","NO")</f>
        <v>SI</v>
      </c>
      <c r="S175" s="75">
        <f>+(S176*$C176)+(S177*$C177)+(S178*$C178)</f>
        <v>7214759741.6000004</v>
      </c>
      <c r="T175" s="75">
        <f t="shared" ref="T175:U175" si="361">+(T176*$C176)+(T177*$C177)+(T178*$C178)</f>
        <v>390096568.20000005</v>
      </c>
      <c r="U175" s="75">
        <f t="shared" si="361"/>
        <v>6824663173.3999996</v>
      </c>
      <c r="V175" s="324" t="s">
        <v>34</v>
      </c>
      <c r="W175" s="325" t="str">
        <f>IF(U175&gt;=$H$3*10%,"SI","NO")</f>
        <v>SI</v>
      </c>
      <c r="X175" s="75">
        <f>+(X176*$C176)+(X177*$C177)+(X178*$C178)</f>
        <v>463538444.60000002</v>
      </c>
      <c r="Y175" s="75">
        <f>+(Y176*$C176)+(Y177*$C177)+(Y178*$C178)</f>
        <v>4192796089.4000001</v>
      </c>
      <c r="Z175" s="64">
        <f t="shared" si="342"/>
        <v>0.11055592371207672</v>
      </c>
      <c r="AA175" s="324" t="s">
        <v>36</v>
      </c>
      <c r="AB175" s="325" t="str">
        <f>IF(Z175&gt;=0,"SI","NO")</f>
        <v>SI</v>
      </c>
      <c r="AC175" s="75">
        <f t="shared" ref="AC175:AD175" si="362">+(AC176*$C176)+(AC177*$C177)+(AC178*$C178)</f>
        <v>463538444.60000002</v>
      </c>
      <c r="AD175" s="75">
        <f t="shared" si="362"/>
        <v>8350431102.000001</v>
      </c>
      <c r="AE175" s="64">
        <f t="shared" si="344"/>
        <v>5.5510720217663796E-2</v>
      </c>
      <c r="AF175" s="324" t="s">
        <v>35</v>
      </c>
      <c r="AG175" s="325" t="str">
        <f>IF(AE175&gt;=0,"SI","NO")</f>
        <v>SI</v>
      </c>
      <c r="AS175" s="106"/>
      <c r="AT175" s="101"/>
    </row>
    <row r="176" spans="1:46" s="59" customFormat="1" ht="28.5" customHeight="1" x14ac:dyDescent="0.2">
      <c r="A176" s="332">
        <v>16</v>
      </c>
      <c r="B176" s="25" t="s">
        <v>120</v>
      </c>
      <c r="C176" s="26">
        <v>0.4</v>
      </c>
      <c r="D176" s="71">
        <v>20000000</v>
      </c>
      <c r="E176" s="71">
        <v>0</v>
      </c>
      <c r="F176" s="65" t="e">
        <f t="shared" si="338"/>
        <v>#DIV/0!</v>
      </c>
      <c r="G176" s="324"/>
      <c r="H176" s="325"/>
      <c r="I176" s="71">
        <v>0</v>
      </c>
      <c r="J176" s="71">
        <v>20000000</v>
      </c>
      <c r="K176" s="92" t="s">
        <v>166</v>
      </c>
      <c r="L176" s="326"/>
      <c r="M176" s="325"/>
      <c r="N176" s="71">
        <v>0</v>
      </c>
      <c r="O176" s="71">
        <v>0</v>
      </c>
      <c r="P176" s="66" t="s">
        <v>114</v>
      </c>
      <c r="Q176" s="327"/>
      <c r="R176" s="324"/>
      <c r="S176" s="71">
        <f t="shared" ref="S176:T178" si="363">+D176</f>
        <v>20000000</v>
      </c>
      <c r="T176" s="71">
        <f t="shared" si="363"/>
        <v>0</v>
      </c>
      <c r="U176" s="71">
        <f t="shared" ref="U176:U178" si="364">+(S176-T176)</f>
        <v>20000000</v>
      </c>
      <c r="V176" s="324"/>
      <c r="W176" s="325"/>
      <c r="X176" s="71">
        <f>+AC176</f>
        <v>0</v>
      </c>
      <c r="Y176" s="71">
        <f>+J176-I176</f>
        <v>20000000</v>
      </c>
      <c r="Z176" s="65">
        <f t="shared" si="342"/>
        <v>0</v>
      </c>
      <c r="AA176" s="324"/>
      <c r="AB176" s="325"/>
      <c r="AC176" s="71">
        <f t="shared" ref="AC176:AC178" si="365">+N176</f>
        <v>0</v>
      </c>
      <c r="AD176" s="71">
        <f>+J176</f>
        <v>20000000</v>
      </c>
      <c r="AE176" s="65">
        <f t="shared" si="344"/>
        <v>0</v>
      </c>
      <c r="AF176" s="324"/>
      <c r="AG176" s="325"/>
      <c r="AS176" s="106"/>
      <c r="AT176" s="101"/>
    </row>
    <row r="177" spans="1:46" s="59" customFormat="1" ht="28.5" customHeight="1" x14ac:dyDescent="0.2">
      <c r="A177" s="332"/>
      <c r="B177" s="25" t="s">
        <v>121</v>
      </c>
      <c r="C177" s="26">
        <v>0.2</v>
      </c>
      <c r="D177" s="77">
        <v>4923551514</v>
      </c>
      <c r="E177" s="77">
        <v>992776567</v>
      </c>
      <c r="F177" s="65">
        <f t="shared" si="338"/>
        <v>4.9593752286862749</v>
      </c>
      <c r="G177" s="324"/>
      <c r="H177" s="325"/>
      <c r="I177" s="77">
        <v>1206462545</v>
      </c>
      <c r="J177" s="77">
        <v>10190316074</v>
      </c>
      <c r="K177" s="92">
        <f t="shared" ref="K177:K240" si="366">+I177/J177</f>
        <v>0.11839304455709859</v>
      </c>
      <c r="L177" s="326"/>
      <c r="M177" s="325"/>
      <c r="N177" s="77">
        <v>1286284717</v>
      </c>
      <c r="O177" s="77">
        <v>45641575</v>
      </c>
      <c r="P177" s="66">
        <f t="shared" ref="P177:P183" si="367">+N177/O177</f>
        <v>28.182303459072131</v>
      </c>
      <c r="Q177" s="327"/>
      <c r="R177" s="324"/>
      <c r="S177" s="71">
        <f t="shared" si="363"/>
        <v>4923551514</v>
      </c>
      <c r="T177" s="71">
        <f t="shared" si="363"/>
        <v>992776567</v>
      </c>
      <c r="U177" s="71">
        <f t="shared" si="364"/>
        <v>3930774947</v>
      </c>
      <c r="V177" s="324"/>
      <c r="W177" s="325"/>
      <c r="X177" s="71">
        <f>+AC177</f>
        <v>1286284717</v>
      </c>
      <c r="Y177" s="71">
        <f>+J177-I177</f>
        <v>8983853529</v>
      </c>
      <c r="Z177" s="65">
        <f t="shared" si="342"/>
        <v>0.14317739184503128</v>
      </c>
      <c r="AA177" s="324"/>
      <c r="AB177" s="325"/>
      <c r="AC177" s="71">
        <f t="shared" si="365"/>
        <v>1286284717</v>
      </c>
      <c r="AD177" s="71">
        <f>+J177</f>
        <v>10190316074</v>
      </c>
      <c r="AE177" s="65">
        <f t="shared" si="344"/>
        <v>0.12622618451275333</v>
      </c>
      <c r="AF177" s="324"/>
      <c r="AG177" s="325"/>
      <c r="AS177" s="106"/>
      <c r="AT177" s="101"/>
    </row>
    <row r="178" spans="1:46" s="59" customFormat="1" ht="28.5" customHeight="1" x14ac:dyDescent="0.2">
      <c r="A178" s="332"/>
      <c r="B178" s="25" t="s">
        <v>122</v>
      </c>
      <c r="C178" s="26">
        <v>0.4</v>
      </c>
      <c r="D178" s="78">
        <v>15555123597</v>
      </c>
      <c r="E178" s="77">
        <v>478853137</v>
      </c>
      <c r="F178" s="65">
        <f t="shared" si="338"/>
        <v>32.484121738143692</v>
      </c>
      <c r="G178" s="324"/>
      <c r="H178" s="325"/>
      <c r="I178" s="77">
        <v>9790856259</v>
      </c>
      <c r="J178" s="77">
        <v>15760919718</v>
      </c>
      <c r="K178" s="92">
        <f t="shared" si="366"/>
        <v>0.62121097208674969</v>
      </c>
      <c r="L178" s="326"/>
      <c r="M178" s="325"/>
      <c r="N178" s="77">
        <v>515703753</v>
      </c>
      <c r="O178" s="78">
        <v>0</v>
      </c>
      <c r="P178" s="66" t="e">
        <f t="shared" si="367"/>
        <v>#DIV/0!</v>
      </c>
      <c r="Q178" s="327"/>
      <c r="R178" s="324"/>
      <c r="S178" s="71">
        <f t="shared" si="363"/>
        <v>15555123597</v>
      </c>
      <c r="T178" s="71">
        <f t="shared" si="363"/>
        <v>478853137</v>
      </c>
      <c r="U178" s="71">
        <f t="shared" si="364"/>
        <v>15076270460</v>
      </c>
      <c r="V178" s="324"/>
      <c r="W178" s="325"/>
      <c r="X178" s="71">
        <f>+AC178</f>
        <v>515703753</v>
      </c>
      <c r="Y178" s="71">
        <f>+J178-I178</f>
        <v>5970063459</v>
      </c>
      <c r="Z178" s="65">
        <f t="shared" si="342"/>
        <v>8.6381619984719826E-2</v>
      </c>
      <c r="AA178" s="324"/>
      <c r="AB178" s="325"/>
      <c r="AC178" s="71">
        <f t="shared" si="365"/>
        <v>515703753</v>
      </c>
      <c r="AD178" s="71">
        <f>+J178</f>
        <v>15760919718</v>
      </c>
      <c r="AE178" s="65">
        <f t="shared" si="344"/>
        <v>3.2720409863583828E-2</v>
      </c>
      <c r="AF178" s="324"/>
      <c r="AG178" s="325"/>
      <c r="AS178" s="106"/>
      <c r="AT178" s="101"/>
    </row>
    <row r="179" spans="1:46" s="59" customFormat="1" ht="28.5" customHeight="1" x14ac:dyDescent="0.2">
      <c r="A179" s="115"/>
      <c r="B179" s="323" t="s">
        <v>123</v>
      </c>
      <c r="C179" s="323"/>
      <c r="D179" s="75">
        <f>+(D180*$C180)+(D181*$C181)+(D182*$C182)</f>
        <v>7842607908.6999998</v>
      </c>
      <c r="E179" s="75">
        <f>+(E180*$C180)+(E181*$C181)+(E182*$C182)</f>
        <v>1381054310.5999999</v>
      </c>
      <c r="F179" s="62">
        <f t="shared" si="338"/>
        <v>5.6787107128993171</v>
      </c>
      <c r="G179" s="324" t="s">
        <v>32</v>
      </c>
      <c r="H179" s="325" t="str">
        <f>IF(F179&gt;=1,"SI","NO")</f>
        <v>SI</v>
      </c>
      <c r="I179" s="75">
        <f>+(I180*$C180)+(I181*$C181)+(I182*$C182)</f>
        <v>2313215177.5999999</v>
      </c>
      <c r="J179" s="75">
        <f>+(J180*$C180)+(J181*$C181)+(J182*$C182)</f>
        <v>10736676558.700001</v>
      </c>
      <c r="K179" s="91">
        <f t="shared" si="366"/>
        <v>0.21544983356377503</v>
      </c>
      <c r="L179" s="326" t="s">
        <v>3</v>
      </c>
      <c r="M179" s="325" t="str">
        <f>IF(K179&lt;=70%,"SI","NO")</f>
        <v>SI</v>
      </c>
      <c r="N179" s="75">
        <f>+(N180*$C180)+(N181*$C181)+(N182*$C182)</f>
        <v>6354556743</v>
      </c>
      <c r="O179" s="75">
        <f>+(O180*$C180)+(O181*$C181)+(O182*$C182)</f>
        <v>5358945.4000000004</v>
      </c>
      <c r="P179" s="63">
        <f t="shared" si="367"/>
        <v>1185.7849387679896</v>
      </c>
      <c r="Q179" s="327" t="s">
        <v>33</v>
      </c>
      <c r="R179" s="324" t="str">
        <f>IF(P179&gt;=1,"SI","NO")</f>
        <v>SI</v>
      </c>
      <c r="S179" s="75">
        <f>+(S180*$C180)+(S181*$C181)+(S182*$C182)</f>
        <v>7842607908.6999998</v>
      </c>
      <c r="T179" s="75">
        <f t="shared" ref="T179:U179" si="368">+(T180*$C180)+(T181*$C181)+(T182*$C182)</f>
        <v>1381054310.5999999</v>
      </c>
      <c r="U179" s="75">
        <f t="shared" si="368"/>
        <v>6461553598.0999994</v>
      </c>
      <c r="V179" s="324" t="s">
        <v>34</v>
      </c>
      <c r="W179" s="325" t="str">
        <f>IF(U179&gt;=$H$3*10%,"SI","NO")</f>
        <v>SI</v>
      </c>
      <c r="X179" s="75">
        <f>+(X180*$C180)+(X181*$C181)+(X182*$C182)</f>
        <v>6354556743</v>
      </c>
      <c r="Y179" s="75">
        <f>+(Y180*$C180)+(Y181*$C181)+(Y182*$C182)</f>
        <v>8423461381.0999994</v>
      </c>
      <c r="Z179" s="64">
        <f t="shared" si="342"/>
        <v>0.75438782888681966</v>
      </c>
      <c r="AA179" s="324" t="s">
        <v>36</v>
      </c>
      <c r="AB179" s="325" t="str">
        <f>IF(Z179&gt;=0,"SI","NO")</f>
        <v>SI</v>
      </c>
      <c r="AC179" s="75">
        <f t="shared" ref="AC179:AD179" si="369">+(AC180*$C180)+(AC181*$C181)+(AC182*$C182)</f>
        <v>6354556743</v>
      </c>
      <c r="AD179" s="75">
        <f t="shared" si="369"/>
        <v>10736676558.700001</v>
      </c>
      <c r="AE179" s="64">
        <f t="shared" si="344"/>
        <v>0.59185509671061665</v>
      </c>
      <c r="AF179" s="324" t="s">
        <v>35</v>
      </c>
      <c r="AG179" s="325" t="str">
        <f>IF(AE179&gt;=0,"SI","NO")</f>
        <v>SI</v>
      </c>
      <c r="AS179" s="106"/>
      <c r="AT179" s="101"/>
    </row>
    <row r="180" spans="1:46" s="59" customFormat="1" ht="28.5" customHeight="1" x14ac:dyDescent="0.2">
      <c r="A180" s="334">
        <v>5</v>
      </c>
      <c r="B180" s="25" t="s">
        <v>124</v>
      </c>
      <c r="C180" s="26">
        <v>0.4</v>
      </c>
      <c r="D180" s="71">
        <v>297413983</v>
      </c>
      <c r="E180" s="71">
        <v>33718955</v>
      </c>
      <c r="F180" s="65">
        <f t="shared" si="338"/>
        <v>8.8203796054770969</v>
      </c>
      <c r="G180" s="324"/>
      <c r="H180" s="325"/>
      <c r="I180" s="71">
        <v>174147860</v>
      </c>
      <c r="J180" s="88">
        <v>297413983</v>
      </c>
      <c r="K180" s="92">
        <f t="shared" si="366"/>
        <v>0.58554025686142674</v>
      </c>
      <c r="L180" s="326"/>
      <c r="M180" s="325"/>
      <c r="N180" s="71">
        <v>38432859</v>
      </c>
      <c r="O180" s="71">
        <v>181876</v>
      </c>
      <c r="P180" s="66">
        <f t="shared" si="367"/>
        <v>211.31352679847808</v>
      </c>
      <c r="Q180" s="327"/>
      <c r="R180" s="324"/>
      <c r="S180" s="71">
        <f t="shared" ref="S180:T182" si="370">+D180</f>
        <v>297413983</v>
      </c>
      <c r="T180" s="71">
        <f t="shared" si="370"/>
        <v>33718955</v>
      </c>
      <c r="U180" s="71">
        <f t="shared" ref="U180:U182" si="371">+(S180-T180)</f>
        <v>263695028</v>
      </c>
      <c r="V180" s="324"/>
      <c r="W180" s="325"/>
      <c r="X180" s="71">
        <f>+AC180</f>
        <v>38432859</v>
      </c>
      <c r="Y180" s="71">
        <f>+J180-I180</f>
        <v>123266123</v>
      </c>
      <c r="Z180" s="65">
        <f t="shared" si="342"/>
        <v>0.311787683952711</v>
      </c>
      <c r="AA180" s="324"/>
      <c r="AB180" s="325"/>
      <c r="AC180" s="71">
        <f t="shared" ref="AC180:AC182" si="372">+N180</f>
        <v>38432859</v>
      </c>
      <c r="AD180" s="71">
        <f>+J180</f>
        <v>297413983</v>
      </c>
      <c r="AE180" s="65">
        <f t="shared" si="344"/>
        <v>0.12922344340481126</v>
      </c>
      <c r="AF180" s="324"/>
      <c r="AG180" s="325"/>
      <c r="AS180" s="106"/>
      <c r="AT180" s="101"/>
    </row>
    <row r="181" spans="1:46" s="59" customFormat="1" ht="28.5" customHeight="1" x14ac:dyDescent="0.2">
      <c r="A181" s="334"/>
      <c r="B181" s="25" t="s">
        <v>125</v>
      </c>
      <c r="C181" s="26">
        <v>0.3</v>
      </c>
      <c r="D181" s="77">
        <v>20232352885</v>
      </c>
      <c r="E181" s="77">
        <v>2589410762</v>
      </c>
      <c r="F181" s="65">
        <f t="shared" si="338"/>
        <v>7.8134968703740943</v>
      </c>
      <c r="G181" s="324"/>
      <c r="H181" s="325"/>
      <c r="I181" s="77">
        <v>5509375112</v>
      </c>
      <c r="J181" s="77">
        <v>29234422885</v>
      </c>
      <c r="K181" s="92">
        <f t="shared" si="366"/>
        <v>0.18845506660666203</v>
      </c>
      <c r="L181" s="326"/>
      <c r="M181" s="325"/>
      <c r="N181" s="77">
        <v>20082368998</v>
      </c>
      <c r="O181" s="77">
        <v>17620650</v>
      </c>
      <c r="P181" s="66">
        <f t="shared" si="367"/>
        <v>1139.706480634937</v>
      </c>
      <c r="Q181" s="327"/>
      <c r="R181" s="324"/>
      <c r="S181" s="71">
        <f t="shared" si="370"/>
        <v>20232352885</v>
      </c>
      <c r="T181" s="71">
        <f t="shared" si="370"/>
        <v>2589410762</v>
      </c>
      <c r="U181" s="71">
        <f t="shared" si="371"/>
        <v>17642942123</v>
      </c>
      <c r="V181" s="324"/>
      <c r="W181" s="325"/>
      <c r="X181" s="71">
        <f>+AC181</f>
        <v>20082368998</v>
      </c>
      <c r="Y181" s="71">
        <f>+J181-I181</f>
        <v>23725047773</v>
      </c>
      <c r="Z181" s="65">
        <f t="shared" si="342"/>
        <v>0.84646274225228302</v>
      </c>
      <c r="AA181" s="324"/>
      <c r="AB181" s="325"/>
      <c r="AC181" s="71">
        <f t="shared" si="372"/>
        <v>20082368998</v>
      </c>
      <c r="AD181" s="71">
        <f>+J181</f>
        <v>29234422885</v>
      </c>
      <c r="AE181" s="65">
        <f t="shared" si="344"/>
        <v>0.68694254978107117</v>
      </c>
      <c r="AF181" s="324"/>
      <c r="AG181" s="325"/>
      <c r="AS181" s="106"/>
      <c r="AT181" s="101"/>
    </row>
    <row r="182" spans="1:46" s="59" customFormat="1" ht="28.5" customHeight="1" x14ac:dyDescent="0.2">
      <c r="A182" s="115"/>
      <c r="B182" s="25" t="s">
        <v>126</v>
      </c>
      <c r="C182" s="26">
        <v>0.3</v>
      </c>
      <c r="D182" s="78">
        <v>5513121500</v>
      </c>
      <c r="E182" s="77">
        <v>1969145000</v>
      </c>
      <c r="F182" s="65">
        <f t="shared" si="338"/>
        <v>2.7997539541272989</v>
      </c>
      <c r="G182" s="324"/>
      <c r="H182" s="325"/>
      <c r="I182" s="77">
        <v>1969145000</v>
      </c>
      <c r="J182" s="77">
        <v>6157947000</v>
      </c>
      <c r="K182" s="92">
        <f t="shared" si="366"/>
        <v>0.31977296979009401</v>
      </c>
      <c r="L182" s="326"/>
      <c r="M182" s="325"/>
      <c r="N182" s="77">
        <v>1048243000</v>
      </c>
      <c r="O182" s="78">
        <v>0</v>
      </c>
      <c r="P182" s="66" t="s">
        <v>114</v>
      </c>
      <c r="Q182" s="327"/>
      <c r="R182" s="324"/>
      <c r="S182" s="71">
        <f t="shared" si="370"/>
        <v>5513121500</v>
      </c>
      <c r="T182" s="71">
        <f t="shared" si="370"/>
        <v>1969145000</v>
      </c>
      <c r="U182" s="71">
        <f t="shared" si="371"/>
        <v>3543976500</v>
      </c>
      <c r="V182" s="324"/>
      <c r="W182" s="325"/>
      <c r="X182" s="71">
        <f>+AC182</f>
        <v>1048243000</v>
      </c>
      <c r="Y182" s="71">
        <f>+J182-I182</f>
        <v>4188802000</v>
      </c>
      <c r="Z182" s="65">
        <f t="shared" si="342"/>
        <v>0.25024887784144489</v>
      </c>
      <c r="AA182" s="324"/>
      <c r="AB182" s="325"/>
      <c r="AC182" s="71">
        <f t="shared" si="372"/>
        <v>1048243000</v>
      </c>
      <c r="AD182" s="71">
        <f>+J182</f>
        <v>6157947000</v>
      </c>
      <c r="AE182" s="65">
        <f t="shared" si="344"/>
        <v>0.17022605098744761</v>
      </c>
      <c r="AF182" s="324"/>
      <c r="AG182" s="325"/>
      <c r="AS182" s="106"/>
      <c r="AT182" s="101"/>
    </row>
    <row r="183" spans="1:46" s="59" customFormat="1" ht="28.5" customHeight="1" x14ac:dyDescent="0.2">
      <c r="A183" s="115"/>
      <c r="B183" s="323" t="s">
        <v>127</v>
      </c>
      <c r="C183" s="323"/>
      <c r="D183" s="75">
        <f>+(D184*$C184)+(D185*$C185)+(D186*$C186)</f>
        <v>2654671823</v>
      </c>
      <c r="E183" s="75">
        <f>+(E184*$C184)+(E185*$C185)+(E186*$C186)</f>
        <v>404043099.5</v>
      </c>
      <c r="F183" s="62">
        <f t="shared" si="338"/>
        <v>6.5702689299362724</v>
      </c>
      <c r="G183" s="324" t="s">
        <v>32</v>
      </c>
      <c r="H183" s="325" t="str">
        <f>IF(F183&gt;=1,"SI","NO")</f>
        <v>SI</v>
      </c>
      <c r="I183" s="75">
        <f>+(I184*$C184)+(I185*$C185)+(I186*$C186)</f>
        <v>538558973.5</v>
      </c>
      <c r="J183" s="75">
        <f>+(J184*$C184)+(J185*$C185)+(J186*$C186)</f>
        <v>3278238561.5</v>
      </c>
      <c r="K183" s="91">
        <f t="shared" si="366"/>
        <v>0.16428303291435126</v>
      </c>
      <c r="L183" s="326" t="s">
        <v>3</v>
      </c>
      <c r="M183" s="325" t="str">
        <f>IF(K183&lt;=70%,"SI","NO")</f>
        <v>SI</v>
      </c>
      <c r="N183" s="75">
        <f>+(N184*$C184)+(N185*$C185)+(N186*$C186)</f>
        <v>127533500.75</v>
      </c>
      <c r="O183" s="75">
        <f>+(O184*$C184)+(O185*$C185)+(O186*$C186)</f>
        <v>22888901.25</v>
      </c>
      <c r="P183" s="63">
        <f t="shared" si="367"/>
        <v>5.5718489654456436</v>
      </c>
      <c r="Q183" s="327" t="s">
        <v>33</v>
      </c>
      <c r="R183" s="324" t="str">
        <f>IF(P183&gt;=1,"SI","NO")</f>
        <v>SI</v>
      </c>
      <c r="S183" s="75">
        <f>+(S184*$C184)+(S185*$C185)+(S186*$C186)</f>
        <v>2654671823</v>
      </c>
      <c r="T183" s="75">
        <f t="shared" ref="T183:U183" si="373">+(T184*$C184)+(T185*$C185)+(T186*$C186)</f>
        <v>404043099.5</v>
      </c>
      <c r="U183" s="75">
        <f t="shared" si="373"/>
        <v>2250628723.5</v>
      </c>
      <c r="V183" s="324" t="s">
        <v>34</v>
      </c>
      <c r="W183" s="325" t="str">
        <f>IF(U183&gt;=$H$3*10%,"SI","NO")</f>
        <v>SI</v>
      </c>
      <c r="X183" s="75">
        <f>+(X184*$C184)+(X185*$C185)+(X186*$C186)</f>
        <v>127533500.75</v>
      </c>
      <c r="Y183" s="75">
        <f>+(Y184*$C184)+(Y185*$C185)+(Y186*$C186)</f>
        <v>2739679588</v>
      </c>
      <c r="Z183" s="64">
        <f t="shared" si="342"/>
        <v>4.6550516822699339E-2</v>
      </c>
      <c r="AA183" s="324" t="s">
        <v>36</v>
      </c>
      <c r="AB183" s="325" t="str">
        <f>IF(Z183&gt;=0,"SI","NO")</f>
        <v>SI</v>
      </c>
      <c r="AC183" s="75">
        <f t="shared" ref="AC183:AD183" si="374">+(AC184*$C184)+(AC185*$C185)+(AC186*$C186)</f>
        <v>127533500.75</v>
      </c>
      <c r="AD183" s="75">
        <f t="shared" si="374"/>
        <v>3278238561.5</v>
      </c>
      <c r="AE183" s="64">
        <f t="shared" si="344"/>
        <v>3.8903056735335763E-2</v>
      </c>
      <c r="AF183" s="324" t="s">
        <v>35</v>
      </c>
      <c r="AG183" s="325" t="str">
        <f>IF(AE183&gt;=0,"SI","NO")</f>
        <v>SI</v>
      </c>
      <c r="AS183" s="106"/>
      <c r="AT183" s="101"/>
    </row>
    <row r="184" spans="1:46" s="59" customFormat="1" ht="28.5" customHeight="1" x14ac:dyDescent="0.2">
      <c r="A184" s="334">
        <v>6</v>
      </c>
      <c r="B184" s="25" t="s">
        <v>128</v>
      </c>
      <c r="C184" s="26">
        <v>0.25</v>
      </c>
      <c r="D184" s="71">
        <v>2000000000</v>
      </c>
      <c r="E184" s="71">
        <v>0</v>
      </c>
      <c r="F184" s="65" t="s">
        <v>142</v>
      </c>
      <c r="G184" s="324"/>
      <c r="H184" s="325"/>
      <c r="I184" s="71">
        <v>0</v>
      </c>
      <c r="J184" s="88">
        <v>2000000000</v>
      </c>
      <c r="K184" s="92">
        <f t="shared" si="366"/>
        <v>0</v>
      </c>
      <c r="L184" s="326"/>
      <c r="M184" s="325"/>
      <c r="N184" s="71">
        <v>0</v>
      </c>
      <c r="O184" s="71">
        <v>0</v>
      </c>
      <c r="P184" s="66" t="s">
        <v>114</v>
      </c>
      <c r="Q184" s="327"/>
      <c r="R184" s="324"/>
      <c r="S184" s="71">
        <f t="shared" ref="S184:T186" si="375">+D184</f>
        <v>2000000000</v>
      </c>
      <c r="T184" s="71">
        <f t="shared" si="375"/>
        <v>0</v>
      </c>
      <c r="U184" s="71">
        <f t="shared" ref="U184:U186" si="376">+(S184-T184)</f>
        <v>2000000000</v>
      </c>
      <c r="V184" s="324"/>
      <c r="W184" s="325"/>
      <c r="X184" s="71">
        <f>+AC184</f>
        <v>0</v>
      </c>
      <c r="Y184" s="71">
        <f>+J184-I184</f>
        <v>2000000000</v>
      </c>
      <c r="Z184" s="65">
        <f t="shared" si="342"/>
        <v>0</v>
      </c>
      <c r="AA184" s="324"/>
      <c r="AB184" s="325"/>
      <c r="AC184" s="71">
        <f t="shared" ref="AC184:AC186" si="377">+N184</f>
        <v>0</v>
      </c>
      <c r="AD184" s="71">
        <f>+J184</f>
        <v>2000000000</v>
      </c>
      <c r="AE184" s="65">
        <f t="shared" si="344"/>
        <v>0</v>
      </c>
      <c r="AF184" s="324"/>
      <c r="AG184" s="325"/>
      <c r="AS184" s="106"/>
      <c r="AT184" s="101"/>
    </row>
    <row r="185" spans="1:46" s="59" customFormat="1" ht="28.5" customHeight="1" x14ac:dyDescent="0.2">
      <c r="A185" s="334"/>
      <c r="B185" s="25" t="s">
        <v>129</v>
      </c>
      <c r="C185" s="26">
        <v>0.25</v>
      </c>
      <c r="D185" s="77">
        <v>1130865340</v>
      </c>
      <c r="E185" s="79">
        <v>389968662</v>
      </c>
      <c r="F185" s="65">
        <f t="shared" ref="F185:F248" si="378">+D185/E185</f>
        <v>2.8998877350816463</v>
      </c>
      <c r="G185" s="324"/>
      <c r="H185" s="325"/>
      <c r="I185" s="77">
        <v>389968662</v>
      </c>
      <c r="J185" s="77">
        <v>3068051160</v>
      </c>
      <c r="K185" s="92">
        <f t="shared" si="366"/>
        <v>0.12710631005253512</v>
      </c>
      <c r="L185" s="326"/>
      <c r="M185" s="325"/>
      <c r="N185" s="77">
        <v>278705737</v>
      </c>
      <c r="O185" s="77">
        <v>29988835</v>
      </c>
      <c r="P185" s="66">
        <f t="shared" ref="P185:P248" si="379">+N185/O185</f>
        <v>9.2936500200824739</v>
      </c>
      <c r="Q185" s="327"/>
      <c r="R185" s="324"/>
      <c r="S185" s="71">
        <f t="shared" si="375"/>
        <v>1130865340</v>
      </c>
      <c r="T185" s="71">
        <f t="shared" si="375"/>
        <v>389968662</v>
      </c>
      <c r="U185" s="71">
        <f t="shared" si="376"/>
        <v>740896678</v>
      </c>
      <c r="V185" s="324"/>
      <c r="W185" s="325"/>
      <c r="X185" s="71">
        <f>+AC185</f>
        <v>278705737</v>
      </c>
      <c r="Y185" s="71">
        <f>+J185-I185</f>
        <v>2678082498</v>
      </c>
      <c r="Z185" s="65">
        <f t="shared" si="342"/>
        <v>0.10406913797769049</v>
      </c>
      <c r="AA185" s="324"/>
      <c r="AB185" s="325"/>
      <c r="AC185" s="71">
        <f t="shared" si="377"/>
        <v>278705737</v>
      </c>
      <c r="AD185" s="71">
        <f>+J185</f>
        <v>3068051160</v>
      </c>
      <c r="AE185" s="65">
        <f t="shared" si="344"/>
        <v>9.0841293858998098E-2</v>
      </c>
      <c r="AF185" s="324"/>
      <c r="AG185" s="325"/>
      <c r="AS185" s="106"/>
      <c r="AT185" s="101"/>
    </row>
    <row r="186" spans="1:46" s="59" customFormat="1" ht="28.5" customHeight="1" x14ac:dyDescent="0.2">
      <c r="A186" s="334"/>
      <c r="B186" s="25" t="s">
        <v>130</v>
      </c>
      <c r="C186" s="26">
        <v>0.5</v>
      </c>
      <c r="D186" s="79">
        <v>3743910976</v>
      </c>
      <c r="E186" s="79">
        <v>613101868</v>
      </c>
      <c r="F186" s="65">
        <f t="shared" si="378"/>
        <v>6.1065072077059792</v>
      </c>
      <c r="G186" s="324"/>
      <c r="H186" s="325"/>
      <c r="I186" s="79">
        <v>882133616</v>
      </c>
      <c r="J186" s="79">
        <v>4022451543</v>
      </c>
      <c r="K186" s="92">
        <f t="shared" si="366"/>
        <v>0.21930248421143006</v>
      </c>
      <c r="L186" s="326"/>
      <c r="M186" s="325"/>
      <c r="N186" s="79">
        <v>115714133</v>
      </c>
      <c r="O186" s="78">
        <v>30783385</v>
      </c>
      <c r="P186" s="66">
        <f t="shared" si="379"/>
        <v>3.7589801446462108</v>
      </c>
      <c r="Q186" s="327"/>
      <c r="R186" s="324"/>
      <c r="S186" s="71">
        <f t="shared" si="375"/>
        <v>3743910976</v>
      </c>
      <c r="T186" s="71">
        <f t="shared" si="375"/>
        <v>613101868</v>
      </c>
      <c r="U186" s="71">
        <f t="shared" si="376"/>
        <v>3130809108</v>
      </c>
      <c r="V186" s="324"/>
      <c r="W186" s="325"/>
      <c r="X186" s="71">
        <f>+AC186</f>
        <v>115714133</v>
      </c>
      <c r="Y186" s="71">
        <f>+J186-I186</f>
        <v>3140317927</v>
      </c>
      <c r="Z186" s="65">
        <f t="shared" si="342"/>
        <v>3.6847903839642031E-2</v>
      </c>
      <c r="AA186" s="324"/>
      <c r="AB186" s="325"/>
      <c r="AC186" s="71">
        <f t="shared" si="377"/>
        <v>115714133</v>
      </c>
      <c r="AD186" s="71">
        <f>+J186</f>
        <v>4022451543</v>
      </c>
      <c r="AE186" s="65">
        <f t="shared" si="344"/>
        <v>2.876706698962464E-2</v>
      </c>
      <c r="AF186" s="324"/>
      <c r="AG186" s="325"/>
      <c r="AS186" s="106"/>
      <c r="AT186" s="101"/>
    </row>
    <row r="187" spans="1:46" s="59" customFormat="1" ht="28.5" customHeight="1" x14ac:dyDescent="0.2">
      <c r="A187" s="115"/>
      <c r="B187" s="323" t="s">
        <v>131</v>
      </c>
      <c r="C187" s="323"/>
      <c r="D187" s="75">
        <f>+(D188*$C188)+(D189*$C189)+(D190*$C190)</f>
        <v>3378049487.3600001</v>
      </c>
      <c r="E187" s="75">
        <f>+(E188*$C188)+(E189*$C189)+(E190*$C190)</f>
        <v>230116915.70999998</v>
      </c>
      <c r="F187" s="62">
        <f t="shared" si="378"/>
        <v>14.67970955954023</v>
      </c>
      <c r="G187" s="324" t="s">
        <v>32</v>
      </c>
      <c r="H187" s="325" t="str">
        <f>IF(F187&gt;=1,"SI","NO")</f>
        <v>SI</v>
      </c>
      <c r="I187" s="75">
        <f>+(I188*$C188)+(I189*$C189)+(I190*$C190)</f>
        <v>2014555006.74</v>
      </c>
      <c r="J187" s="75">
        <f>+(J188*$C188)+(J189*$C189)+(J190*$C190)</f>
        <v>3470204620.4400001</v>
      </c>
      <c r="K187" s="91">
        <f t="shared" si="366"/>
        <v>0.58052916962705414</v>
      </c>
      <c r="L187" s="326" t="s">
        <v>3</v>
      </c>
      <c r="M187" s="325" t="str">
        <f>IF(K187&lt;=70%,"SI","NO")</f>
        <v>SI</v>
      </c>
      <c r="N187" s="75">
        <f>+(N188*$C188)+(N189*$C189)+(N190*$C190)</f>
        <v>514129342.81999999</v>
      </c>
      <c r="O187" s="75">
        <f>+(O188*$C188)+(O189*$C189)+(O190*$C190)</f>
        <v>50838122.379999995</v>
      </c>
      <c r="P187" s="63">
        <f t="shared" si="379"/>
        <v>10.113067099076448</v>
      </c>
      <c r="Q187" s="327" t="s">
        <v>33</v>
      </c>
      <c r="R187" s="324" t="str">
        <f>IF(P187&gt;=1,"SI","NO")</f>
        <v>SI</v>
      </c>
      <c r="S187" s="75">
        <f>+(S188*$C188)+(S189*$C189)+(S190*$C190)</f>
        <v>3378049487.3600001</v>
      </c>
      <c r="T187" s="75">
        <f t="shared" ref="T187:U187" si="380">+(T188*$C188)+(T189*$C189)+(T190*$C190)</f>
        <v>230116915.70999998</v>
      </c>
      <c r="U187" s="75">
        <f t="shared" si="380"/>
        <v>3147932571.6500001</v>
      </c>
      <c r="V187" s="324" t="s">
        <v>34</v>
      </c>
      <c r="W187" s="325" t="str">
        <f>IF(U187&gt;=$H$3*10%,"SI","NO")</f>
        <v>SI</v>
      </c>
      <c r="X187" s="75">
        <f>+(X188*$C188)+(X189*$C189)+(X190*$C190)</f>
        <v>514129342.81999999</v>
      </c>
      <c r="Y187" s="75">
        <f>+(Y188*$C188)+(Y189*$C189)+(Y190*$C190)</f>
        <v>1455649613.6999998</v>
      </c>
      <c r="Z187" s="64">
        <f t="shared" si="342"/>
        <v>0.35319580892353314</v>
      </c>
      <c r="AA187" s="324" t="s">
        <v>36</v>
      </c>
      <c r="AB187" s="325" t="str">
        <f>IF(Z187&gt;=0,"SI","NO")</f>
        <v>SI</v>
      </c>
      <c r="AC187" s="75">
        <f t="shared" ref="AC187:AD187" si="381">+(AC188*$C188)+(AC189*$C189)+(AC190*$C190)</f>
        <v>514129342.81999999</v>
      </c>
      <c r="AD187" s="75">
        <f t="shared" si="381"/>
        <v>3470204620.4400001</v>
      </c>
      <c r="AE187" s="64">
        <f t="shared" si="344"/>
        <v>0.14815533925339874</v>
      </c>
      <c r="AF187" s="324" t="s">
        <v>35</v>
      </c>
      <c r="AG187" s="325" t="str">
        <f>IF(AE187&gt;=0,"SI","NO")</f>
        <v>SI</v>
      </c>
      <c r="AS187" s="106"/>
      <c r="AT187" s="101"/>
    </row>
    <row r="188" spans="1:46" s="59" customFormat="1" ht="28.5" customHeight="1" x14ac:dyDescent="0.2">
      <c r="A188" s="334">
        <v>7</v>
      </c>
      <c r="B188" s="25" t="s">
        <v>134</v>
      </c>
      <c r="C188" s="26">
        <v>0.01</v>
      </c>
      <c r="D188" s="72">
        <v>9189358989</v>
      </c>
      <c r="E188" s="71">
        <v>2210972467</v>
      </c>
      <c r="F188" s="65">
        <f t="shared" si="378"/>
        <v>4.1562521135637462</v>
      </c>
      <c r="G188" s="324"/>
      <c r="H188" s="325"/>
      <c r="I188" s="71">
        <v>7838200981</v>
      </c>
      <c r="J188" s="88">
        <v>10088151897</v>
      </c>
      <c r="K188" s="92">
        <f t="shared" si="366"/>
        <v>0.77697095176876874</v>
      </c>
      <c r="L188" s="326"/>
      <c r="M188" s="325"/>
      <c r="N188" s="71">
        <v>1143587893</v>
      </c>
      <c r="O188" s="71">
        <v>129720661</v>
      </c>
      <c r="P188" s="66">
        <f t="shared" si="379"/>
        <v>8.8157729399790838</v>
      </c>
      <c r="Q188" s="327"/>
      <c r="R188" s="324"/>
      <c r="S188" s="71">
        <f t="shared" ref="S188:T190" si="382">+D188</f>
        <v>9189358989</v>
      </c>
      <c r="T188" s="71">
        <f t="shared" si="382"/>
        <v>2210972467</v>
      </c>
      <c r="U188" s="71">
        <f t="shared" ref="U188:U198" si="383">+(S188-T188)</f>
        <v>6978386522</v>
      </c>
      <c r="V188" s="324"/>
      <c r="W188" s="325"/>
      <c r="X188" s="71">
        <f>+AC188</f>
        <v>1143587893</v>
      </c>
      <c r="Y188" s="71">
        <f>+J188-I188</f>
        <v>2249950916</v>
      </c>
      <c r="Z188" s="65">
        <f t="shared" si="342"/>
        <v>0.50827237379608681</v>
      </c>
      <c r="AA188" s="324"/>
      <c r="AB188" s="325"/>
      <c r="AC188" s="71">
        <f t="shared" ref="AC188:AC190" si="384">+N188</f>
        <v>1143587893</v>
      </c>
      <c r="AD188" s="71">
        <f>+J188</f>
        <v>10088151897</v>
      </c>
      <c r="AE188" s="65">
        <f t="shared" si="344"/>
        <v>0.11335950376996985</v>
      </c>
      <c r="AF188" s="324"/>
      <c r="AG188" s="325"/>
      <c r="AS188" s="106"/>
      <c r="AT188" s="101"/>
    </row>
    <row r="189" spans="1:46" s="59" customFormat="1" ht="28.5" customHeight="1" x14ac:dyDescent="0.2">
      <c r="A189" s="334"/>
      <c r="B189" s="114" t="s">
        <v>132</v>
      </c>
      <c r="C189" s="26">
        <v>0.5</v>
      </c>
      <c r="D189" s="77">
        <v>2408951773</v>
      </c>
      <c r="E189" s="79">
        <v>125903271</v>
      </c>
      <c r="F189" s="65">
        <f t="shared" si="378"/>
        <v>19.133353358230064</v>
      </c>
      <c r="G189" s="324"/>
      <c r="H189" s="325"/>
      <c r="I189" s="77">
        <v>1329357707</v>
      </c>
      <c r="J189" s="77">
        <v>2575286181</v>
      </c>
      <c r="K189" s="92">
        <f t="shared" si="366"/>
        <v>0.51619805084489756</v>
      </c>
      <c r="L189" s="326"/>
      <c r="M189" s="325"/>
      <c r="N189" s="77">
        <v>459308181</v>
      </c>
      <c r="O189" s="77">
        <v>18578631</v>
      </c>
      <c r="P189" s="66">
        <f t="shared" si="379"/>
        <v>24.72239106315207</v>
      </c>
      <c r="Q189" s="327"/>
      <c r="R189" s="324"/>
      <c r="S189" s="71">
        <f t="shared" si="382"/>
        <v>2408951773</v>
      </c>
      <c r="T189" s="71">
        <f t="shared" si="382"/>
        <v>125903271</v>
      </c>
      <c r="U189" s="71">
        <f t="shared" si="383"/>
        <v>2283048502</v>
      </c>
      <c r="V189" s="324"/>
      <c r="W189" s="325"/>
      <c r="X189" s="71">
        <f>+AC189</f>
        <v>459308181</v>
      </c>
      <c r="Y189" s="71">
        <f>+J189-I189</f>
        <v>1245928474</v>
      </c>
      <c r="Z189" s="65">
        <f t="shared" si="342"/>
        <v>0.3686473104875842</v>
      </c>
      <c r="AA189" s="324"/>
      <c r="AB189" s="325"/>
      <c r="AC189" s="71">
        <f t="shared" si="384"/>
        <v>459308181</v>
      </c>
      <c r="AD189" s="71">
        <f>+J189</f>
        <v>2575286181</v>
      </c>
      <c r="AE189" s="65">
        <f t="shared" si="344"/>
        <v>0.17835228736467948</v>
      </c>
      <c r="AF189" s="324"/>
      <c r="AG189" s="325"/>
      <c r="AS189" s="106"/>
      <c r="AT189" s="101"/>
    </row>
    <row r="190" spans="1:46" s="59" customFormat="1" ht="28.5" customHeight="1" x14ac:dyDescent="0.2">
      <c r="A190" s="334"/>
      <c r="B190" s="25" t="s">
        <v>133</v>
      </c>
      <c r="C190" s="26">
        <v>0.49</v>
      </c>
      <c r="D190" s="79">
        <v>4248326553</v>
      </c>
      <c r="E190" s="79">
        <v>296031746</v>
      </c>
      <c r="F190" s="65">
        <f t="shared" si="378"/>
        <v>14.350915435265513</v>
      </c>
      <c r="G190" s="324"/>
      <c r="H190" s="325"/>
      <c r="I190" s="79">
        <v>2594886007</v>
      </c>
      <c r="J190" s="79">
        <v>4248326553</v>
      </c>
      <c r="K190" s="92">
        <f t="shared" si="366"/>
        <v>0.61080191803231187</v>
      </c>
      <c r="L190" s="326"/>
      <c r="M190" s="325"/>
      <c r="N190" s="79">
        <v>557223211</v>
      </c>
      <c r="O190" s="78">
        <v>82146123</v>
      </c>
      <c r="P190" s="66">
        <f t="shared" si="379"/>
        <v>6.7833172236260015</v>
      </c>
      <c r="Q190" s="327"/>
      <c r="R190" s="324"/>
      <c r="S190" s="71">
        <f t="shared" si="382"/>
        <v>4248326553</v>
      </c>
      <c r="T190" s="71">
        <f t="shared" si="382"/>
        <v>296031746</v>
      </c>
      <c r="U190" s="71">
        <f t="shared" si="383"/>
        <v>3952294807</v>
      </c>
      <c r="V190" s="324"/>
      <c r="W190" s="325"/>
      <c r="X190" s="71">
        <f>+AC190</f>
        <v>557223211</v>
      </c>
      <c r="Y190" s="71">
        <f>+J190-I190</f>
        <v>1653440546</v>
      </c>
      <c r="Z190" s="65">
        <f t="shared" si="342"/>
        <v>0.33700831417738802</v>
      </c>
      <c r="AA190" s="324"/>
      <c r="AB190" s="325"/>
      <c r="AC190" s="71">
        <f t="shared" si="384"/>
        <v>557223211</v>
      </c>
      <c r="AD190" s="71">
        <f>+J190</f>
        <v>4248326553</v>
      </c>
      <c r="AE190" s="65">
        <f t="shared" si="344"/>
        <v>0.13116298948500346</v>
      </c>
      <c r="AF190" s="324"/>
      <c r="AG190" s="325"/>
      <c r="AS190" s="106"/>
      <c r="AT190" s="101"/>
    </row>
    <row r="191" spans="1:46" s="59" customFormat="1" ht="28.5" customHeight="1" x14ac:dyDescent="0.2">
      <c r="A191" s="332">
        <v>19</v>
      </c>
      <c r="B191" s="323" t="s">
        <v>43</v>
      </c>
      <c r="C191" s="323"/>
      <c r="D191" s="75">
        <f>+(D192*$C192)+(D193*$C193)</f>
        <v>4191851694.4000001</v>
      </c>
      <c r="E191" s="75">
        <f>+(E192*$C192)+(E193*$C193)</f>
        <v>1149030277</v>
      </c>
      <c r="F191" s="62">
        <f t="shared" si="378"/>
        <v>3.6481646987967054</v>
      </c>
      <c r="G191" s="324" t="s">
        <v>32</v>
      </c>
      <c r="H191" s="325" t="str">
        <f t="shared" ref="H191" si="385">IF(F191&gt;=1,"SI","NO")</f>
        <v>SI</v>
      </c>
      <c r="I191" s="75">
        <f>+(I192*$C192)+(I193*$C193)</f>
        <v>2770258383.6999998</v>
      </c>
      <c r="J191" s="75">
        <f>+(J192*$C192)+(J193*$C193)</f>
        <v>5094976300.6999998</v>
      </c>
      <c r="K191" s="91">
        <f t="shared" si="366"/>
        <v>0.54372350727507668</v>
      </c>
      <c r="L191" s="326" t="s">
        <v>3</v>
      </c>
      <c r="M191" s="325" t="str">
        <f t="shared" ref="M191" si="386">IF(K191&lt;=70%,"SI","NO")</f>
        <v>SI</v>
      </c>
      <c r="N191" s="75">
        <f>+(N192*$C192)+(N193*$C193)</f>
        <v>849136045.79999995</v>
      </c>
      <c r="O191" s="75">
        <f>+(O192*$C192)+(O193*$C193)</f>
        <v>38231876.799999997</v>
      </c>
      <c r="P191" s="67">
        <f t="shared" si="379"/>
        <v>22.210158560669981</v>
      </c>
      <c r="Q191" s="327" t="s">
        <v>33</v>
      </c>
      <c r="R191" s="324" t="str">
        <f t="shared" ref="R191" si="387">IF(P191&gt;=1,"SI","NO")</f>
        <v>SI</v>
      </c>
      <c r="S191" s="70">
        <f>+S192+S193</f>
        <v>12502592512</v>
      </c>
      <c r="T191" s="70">
        <f>+T192+T193</f>
        <v>3253487994</v>
      </c>
      <c r="U191" s="75">
        <f t="shared" si="383"/>
        <v>9249104518</v>
      </c>
      <c r="V191" s="324" t="s">
        <v>34</v>
      </c>
      <c r="W191" s="325" t="str">
        <f>IF(U191&gt;=$H$3*10%,"SI","NO")</f>
        <v>SI</v>
      </c>
      <c r="X191" s="75">
        <f>+(X192*$C192)+(X193*$C193)</f>
        <v>849136045.79999995</v>
      </c>
      <c r="Y191" s="75">
        <f>+(Y192*$C192)+(Y193*$C193)</f>
        <v>2324717917</v>
      </c>
      <c r="Z191" s="62">
        <f t="shared" si="342"/>
        <v>0.36526412068772296</v>
      </c>
      <c r="AA191" s="324" t="s">
        <v>36</v>
      </c>
      <c r="AB191" s="325" t="str">
        <f t="shared" ref="AB191" si="388">IF(Z191&gt;=0,"SI","NO")</f>
        <v>SI</v>
      </c>
      <c r="AC191" s="75">
        <f>+(AC192*$C192)+(AC193*$C193)</f>
        <v>849136045.79999995</v>
      </c>
      <c r="AD191" s="75">
        <f>+(AD192*$C192)+(AD193*$C193)</f>
        <v>5094976300.6999998</v>
      </c>
      <c r="AE191" s="62">
        <f t="shared" si="344"/>
        <v>0.16666143190564733</v>
      </c>
      <c r="AF191" s="324" t="s">
        <v>35</v>
      </c>
      <c r="AG191" s="325" t="str">
        <f t="shared" ref="AG191" si="389">IF(AE191&gt;=0,"SI","NO")</f>
        <v>SI</v>
      </c>
      <c r="AS191" s="106"/>
      <c r="AT191" s="101"/>
    </row>
    <row r="192" spans="1:46" s="59" customFormat="1" ht="28.5" customHeight="1" x14ac:dyDescent="0.2">
      <c r="A192" s="332"/>
      <c r="B192" s="25" t="s">
        <v>44</v>
      </c>
      <c r="C192" s="26">
        <v>0.7</v>
      </c>
      <c r="D192" s="79">
        <v>1102684852</v>
      </c>
      <c r="E192" s="79">
        <v>432459697</v>
      </c>
      <c r="F192" s="65">
        <f t="shared" si="378"/>
        <v>2.5497979572417822</v>
      </c>
      <c r="G192" s="324"/>
      <c r="H192" s="325"/>
      <c r="I192" s="79">
        <v>432459697</v>
      </c>
      <c r="J192" s="79">
        <v>1204138262</v>
      </c>
      <c r="K192" s="92">
        <f t="shared" si="366"/>
        <v>0.35914455228896297</v>
      </c>
      <c r="L192" s="326"/>
      <c r="M192" s="325"/>
      <c r="N192" s="79">
        <v>440256627</v>
      </c>
      <c r="O192" s="79">
        <v>19881475</v>
      </c>
      <c r="P192" s="66">
        <f t="shared" si="379"/>
        <v>22.144062600989113</v>
      </c>
      <c r="Q192" s="327"/>
      <c r="R192" s="324"/>
      <c r="S192" s="71">
        <f>+D192</f>
        <v>1102684852</v>
      </c>
      <c r="T192" s="71">
        <f>+E192</f>
        <v>432459697</v>
      </c>
      <c r="U192" s="71">
        <f t="shared" si="383"/>
        <v>670225155</v>
      </c>
      <c r="V192" s="324"/>
      <c r="W192" s="325"/>
      <c r="X192" s="71">
        <f>+AC192</f>
        <v>440256627</v>
      </c>
      <c r="Y192" s="71">
        <f>+J192-I192</f>
        <v>771678565</v>
      </c>
      <c r="Z192" s="65">
        <f t="shared" si="342"/>
        <v>0.57051814961323954</v>
      </c>
      <c r="AA192" s="324"/>
      <c r="AB192" s="325"/>
      <c r="AC192" s="71">
        <f>+N192</f>
        <v>440256627</v>
      </c>
      <c r="AD192" s="71">
        <f>+J192</f>
        <v>1204138262</v>
      </c>
      <c r="AE192" s="65">
        <f t="shared" si="344"/>
        <v>0.36561966419766506</v>
      </c>
      <c r="AF192" s="324"/>
      <c r="AG192" s="325"/>
      <c r="AS192" s="106"/>
      <c r="AT192" s="101"/>
    </row>
    <row r="193" spans="1:46" s="59" customFormat="1" ht="28.5" customHeight="1" x14ac:dyDescent="0.2">
      <c r="A193" s="332"/>
      <c r="B193" s="25" t="s">
        <v>45</v>
      </c>
      <c r="C193" s="26">
        <v>0.3</v>
      </c>
      <c r="D193" s="79">
        <v>11399907660</v>
      </c>
      <c r="E193" s="79">
        <v>2821028297</v>
      </c>
      <c r="F193" s="65">
        <f t="shared" si="378"/>
        <v>4.0410469019836279</v>
      </c>
      <c r="G193" s="324"/>
      <c r="H193" s="325"/>
      <c r="I193" s="79">
        <v>8225121986</v>
      </c>
      <c r="J193" s="79">
        <v>14173598391</v>
      </c>
      <c r="K193" s="92">
        <f t="shared" si="366"/>
        <v>0.58031290001999891</v>
      </c>
      <c r="L193" s="326"/>
      <c r="M193" s="325"/>
      <c r="N193" s="77">
        <v>1803188023</v>
      </c>
      <c r="O193" s="77">
        <v>81049481</v>
      </c>
      <c r="P193" s="66">
        <f t="shared" si="379"/>
        <v>22.247989755788812</v>
      </c>
      <c r="Q193" s="327"/>
      <c r="R193" s="324"/>
      <c r="S193" s="71">
        <f>+D193</f>
        <v>11399907660</v>
      </c>
      <c r="T193" s="71">
        <f>+E193</f>
        <v>2821028297</v>
      </c>
      <c r="U193" s="71">
        <f t="shared" si="383"/>
        <v>8578879363</v>
      </c>
      <c r="V193" s="324"/>
      <c r="W193" s="325"/>
      <c r="X193" s="71">
        <f>+AC193</f>
        <v>1803188023</v>
      </c>
      <c r="Y193" s="71">
        <f>+J193-I193</f>
        <v>5948476405</v>
      </c>
      <c r="Z193" s="65">
        <f t="shared" si="342"/>
        <v>0.30313443312716642</v>
      </c>
      <c r="AA193" s="324"/>
      <c r="AB193" s="325"/>
      <c r="AC193" s="71">
        <f>+N193</f>
        <v>1803188023</v>
      </c>
      <c r="AD193" s="71">
        <f>+J193</f>
        <v>14173598391</v>
      </c>
      <c r="AE193" s="65">
        <f t="shared" si="344"/>
        <v>0.12722161114322206</v>
      </c>
      <c r="AF193" s="324"/>
      <c r="AG193" s="325"/>
      <c r="AS193" s="106"/>
      <c r="AT193" s="101"/>
    </row>
    <row r="194" spans="1:46" s="59" customFormat="1" ht="28.5" customHeight="1" x14ac:dyDescent="0.2">
      <c r="A194" s="332">
        <v>3</v>
      </c>
      <c r="B194" s="323" t="s">
        <v>37</v>
      </c>
      <c r="C194" s="323"/>
      <c r="D194" s="75">
        <f>+(D195*$C195)+(D196*$C196)</f>
        <v>1445613541</v>
      </c>
      <c r="E194" s="75">
        <f>+(E195*$C195)+(E196*$C196)</f>
        <v>353731271</v>
      </c>
      <c r="F194" s="62">
        <f t="shared" si="378"/>
        <v>4.0867564151544862</v>
      </c>
      <c r="G194" s="324" t="s">
        <v>32</v>
      </c>
      <c r="H194" s="325" t="str">
        <f t="shared" ref="H194:H236" si="390">IF(F194&gt;=1,"SI","NO")</f>
        <v>SI</v>
      </c>
      <c r="I194" s="75">
        <f>+(I195*$C195)+(I196*$C196)</f>
        <v>945745317.5</v>
      </c>
      <c r="J194" s="75">
        <f>+(J195*$C195)+(J196*$C196)</f>
        <v>1905536529</v>
      </c>
      <c r="K194" s="91">
        <f t="shared" si="366"/>
        <v>0.49631445165541616</v>
      </c>
      <c r="L194" s="326" t="s">
        <v>3</v>
      </c>
      <c r="M194" s="325" t="str">
        <f t="shared" ref="M194" si="391">IF(K194&lt;=70%,"SI","NO")</f>
        <v>SI</v>
      </c>
      <c r="N194" s="75">
        <f>+(N195*$C195)+(N196*$C196)</f>
        <v>238160046</v>
      </c>
      <c r="O194" s="75">
        <f>+(O195*$C195)+(O196*$C196)</f>
        <v>10871719.5</v>
      </c>
      <c r="P194" s="67">
        <f t="shared" si="379"/>
        <v>21.906382518423143</v>
      </c>
      <c r="Q194" s="327" t="s">
        <v>33</v>
      </c>
      <c r="R194" s="324" t="str">
        <f t="shared" ref="R194" si="392">IF(P194&gt;=1,"SI","NO")</f>
        <v>SI</v>
      </c>
      <c r="S194" s="75">
        <f>+S195+S196</f>
        <v>2891227082</v>
      </c>
      <c r="T194" s="75">
        <f>+T195+T196</f>
        <v>707462542</v>
      </c>
      <c r="U194" s="75">
        <f t="shared" si="383"/>
        <v>2183764540</v>
      </c>
      <c r="V194" s="324" t="s">
        <v>34</v>
      </c>
      <c r="W194" s="325" t="str">
        <f>IF(U194&gt;=$H$3*10%,"SI","NO")</f>
        <v>SI</v>
      </c>
      <c r="X194" s="75">
        <f>+(X195*$C195)+(X196*$C196)</f>
        <v>238160046</v>
      </c>
      <c r="Y194" s="75">
        <f>+(Y195*$C195)+(Y196*$C196)</f>
        <v>959791211.5</v>
      </c>
      <c r="Z194" s="62">
        <f t="shared" si="342"/>
        <v>0.24813734815074415</v>
      </c>
      <c r="AA194" s="324" t="s">
        <v>36</v>
      </c>
      <c r="AB194" s="325" t="str">
        <f t="shared" ref="AB194" si="393">IF(Z194&gt;=0,"SI","NO")</f>
        <v>SI</v>
      </c>
      <c r="AC194" s="75">
        <f>+(AC195*$C195)+(AC196*$C196)</f>
        <v>238160046</v>
      </c>
      <c r="AD194" s="75">
        <f>+(AD195*$C195)+(AD196*$C196)</f>
        <v>1905536529</v>
      </c>
      <c r="AE194" s="62">
        <f t="shared" si="344"/>
        <v>0.12498319626807847</v>
      </c>
      <c r="AF194" s="324" t="s">
        <v>35</v>
      </c>
      <c r="AG194" s="325" t="str">
        <f t="shared" ref="AG194" si="394">IF(AE194&gt;=0,"SI","NO")</f>
        <v>SI</v>
      </c>
      <c r="AS194" s="106"/>
      <c r="AT194" s="101"/>
    </row>
    <row r="195" spans="1:46" s="59" customFormat="1" ht="28.5" customHeight="1" x14ac:dyDescent="0.2">
      <c r="A195" s="332"/>
      <c r="B195" s="25" t="s">
        <v>38</v>
      </c>
      <c r="C195" s="26">
        <v>0.5</v>
      </c>
      <c r="D195" s="80">
        <v>2428012965</v>
      </c>
      <c r="E195" s="80">
        <v>694708449</v>
      </c>
      <c r="F195" s="65">
        <f t="shared" si="378"/>
        <v>3.4950099836773396</v>
      </c>
      <c r="G195" s="324"/>
      <c r="H195" s="325"/>
      <c r="I195" s="80">
        <v>1664394150</v>
      </c>
      <c r="J195" s="80">
        <v>3347858941</v>
      </c>
      <c r="K195" s="92">
        <f t="shared" si="366"/>
        <v>0.49715181533390657</v>
      </c>
      <c r="L195" s="326"/>
      <c r="M195" s="325"/>
      <c r="N195" s="80">
        <v>428403747</v>
      </c>
      <c r="O195" s="80">
        <v>21576176</v>
      </c>
      <c r="P195" s="66">
        <f t="shared" si="379"/>
        <v>19.855406583631872</v>
      </c>
      <c r="Q195" s="327"/>
      <c r="R195" s="324"/>
      <c r="S195" s="71">
        <f>+D195</f>
        <v>2428012965</v>
      </c>
      <c r="T195" s="71">
        <f>+E195</f>
        <v>694708449</v>
      </c>
      <c r="U195" s="71">
        <f t="shared" si="383"/>
        <v>1733304516</v>
      </c>
      <c r="V195" s="324"/>
      <c r="W195" s="325"/>
      <c r="X195" s="71">
        <f>+AC195</f>
        <v>428403747</v>
      </c>
      <c r="Y195" s="80">
        <v>1683464791</v>
      </c>
      <c r="Z195" s="65">
        <f t="shared" si="342"/>
        <v>0.2544774023729493</v>
      </c>
      <c r="AA195" s="324"/>
      <c r="AB195" s="325"/>
      <c r="AC195" s="71">
        <f>+N195</f>
        <v>428403747</v>
      </c>
      <c r="AD195" s="71">
        <f>+J195</f>
        <v>3347858941</v>
      </c>
      <c r="AE195" s="65">
        <f t="shared" si="344"/>
        <v>0.12796349982178057</v>
      </c>
      <c r="AF195" s="324"/>
      <c r="AG195" s="325"/>
      <c r="AS195" s="106"/>
      <c r="AT195" s="101"/>
    </row>
    <row r="196" spans="1:46" s="59" customFormat="1" ht="28.5" customHeight="1" x14ac:dyDescent="0.2">
      <c r="A196" s="332"/>
      <c r="B196" s="25" t="s">
        <v>39</v>
      </c>
      <c r="C196" s="26">
        <v>0.5</v>
      </c>
      <c r="D196" s="71">
        <v>463214117</v>
      </c>
      <c r="E196" s="71">
        <v>12754093</v>
      </c>
      <c r="F196" s="65">
        <f t="shared" si="378"/>
        <v>36.318859914225186</v>
      </c>
      <c r="G196" s="324"/>
      <c r="H196" s="325"/>
      <c r="I196" s="71">
        <v>227096485</v>
      </c>
      <c r="J196" s="80">
        <v>463214117</v>
      </c>
      <c r="K196" s="92">
        <f t="shared" si="366"/>
        <v>0.49026244379335271</v>
      </c>
      <c r="L196" s="326"/>
      <c r="M196" s="325"/>
      <c r="N196" s="80">
        <v>47916345</v>
      </c>
      <c r="O196" s="71">
        <v>167263</v>
      </c>
      <c r="P196" s="66">
        <f t="shared" si="379"/>
        <v>286.47306935783763</v>
      </c>
      <c r="Q196" s="327"/>
      <c r="R196" s="324"/>
      <c r="S196" s="71">
        <f>+D196</f>
        <v>463214117</v>
      </c>
      <c r="T196" s="71">
        <f>+E196</f>
        <v>12754093</v>
      </c>
      <c r="U196" s="71">
        <f t="shared" si="383"/>
        <v>450460024</v>
      </c>
      <c r="V196" s="324"/>
      <c r="W196" s="325"/>
      <c r="X196" s="71">
        <f>+AC196</f>
        <v>47916345</v>
      </c>
      <c r="Y196" s="71">
        <f>+J196-I196</f>
        <v>236117632</v>
      </c>
      <c r="Z196" s="65">
        <f t="shared" si="342"/>
        <v>0.20293420950452357</v>
      </c>
      <c r="AA196" s="324"/>
      <c r="AB196" s="325"/>
      <c r="AC196" s="71">
        <f>+N196</f>
        <v>47916345</v>
      </c>
      <c r="AD196" s="71">
        <f>+J196</f>
        <v>463214117</v>
      </c>
      <c r="AE196" s="65">
        <f t="shared" si="344"/>
        <v>0.10344318802356363</v>
      </c>
      <c r="AF196" s="324"/>
      <c r="AG196" s="325"/>
      <c r="AS196" s="106"/>
      <c r="AT196" s="101"/>
    </row>
    <row r="197" spans="1:46" s="59" customFormat="1" ht="28.5" customHeight="1" x14ac:dyDescent="0.2">
      <c r="A197" s="332">
        <v>13</v>
      </c>
      <c r="B197" s="323" t="s">
        <v>40</v>
      </c>
      <c r="C197" s="323"/>
      <c r="D197" s="75">
        <f>+(D198*$C198)+(D199*$C199)</f>
        <v>17538398389.5</v>
      </c>
      <c r="E197" s="75">
        <f>+(E198*$C198)+(E199*$C199)</f>
        <v>9310056925</v>
      </c>
      <c r="F197" s="68">
        <f t="shared" si="378"/>
        <v>1.883812153973484</v>
      </c>
      <c r="G197" s="324" t="s">
        <v>32</v>
      </c>
      <c r="H197" s="325" t="str">
        <f t="shared" si="390"/>
        <v>SI</v>
      </c>
      <c r="I197" s="75">
        <f>+(I198*$C198)+(I199*$C199)</f>
        <v>15064855160.5</v>
      </c>
      <c r="J197" s="75">
        <f>+(J198*$C198)+(J199*$C199)</f>
        <v>32391771282.5</v>
      </c>
      <c r="K197" s="91">
        <f t="shared" si="366"/>
        <v>0.46508278380685369</v>
      </c>
      <c r="L197" s="326" t="s">
        <v>3</v>
      </c>
      <c r="M197" s="325" t="str">
        <f t="shared" ref="M197" si="395">IF(K197&lt;=70%,"SI","NO")</f>
        <v>SI</v>
      </c>
      <c r="N197" s="75">
        <f>+(N198*$C198)+(N199*$C199)</f>
        <v>2648394324</v>
      </c>
      <c r="O197" s="75">
        <f>+(O198*$C198)+(O199*$C199)</f>
        <v>401758505.5</v>
      </c>
      <c r="P197" s="69">
        <f t="shared" si="379"/>
        <v>6.5920056146764017</v>
      </c>
      <c r="Q197" s="327" t="s">
        <v>33</v>
      </c>
      <c r="R197" s="324" t="str">
        <f t="shared" ref="R197" si="396">IF(P197&gt;=1,"SI","NO")</f>
        <v>SI</v>
      </c>
      <c r="S197" s="75">
        <f>+S198+S199</f>
        <v>35076796779</v>
      </c>
      <c r="T197" s="75">
        <f>+T198+T199</f>
        <v>18620113850</v>
      </c>
      <c r="U197" s="75">
        <f t="shared" si="383"/>
        <v>16456682929</v>
      </c>
      <c r="V197" s="324" t="s">
        <v>34</v>
      </c>
      <c r="W197" s="325" t="str">
        <f>IF(U197&gt;=$H$3*10%,"SI","NO")</f>
        <v>SI</v>
      </c>
      <c r="X197" s="75">
        <f>+(X198*$C198)+(X199*$C199)</f>
        <v>2648394324</v>
      </c>
      <c r="Y197" s="75">
        <f>+(Y198*$C198)+(Y199*$C199)</f>
        <v>17326916122</v>
      </c>
      <c r="Z197" s="68">
        <f t="shared" si="342"/>
        <v>0.15284856839800429</v>
      </c>
      <c r="AA197" s="324" t="s">
        <v>36</v>
      </c>
      <c r="AB197" s="325" t="str">
        <f t="shared" ref="AB197" si="397">IF(Z197&gt;=0,"SI","NO")</f>
        <v>SI</v>
      </c>
      <c r="AC197" s="75">
        <f>+(AC198*$C198)+(AC199*$C199)</f>
        <v>2648394324</v>
      </c>
      <c r="AD197" s="75">
        <f>+(AD198*$C198)+(AD199*$C199)</f>
        <v>32391771282.5</v>
      </c>
      <c r="AE197" s="68">
        <f t="shared" si="344"/>
        <v>8.1761330706568158E-2</v>
      </c>
      <c r="AF197" s="324" t="s">
        <v>35</v>
      </c>
      <c r="AG197" s="325" t="str">
        <f t="shared" ref="AG197" si="398">IF(AE197&gt;=0,"SI","NO")</f>
        <v>SI</v>
      </c>
      <c r="AS197" s="106"/>
      <c r="AT197" s="101"/>
    </row>
    <row r="198" spans="1:46" s="59" customFormat="1" ht="28.5" customHeight="1" x14ac:dyDescent="0.2">
      <c r="A198" s="332"/>
      <c r="B198" s="25" t="s">
        <v>41</v>
      </c>
      <c r="C198" s="26">
        <v>0.5</v>
      </c>
      <c r="D198" s="80">
        <v>10811401252</v>
      </c>
      <c r="E198" s="71">
        <v>2513937696</v>
      </c>
      <c r="F198" s="65">
        <f t="shared" si="378"/>
        <v>4.3005844055731126</v>
      </c>
      <c r="G198" s="324"/>
      <c r="H198" s="325"/>
      <c r="I198" s="71">
        <v>7805850591</v>
      </c>
      <c r="J198" s="80">
        <v>14531871261</v>
      </c>
      <c r="K198" s="92">
        <f t="shared" si="366"/>
        <v>0.53715384968686042</v>
      </c>
      <c r="L198" s="326"/>
      <c r="M198" s="325"/>
      <c r="N198" s="80">
        <v>2910828751</v>
      </c>
      <c r="O198" s="71">
        <v>73407033</v>
      </c>
      <c r="P198" s="66">
        <f t="shared" si="379"/>
        <v>39.653267977742679</v>
      </c>
      <c r="Q198" s="327"/>
      <c r="R198" s="324"/>
      <c r="S198" s="71">
        <f t="shared" ref="S198:T208" si="399">+D198</f>
        <v>10811401252</v>
      </c>
      <c r="T198" s="71">
        <f t="shared" si="399"/>
        <v>2513937696</v>
      </c>
      <c r="U198" s="71">
        <f t="shared" si="383"/>
        <v>8297463556</v>
      </c>
      <c r="V198" s="324"/>
      <c r="W198" s="325"/>
      <c r="X198" s="71">
        <f>+AC198</f>
        <v>2910828751</v>
      </c>
      <c r="Y198" s="71">
        <f>+J198-I198</f>
        <v>6726020670</v>
      </c>
      <c r="Z198" s="65">
        <f t="shared" si="342"/>
        <v>0.4327713062172317</v>
      </c>
      <c r="AA198" s="324"/>
      <c r="AB198" s="325"/>
      <c r="AC198" s="71">
        <f>+N198</f>
        <v>2910828751</v>
      </c>
      <c r="AD198" s="71">
        <f>+J198</f>
        <v>14531871261</v>
      </c>
      <c r="AE198" s="65">
        <f t="shared" si="344"/>
        <v>0.20030653304863461</v>
      </c>
      <c r="AF198" s="324"/>
      <c r="AG198" s="325"/>
      <c r="AS198" s="106"/>
      <c r="AT198" s="101"/>
    </row>
    <row r="199" spans="1:46" s="59" customFormat="1" ht="28.5" customHeight="1" x14ac:dyDescent="0.2">
      <c r="A199" s="332"/>
      <c r="B199" s="25" t="s">
        <v>42</v>
      </c>
      <c r="C199" s="26">
        <v>0.5</v>
      </c>
      <c r="D199" s="71">
        <v>24265395527</v>
      </c>
      <c r="E199" s="71">
        <v>16106176154</v>
      </c>
      <c r="F199" s="65">
        <f t="shared" si="378"/>
        <v>1.5065894781595097</v>
      </c>
      <c r="G199" s="324"/>
      <c r="H199" s="325"/>
      <c r="I199" s="71">
        <v>22323859730</v>
      </c>
      <c r="J199" s="80">
        <v>50251671304</v>
      </c>
      <c r="K199" s="92">
        <f t="shared" si="366"/>
        <v>0.44424113966181727</v>
      </c>
      <c r="L199" s="326"/>
      <c r="M199" s="325"/>
      <c r="N199" s="80">
        <v>2385959897</v>
      </c>
      <c r="O199" s="71">
        <v>730109978</v>
      </c>
      <c r="P199" s="66">
        <f t="shared" si="379"/>
        <v>3.2679458833529322</v>
      </c>
      <c r="Q199" s="327"/>
      <c r="R199" s="324"/>
      <c r="S199" s="71">
        <f t="shared" si="399"/>
        <v>24265395527</v>
      </c>
      <c r="T199" s="71">
        <f t="shared" si="399"/>
        <v>16106176154</v>
      </c>
      <c r="U199" s="71">
        <f>+(S199-T199)</f>
        <v>8159219373</v>
      </c>
      <c r="V199" s="324"/>
      <c r="W199" s="325"/>
      <c r="X199" s="71">
        <f>+AC199</f>
        <v>2385959897</v>
      </c>
      <c r="Y199" s="71">
        <f>+J199-I199</f>
        <v>27927811574</v>
      </c>
      <c r="Z199" s="65">
        <f t="shared" si="342"/>
        <v>8.5433113535514568E-2</v>
      </c>
      <c r="AA199" s="324"/>
      <c r="AB199" s="325"/>
      <c r="AC199" s="71">
        <f>+N199</f>
        <v>2385959897</v>
      </c>
      <c r="AD199" s="71">
        <f>+J199</f>
        <v>50251671304</v>
      </c>
      <c r="AE199" s="65">
        <f t="shared" si="344"/>
        <v>4.7480209813640151E-2</v>
      </c>
      <c r="AF199" s="324"/>
      <c r="AG199" s="325"/>
      <c r="AS199" s="106"/>
      <c r="AT199" s="101"/>
    </row>
    <row r="200" spans="1:46" s="59" customFormat="1" ht="28.5" customHeight="1" x14ac:dyDescent="0.2">
      <c r="A200" s="334">
        <v>11</v>
      </c>
      <c r="B200" s="323" t="s">
        <v>46</v>
      </c>
      <c r="C200" s="323"/>
      <c r="D200" s="75">
        <f>+(D201*$C201)+(D202*$C202)</f>
        <v>2814474278</v>
      </c>
      <c r="E200" s="75">
        <f>+(E201*$C201)+(E202*$C202)</f>
        <v>395487285</v>
      </c>
      <c r="F200" s="68">
        <f t="shared" si="378"/>
        <v>7.1164722223623444</v>
      </c>
      <c r="G200" s="324" t="s">
        <v>32</v>
      </c>
      <c r="H200" s="325" t="str">
        <f t="shared" si="390"/>
        <v>SI</v>
      </c>
      <c r="I200" s="75">
        <f>+(I201*$C201)+(I202*$C202)</f>
        <v>900473378.5</v>
      </c>
      <c r="J200" s="75">
        <f>+(J201*$C201)+(J202*$C202)</f>
        <v>3264203128</v>
      </c>
      <c r="K200" s="91">
        <f t="shared" si="366"/>
        <v>0.27586315654679439</v>
      </c>
      <c r="L200" s="326" t="s">
        <v>3</v>
      </c>
      <c r="M200" s="325" t="str">
        <f t="shared" ref="M200" si="400">IF(K200&lt;=70%,"SI","NO")</f>
        <v>SI</v>
      </c>
      <c r="N200" s="75">
        <f>+(N201*$C201)+(N202*$C202)</f>
        <v>1243823290.5</v>
      </c>
      <c r="O200" s="75">
        <f>+(O201*$C201)+(O202*$C202)</f>
        <v>80234329</v>
      </c>
      <c r="P200" s="69">
        <f t="shared" si="379"/>
        <v>15.502382907695283</v>
      </c>
      <c r="Q200" s="327" t="s">
        <v>33</v>
      </c>
      <c r="R200" s="324" t="str">
        <f t="shared" ref="R200" si="401">IF(P200&gt;=1,"SI","NO")</f>
        <v>SI</v>
      </c>
      <c r="S200" s="75">
        <f>+S201+S202</f>
        <v>5628948556</v>
      </c>
      <c r="T200" s="75">
        <f>+T201+T202</f>
        <v>790974570</v>
      </c>
      <c r="U200" s="75">
        <f t="shared" ref="U200:U260" si="402">+(S200-T200)</f>
        <v>4837973986</v>
      </c>
      <c r="V200" s="324" t="s">
        <v>34</v>
      </c>
      <c r="W200" s="325" t="str">
        <f t="shared" ref="W200" si="403">IF(U200&gt;=$H$3*10%,"SI","NO")</f>
        <v>SI</v>
      </c>
      <c r="X200" s="75">
        <f>+(X201*$C201)+(X202*$C202)</f>
        <v>1243823290.5</v>
      </c>
      <c r="Y200" s="75">
        <f>+(Y201*$C201)+(Y202*$C202)</f>
        <v>2363729749.5</v>
      </c>
      <c r="Z200" s="62">
        <f t="shared" si="342"/>
        <v>0.52621214026819529</v>
      </c>
      <c r="AA200" s="324" t="s">
        <v>36</v>
      </c>
      <c r="AB200" s="325" t="str">
        <f t="shared" ref="AB200" si="404">IF(Z200&gt;=0,"SI","NO")</f>
        <v>SI</v>
      </c>
      <c r="AC200" s="75">
        <f>+(AC201*$C201)+(AC202*$C202)</f>
        <v>1243823290.5</v>
      </c>
      <c r="AD200" s="75">
        <f>+(AD201*$C201)+(AD202*$C202)</f>
        <v>3264203128</v>
      </c>
      <c r="AE200" s="62">
        <f t="shared" si="344"/>
        <v>0.38104959824056633</v>
      </c>
      <c r="AF200" s="324" t="s">
        <v>35</v>
      </c>
      <c r="AG200" s="325" t="str">
        <f t="shared" ref="AG200" si="405">IF(AE200&gt;=0,"SI","NO")</f>
        <v>SI</v>
      </c>
      <c r="AS200" s="106"/>
      <c r="AT200" s="101"/>
    </row>
    <row r="201" spans="1:46" s="59" customFormat="1" ht="28.5" customHeight="1" x14ac:dyDescent="0.2">
      <c r="A201" s="334"/>
      <c r="B201" s="25" t="s">
        <v>48</v>
      </c>
      <c r="C201" s="26">
        <v>0.5</v>
      </c>
      <c r="D201" s="80">
        <v>2746711365</v>
      </c>
      <c r="E201" s="71">
        <v>312669027</v>
      </c>
      <c r="F201" s="65">
        <f t="shared" si="378"/>
        <v>8.7847248298118128</v>
      </c>
      <c r="G201" s="324"/>
      <c r="H201" s="325"/>
      <c r="I201" s="71">
        <v>1071180638</v>
      </c>
      <c r="J201" s="80">
        <v>3612961365</v>
      </c>
      <c r="K201" s="92">
        <f t="shared" si="366"/>
        <v>0.2964827269886956</v>
      </c>
      <c r="L201" s="326"/>
      <c r="M201" s="325"/>
      <c r="N201" s="80">
        <v>1472161367</v>
      </c>
      <c r="O201" s="71">
        <v>83642644</v>
      </c>
      <c r="P201" s="66">
        <f t="shared" si="379"/>
        <v>17.600607735451309</v>
      </c>
      <c r="Q201" s="327"/>
      <c r="R201" s="324"/>
      <c r="S201" s="71">
        <f t="shared" si="399"/>
        <v>2746711365</v>
      </c>
      <c r="T201" s="71">
        <f t="shared" si="399"/>
        <v>312669027</v>
      </c>
      <c r="U201" s="71">
        <f t="shared" si="402"/>
        <v>2434042338</v>
      </c>
      <c r="V201" s="324"/>
      <c r="W201" s="325"/>
      <c r="X201" s="71">
        <f>+AC201</f>
        <v>1472161367</v>
      </c>
      <c r="Y201" s="71">
        <f>+J201-I201</f>
        <v>2541780727</v>
      </c>
      <c r="Z201" s="65">
        <f t="shared" si="342"/>
        <v>0.5791850380176401</v>
      </c>
      <c r="AA201" s="324"/>
      <c r="AB201" s="325"/>
      <c r="AC201" s="71">
        <f t="shared" ref="AC201:AC202" si="406">+N201</f>
        <v>1472161367</v>
      </c>
      <c r="AD201" s="71">
        <f t="shared" ref="AD201:AD202" si="407">+J201</f>
        <v>3612961365</v>
      </c>
      <c r="AE201" s="65">
        <f t="shared" si="344"/>
        <v>0.40746667851511886</v>
      </c>
      <c r="AF201" s="324"/>
      <c r="AG201" s="325"/>
      <c r="AS201" s="106"/>
      <c r="AT201" s="101"/>
    </row>
    <row r="202" spans="1:46" s="59" customFormat="1" ht="28.5" customHeight="1" x14ac:dyDescent="0.2">
      <c r="A202" s="334"/>
      <c r="B202" s="25" t="s">
        <v>47</v>
      </c>
      <c r="C202" s="26">
        <v>0.5</v>
      </c>
      <c r="D202" s="71">
        <v>2882237191</v>
      </c>
      <c r="E202" s="71">
        <v>478305543</v>
      </c>
      <c r="F202" s="65">
        <f t="shared" si="378"/>
        <v>6.0259330739138015</v>
      </c>
      <c r="G202" s="324"/>
      <c r="H202" s="325"/>
      <c r="I202" s="79">
        <v>729766119</v>
      </c>
      <c r="J202" s="79">
        <v>2915444891</v>
      </c>
      <c r="K202" s="92">
        <f t="shared" si="366"/>
        <v>0.25031038015940327</v>
      </c>
      <c r="L202" s="326"/>
      <c r="M202" s="325"/>
      <c r="N202" s="79">
        <v>1015485214</v>
      </c>
      <c r="O202" s="79">
        <v>76826014</v>
      </c>
      <c r="P202" s="66">
        <f t="shared" si="379"/>
        <v>13.217986475258238</v>
      </c>
      <c r="Q202" s="327"/>
      <c r="R202" s="324"/>
      <c r="S202" s="71">
        <f t="shared" si="399"/>
        <v>2882237191</v>
      </c>
      <c r="T202" s="71">
        <f t="shared" si="399"/>
        <v>478305543</v>
      </c>
      <c r="U202" s="71">
        <f t="shared" si="402"/>
        <v>2403931648</v>
      </c>
      <c r="V202" s="324"/>
      <c r="W202" s="325"/>
      <c r="X202" s="71">
        <f>+AC202</f>
        <v>1015485214</v>
      </c>
      <c r="Y202" s="71">
        <f>+J202-I202</f>
        <v>2185678772</v>
      </c>
      <c r="Z202" s="65">
        <f t="shared" si="342"/>
        <v>0.46460862731021668</v>
      </c>
      <c r="AA202" s="324"/>
      <c r="AB202" s="325"/>
      <c r="AC202" s="71">
        <f t="shared" si="406"/>
        <v>1015485214</v>
      </c>
      <c r="AD202" s="71">
        <f t="shared" si="407"/>
        <v>2915444891</v>
      </c>
      <c r="AE202" s="65">
        <f t="shared" si="344"/>
        <v>0.34831226518285779</v>
      </c>
      <c r="AF202" s="324"/>
      <c r="AG202" s="325"/>
      <c r="AS202" s="106"/>
      <c r="AT202" s="101"/>
    </row>
    <row r="203" spans="1:46" s="59" customFormat="1" ht="28.5" customHeight="1" x14ac:dyDescent="0.2">
      <c r="A203" s="334">
        <v>12</v>
      </c>
      <c r="B203" s="323" t="s">
        <v>49</v>
      </c>
      <c r="C203" s="323"/>
      <c r="D203" s="75">
        <f>+(D204*$C204)+(D205*$C205)</f>
        <v>195673755180.10001</v>
      </c>
      <c r="E203" s="75">
        <f>+(E204*$C204)+(E205*$C205)</f>
        <v>7701948747.8999987</v>
      </c>
      <c r="F203" s="68">
        <f t="shared" si="378"/>
        <v>25.40574620591342</v>
      </c>
      <c r="G203" s="324" t="s">
        <v>32</v>
      </c>
      <c r="H203" s="325" t="str">
        <f t="shared" si="390"/>
        <v>SI</v>
      </c>
      <c r="I203" s="75">
        <f>+(I204*$C204)+(I205*$C205)</f>
        <v>74425528016.600006</v>
      </c>
      <c r="J203" s="75">
        <f>+(J204*$C204)+(J205*$C205)</f>
        <v>197411883748.5</v>
      </c>
      <c r="K203" s="91">
        <f t="shared" si="366"/>
        <v>0.37700632101468162</v>
      </c>
      <c r="L203" s="326" t="s">
        <v>3</v>
      </c>
      <c r="M203" s="325" t="str">
        <f t="shared" ref="M203" si="408">IF(K203&lt;=70%,"SI","NO")</f>
        <v>SI</v>
      </c>
      <c r="N203" s="75">
        <f>+(N204*$C204)+(N205*$C205)</f>
        <v>1396680463.0999999</v>
      </c>
      <c r="O203" s="75">
        <f>+(O204*$C204)+(O205*$C205)</f>
        <v>577197.9</v>
      </c>
      <c r="P203" s="69">
        <f t="shared" si="379"/>
        <v>2419.760125773153</v>
      </c>
      <c r="Q203" s="327" t="s">
        <v>33</v>
      </c>
      <c r="R203" s="324" t="str">
        <f t="shared" ref="R203" si="409">IF(P203&gt;=1,"SI","NO")</f>
        <v>SI</v>
      </c>
      <c r="S203" s="75">
        <f>+S204+S205</f>
        <v>280739237267</v>
      </c>
      <c r="T203" s="75">
        <f>+T204+T205</f>
        <v>11143710493</v>
      </c>
      <c r="U203" s="75">
        <f t="shared" si="402"/>
        <v>269595526774</v>
      </c>
      <c r="V203" s="324" t="s">
        <v>34</v>
      </c>
      <c r="W203" s="325" t="str">
        <f t="shared" ref="W203" si="410">IF(U203&gt;=$H$3*10%,"SI","NO")</f>
        <v>SI</v>
      </c>
      <c r="X203" s="75">
        <f>+(X204*$C204)+(X205*$C205)</f>
        <v>1396680463.0999999</v>
      </c>
      <c r="Y203" s="75">
        <f>+(Y204*$C204)+(Y205*$C205)</f>
        <v>122986355731.89998</v>
      </c>
      <c r="Z203" s="62">
        <f t="shared" si="342"/>
        <v>1.1356385468845398E-2</v>
      </c>
      <c r="AA203" s="324" t="s">
        <v>36</v>
      </c>
      <c r="AB203" s="325" t="str">
        <f t="shared" ref="AB203" si="411">IF(Z203&gt;=0,"SI","NO")</f>
        <v>SI</v>
      </c>
      <c r="AC203" s="75">
        <f>+(AC204*$C204)+(AC205*$C205)</f>
        <v>1396680463.0999999</v>
      </c>
      <c r="AD203" s="75">
        <f>+(AD204*$C204)+(AD205*$C205)</f>
        <v>197411883748.5</v>
      </c>
      <c r="AE203" s="62">
        <f t="shared" si="344"/>
        <v>7.0749563632114031E-3</v>
      </c>
      <c r="AF203" s="324" t="s">
        <v>35</v>
      </c>
      <c r="AG203" s="325" t="str">
        <f t="shared" ref="AG203:AG227" si="412">IF(AE203&gt;=0,"SI","NO")</f>
        <v>SI</v>
      </c>
      <c r="AS203" s="106"/>
      <c r="AT203" s="101"/>
    </row>
    <row r="204" spans="1:46" s="59" customFormat="1" ht="28.5" customHeight="1" x14ac:dyDescent="0.2">
      <c r="A204" s="334"/>
      <c r="B204" s="25" t="s">
        <v>50</v>
      </c>
      <c r="C204" s="26">
        <v>0.3</v>
      </c>
      <c r="D204" s="80">
        <v>2109277267</v>
      </c>
      <c r="E204" s="71">
        <v>246621493</v>
      </c>
      <c r="F204" s="65">
        <f t="shared" si="378"/>
        <v>8.5526903650688713</v>
      </c>
      <c r="G204" s="324"/>
      <c r="H204" s="325"/>
      <c r="I204" s="71">
        <v>789130722</v>
      </c>
      <c r="J204" s="80">
        <v>4456374495</v>
      </c>
      <c r="K204" s="92">
        <f t="shared" si="366"/>
        <v>0.17707908589939994</v>
      </c>
      <c r="L204" s="326"/>
      <c r="M204" s="325"/>
      <c r="N204" s="80">
        <v>12083877</v>
      </c>
      <c r="O204" s="71">
        <v>1923993</v>
      </c>
      <c r="P204" s="66">
        <f t="shared" si="379"/>
        <v>6.2806242018552041</v>
      </c>
      <c r="Q204" s="327"/>
      <c r="R204" s="324"/>
      <c r="S204" s="71">
        <f t="shared" si="399"/>
        <v>2109277267</v>
      </c>
      <c r="T204" s="71">
        <f t="shared" si="399"/>
        <v>246621493</v>
      </c>
      <c r="U204" s="71">
        <f t="shared" si="402"/>
        <v>1862655774</v>
      </c>
      <c r="V204" s="324"/>
      <c r="W204" s="325"/>
      <c r="X204" s="71">
        <f>+AC204</f>
        <v>12083877</v>
      </c>
      <c r="Y204" s="71">
        <f>+J204-I204</f>
        <v>3667243773</v>
      </c>
      <c r="Z204" s="65">
        <f t="shared" si="342"/>
        <v>3.2950841961931392E-3</v>
      </c>
      <c r="AA204" s="324"/>
      <c r="AB204" s="325"/>
      <c r="AC204" s="71">
        <f t="shared" ref="AC204:AC205" si="413">+N204</f>
        <v>12083877</v>
      </c>
      <c r="AD204" s="71">
        <f t="shared" ref="AD204:AD205" si="414">+J204</f>
        <v>4456374495</v>
      </c>
      <c r="AE204" s="65">
        <f>+AC204/AD204</f>
        <v>2.7115936987696992E-3</v>
      </c>
      <c r="AF204" s="324"/>
      <c r="AG204" s="325"/>
      <c r="AS204" s="106"/>
      <c r="AT204" s="101"/>
    </row>
    <row r="205" spans="1:46" s="59" customFormat="1" ht="28.5" customHeight="1" x14ac:dyDescent="0.2">
      <c r="A205" s="334"/>
      <c r="B205" s="25" t="s">
        <v>51</v>
      </c>
      <c r="C205" s="26">
        <v>0.7</v>
      </c>
      <c r="D205" s="80">
        <v>278629960000</v>
      </c>
      <c r="E205" s="71">
        <v>10897089000</v>
      </c>
      <c r="F205" s="65">
        <f t="shared" si="378"/>
        <v>25.569210272578299</v>
      </c>
      <c r="G205" s="324"/>
      <c r="H205" s="325"/>
      <c r="I205" s="71">
        <v>105983984000</v>
      </c>
      <c r="J205" s="80">
        <v>280107102000</v>
      </c>
      <c r="K205" s="92">
        <f t="shared" si="366"/>
        <v>0.37836949953521709</v>
      </c>
      <c r="L205" s="326"/>
      <c r="M205" s="325"/>
      <c r="N205" s="80">
        <v>1990079000</v>
      </c>
      <c r="O205" s="71">
        <v>0</v>
      </c>
      <c r="P205" s="66" t="e">
        <f t="shared" si="379"/>
        <v>#DIV/0!</v>
      </c>
      <c r="Q205" s="327"/>
      <c r="R205" s="324"/>
      <c r="S205" s="71">
        <f t="shared" si="399"/>
        <v>278629960000</v>
      </c>
      <c r="T205" s="71">
        <f t="shared" si="399"/>
        <v>10897089000</v>
      </c>
      <c r="U205" s="71">
        <f t="shared" si="402"/>
        <v>267732871000</v>
      </c>
      <c r="V205" s="324"/>
      <c r="W205" s="325"/>
      <c r="X205" s="71">
        <f>+AC205</f>
        <v>1990079000</v>
      </c>
      <c r="Y205" s="71">
        <f>+J205-I205</f>
        <v>174123118000</v>
      </c>
      <c r="Z205" s="65">
        <f t="shared" si="342"/>
        <v>1.1429148655608155E-2</v>
      </c>
      <c r="AA205" s="324"/>
      <c r="AB205" s="325"/>
      <c r="AC205" s="71">
        <f t="shared" si="413"/>
        <v>1990079000</v>
      </c>
      <c r="AD205" s="71">
        <f t="shared" si="414"/>
        <v>280107102000</v>
      </c>
      <c r="AE205" s="65">
        <f t="shared" si="344"/>
        <v>7.104707398672098E-3</v>
      </c>
      <c r="AF205" s="324"/>
      <c r="AG205" s="325"/>
      <c r="AS205" s="106"/>
      <c r="AT205" s="101"/>
    </row>
    <row r="206" spans="1:46" s="59" customFormat="1" ht="28.5" customHeight="1" x14ac:dyDescent="0.2">
      <c r="A206" s="334">
        <v>13</v>
      </c>
      <c r="B206" s="323" t="s">
        <v>52</v>
      </c>
      <c r="C206" s="323"/>
      <c r="D206" s="75">
        <f>+(D207*$C207)+(D208*$C208)</f>
        <v>3354203326.5</v>
      </c>
      <c r="E206" s="75">
        <f>+(E207*$C207)+(E208*$C208)</f>
        <v>554742951.5</v>
      </c>
      <c r="F206" s="65">
        <f t="shared" si="378"/>
        <v>6.0464099948100021</v>
      </c>
      <c r="G206" s="324" t="s">
        <v>32</v>
      </c>
      <c r="H206" s="325" t="str">
        <f t="shared" si="390"/>
        <v>SI</v>
      </c>
      <c r="I206" s="75">
        <f>+(I207*$C207)+(I208*$C208)</f>
        <v>1040970163</v>
      </c>
      <c r="J206" s="75">
        <f>+(J207*$C207)+(J208*$C208)</f>
        <v>4361156192</v>
      </c>
      <c r="K206" s="91">
        <f t="shared" si="366"/>
        <v>0.23869132798076129</v>
      </c>
      <c r="L206" s="326" t="s">
        <v>3</v>
      </c>
      <c r="M206" s="325" t="str">
        <f>IF(K206&lt;=70%,"SI","NO")</f>
        <v>SI</v>
      </c>
      <c r="N206" s="75">
        <f>+(N207*$C207)+(N208*$C208)</f>
        <v>195522884.5</v>
      </c>
      <c r="O206" s="75">
        <f>+(O207*$C207)+(O208*$C208)</f>
        <v>36509005</v>
      </c>
      <c r="P206" s="69">
        <f t="shared" si="379"/>
        <v>5.3554700956654395</v>
      </c>
      <c r="Q206" s="327" t="s">
        <v>33</v>
      </c>
      <c r="R206" s="324" t="str">
        <f t="shared" ref="R206" si="415">IF(P206&gt;=1,"SI","NO")</f>
        <v>SI</v>
      </c>
      <c r="S206" s="75">
        <f>+S207+S208</f>
        <v>6708406653</v>
      </c>
      <c r="T206" s="75">
        <f>+T207+T208</f>
        <v>1109485903</v>
      </c>
      <c r="U206" s="75">
        <f t="shared" si="402"/>
        <v>5598920750</v>
      </c>
      <c r="V206" s="324" t="s">
        <v>34</v>
      </c>
      <c r="W206" s="325" t="str">
        <f t="shared" ref="W206" si="416">IF(U206&gt;=$H$3*10%,"SI","NO")</f>
        <v>SI</v>
      </c>
      <c r="X206" s="75">
        <f>+(X207*$C207)+(X208*$C208)</f>
        <v>195522884.5</v>
      </c>
      <c r="Y206" s="75">
        <f>+(Y207*$C207)+(Y208*$C208)</f>
        <v>3320186029</v>
      </c>
      <c r="Z206" s="62">
        <f t="shared" si="342"/>
        <v>5.8889135365372623E-2</v>
      </c>
      <c r="AA206" s="324" t="s">
        <v>36</v>
      </c>
      <c r="AB206" s="325" t="str">
        <f t="shared" ref="AB206" si="417">IF(Z206&gt;=0,"SI","NO")</f>
        <v>SI</v>
      </c>
      <c r="AC206" s="75">
        <f>+(AC207*$C207)+(AC208*$C208)</f>
        <v>195522884.5</v>
      </c>
      <c r="AD206" s="75">
        <f>+(AD207*$C207)+(AD208*$C208)</f>
        <v>4361156192</v>
      </c>
      <c r="AE206" s="62">
        <f t="shared" si="344"/>
        <v>4.4832809441373016E-2</v>
      </c>
      <c r="AF206" s="324" t="s">
        <v>35</v>
      </c>
      <c r="AG206" s="325" t="str">
        <f t="shared" ref="AG206:AG230" si="418">IF(AE206&gt;=0,"SI","NO")</f>
        <v>SI</v>
      </c>
      <c r="AS206" s="106"/>
      <c r="AT206" s="101"/>
    </row>
    <row r="207" spans="1:46" s="59" customFormat="1" ht="28.5" customHeight="1" x14ac:dyDescent="0.2">
      <c r="A207" s="334"/>
      <c r="B207" s="25" t="s">
        <v>53</v>
      </c>
      <c r="C207" s="26">
        <v>0.5</v>
      </c>
      <c r="D207" s="80">
        <v>660447583</v>
      </c>
      <c r="E207" s="71">
        <v>54581051</v>
      </c>
      <c r="F207" s="65">
        <f t="shared" si="378"/>
        <v>12.100309006508505</v>
      </c>
      <c r="G207" s="324"/>
      <c r="H207" s="325"/>
      <c r="I207" s="71">
        <v>159581051</v>
      </c>
      <c r="J207" s="80">
        <v>871370644</v>
      </c>
      <c r="K207" s="92">
        <f t="shared" si="366"/>
        <v>0.18313797016095024</v>
      </c>
      <c r="L207" s="326"/>
      <c r="M207" s="325"/>
      <c r="N207" s="80">
        <v>38213200</v>
      </c>
      <c r="O207" s="71">
        <v>10398553</v>
      </c>
      <c r="P207" s="66">
        <f t="shared" si="379"/>
        <v>3.6748574537245711</v>
      </c>
      <c r="Q207" s="327"/>
      <c r="R207" s="324"/>
      <c r="S207" s="71">
        <f t="shared" si="399"/>
        <v>660447583</v>
      </c>
      <c r="T207" s="71">
        <f t="shared" si="399"/>
        <v>54581051</v>
      </c>
      <c r="U207" s="71">
        <f t="shared" si="402"/>
        <v>605866532</v>
      </c>
      <c r="V207" s="324"/>
      <c r="W207" s="325"/>
      <c r="X207" s="71">
        <f>+AC207</f>
        <v>38213200</v>
      </c>
      <c r="Y207" s="71">
        <f>+J207-I207</f>
        <v>711789593</v>
      </c>
      <c r="Z207" s="65">
        <f t="shared" si="342"/>
        <v>5.368608978805342E-2</v>
      </c>
      <c r="AA207" s="324"/>
      <c r="AB207" s="325"/>
      <c r="AC207" s="71">
        <f t="shared" ref="AC207:AC208" si="419">+N207</f>
        <v>38213200</v>
      </c>
      <c r="AD207" s="71">
        <f t="shared" ref="AD207:AD208" si="420">+J207</f>
        <v>871370644</v>
      </c>
      <c r="AE207" s="65">
        <f t="shared" si="344"/>
        <v>4.3854128278390796E-2</v>
      </c>
      <c r="AF207" s="324"/>
      <c r="AG207" s="325"/>
      <c r="AS207" s="106"/>
      <c r="AT207" s="101"/>
    </row>
    <row r="208" spans="1:46" s="59" customFormat="1" ht="28.5" customHeight="1" x14ac:dyDescent="0.2">
      <c r="A208" s="334"/>
      <c r="B208" s="25" t="s">
        <v>54</v>
      </c>
      <c r="C208" s="26">
        <v>0.5</v>
      </c>
      <c r="D208" s="81">
        <v>6047959070</v>
      </c>
      <c r="E208" s="71">
        <v>1054904852</v>
      </c>
      <c r="F208" s="65">
        <f t="shared" si="378"/>
        <v>5.7331796877544363</v>
      </c>
      <c r="G208" s="324"/>
      <c r="H208" s="325"/>
      <c r="I208" s="71">
        <v>1922359275</v>
      </c>
      <c r="J208" s="80">
        <v>7850941740</v>
      </c>
      <c r="K208" s="92">
        <f t="shared" si="366"/>
        <v>0.24485715709820055</v>
      </c>
      <c r="L208" s="326"/>
      <c r="M208" s="325"/>
      <c r="N208" s="80">
        <v>352832569</v>
      </c>
      <c r="O208" s="71">
        <v>62619457</v>
      </c>
      <c r="P208" s="66">
        <f t="shared" si="379"/>
        <v>5.6345517176873638</v>
      </c>
      <c r="Q208" s="327"/>
      <c r="R208" s="324"/>
      <c r="S208" s="71">
        <f t="shared" si="399"/>
        <v>6047959070</v>
      </c>
      <c r="T208" s="71">
        <f t="shared" si="399"/>
        <v>1054904852</v>
      </c>
      <c r="U208" s="71">
        <f t="shared" si="402"/>
        <v>4993054218</v>
      </c>
      <c r="V208" s="324"/>
      <c r="W208" s="325"/>
      <c r="X208" s="71">
        <f>+AC208</f>
        <v>352832569</v>
      </c>
      <c r="Y208" s="71">
        <f>+J208-I208</f>
        <v>5928582465</v>
      </c>
      <c r="Z208" s="65">
        <f t="shared" si="342"/>
        <v>5.9513816512291692E-2</v>
      </c>
      <c r="AA208" s="324"/>
      <c r="AB208" s="325"/>
      <c r="AC208" s="71">
        <f t="shared" si="419"/>
        <v>352832569</v>
      </c>
      <c r="AD208" s="71">
        <f t="shared" si="420"/>
        <v>7850941740</v>
      </c>
      <c r="AE208" s="65">
        <f t="shared" si="344"/>
        <v>4.4941432593028005E-2</v>
      </c>
      <c r="AF208" s="324"/>
      <c r="AG208" s="325"/>
      <c r="AS208" s="106"/>
      <c r="AT208" s="101"/>
    </row>
    <row r="209" spans="1:46" s="59" customFormat="1" ht="28.5" customHeight="1" x14ac:dyDescent="0.2">
      <c r="A209" s="334">
        <v>14</v>
      </c>
      <c r="B209" s="323" t="s">
        <v>55</v>
      </c>
      <c r="C209" s="323"/>
      <c r="D209" s="75">
        <f>+(D210*$C210)+(D211*$C211)</f>
        <v>8061976845.5</v>
      </c>
      <c r="E209" s="75">
        <f>+(E210*$C210)+(E211*$C211)</f>
        <v>564079119.5</v>
      </c>
      <c r="F209" s="68">
        <f t="shared" si="378"/>
        <v>14.292280225947984</v>
      </c>
      <c r="G209" s="324" t="s">
        <v>32</v>
      </c>
      <c r="H209" s="325" t="str">
        <f t="shared" si="390"/>
        <v>SI</v>
      </c>
      <c r="I209" s="75">
        <f>+(I210*$C210)+(I211*$C211)</f>
        <v>2948023957</v>
      </c>
      <c r="J209" s="75">
        <f>+(J210*$C210)+(J211*$C211)</f>
        <v>9522444849</v>
      </c>
      <c r="K209" s="91">
        <f t="shared" si="366"/>
        <v>0.30958687645322375</v>
      </c>
      <c r="L209" s="326" t="s">
        <v>3</v>
      </c>
      <c r="M209" s="325" t="str">
        <f t="shared" ref="M209" si="421">IF(K209&lt;=70%,"SI","NO")</f>
        <v>SI</v>
      </c>
      <c r="N209" s="75">
        <f>+(N210*$C210)+(N211*$C211)</f>
        <v>1707023938</v>
      </c>
      <c r="O209" s="75">
        <f>+(O210*$C210)+(O211*$C211)</f>
        <v>47004921</v>
      </c>
      <c r="P209" s="69">
        <f t="shared" si="379"/>
        <v>36.315855907937809</v>
      </c>
      <c r="Q209" s="327" t="s">
        <v>33</v>
      </c>
      <c r="R209" s="324" t="str">
        <f t="shared" ref="R209" si="422">IF(P209&gt;=1,"SI","NO")</f>
        <v>SI</v>
      </c>
      <c r="S209" s="75">
        <f>+S210+S211</f>
        <v>16123953691</v>
      </c>
      <c r="T209" s="75">
        <f>+T210+T211</f>
        <v>1128158239</v>
      </c>
      <c r="U209" s="75">
        <f t="shared" si="402"/>
        <v>14995795452</v>
      </c>
      <c r="V209" s="324" t="s">
        <v>34</v>
      </c>
      <c r="W209" s="325" t="str">
        <f t="shared" ref="W209" si="423">IF(U209&gt;=$H$3*10%,"SI","NO")</f>
        <v>SI</v>
      </c>
      <c r="X209" s="75">
        <f>+(X210*$C210)+(X211*$C211)</f>
        <v>1707023938</v>
      </c>
      <c r="Y209" s="75">
        <f>+(Y210*$C210)+(Y211*$C211)</f>
        <v>6574420892</v>
      </c>
      <c r="Z209" s="62">
        <f t="shared" si="342"/>
        <v>0.25964628155723501</v>
      </c>
      <c r="AA209" s="324" t="s">
        <v>36</v>
      </c>
      <c r="AB209" s="325" t="str">
        <f t="shared" ref="AB209" si="424">IF(Z209&gt;=0,"SI","NO")</f>
        <v>SI</v>
      </c>
      <c r="AC209" s="75">
        <f>+(AC210*$C210)+(AC211*$C211)</f>
        <v>1707023938</v>
      </c>
      <c r="AD209" s="75">
        <f>+(AD210*$C210)+(AD211*$C211)</f>
        <v>9522444849</v>
      </c>
      <c r="AE209" s="62">
        <f t="shared" si="344"/>
        <v>0.17926320026723633</v>
      </c>
      <c r="AF209" s="324" t="s">
        <v>35</v>
      </c>
      <c r="AG209" s="325" t="str">
        <f t="shared" ref="AG209:AG233" si="425">IF(AE209&gt;=0,"SI","NO")</f>
        <v>SI</v>
      </c>
      <c r="AS209" s="106"/>
      <c r="AT209" s="101"/>
    </row>
    <row r="210" spans="1:46" s="59" customFormat="1" ht="28.5" customHeight="1" x14ac:dyDescent="0.2">
      <c r="A210" s="334"/>
      <c r="B210" s="25" t="s">
        <v>56</v>
      </c>
      <c r="C210" s="26">
        <v>0.5</v>
      </c>
      <c r="D210" s="80">
        <v>2068388554</v>
      </c>
      <c r="E210" s="71">
        <v>305181110</v>
      </c>
      <c r="F210" s="65">
        <f t="shared" si="378"/>
        <v>6.7775772687896705</v>
      </c>
      <c r="G210" s="324"/>
      <c r="H210" s="325"/>
      <c r="I210" s="71">
        <v>600269875</v>
      </c>
      <c r="J210" s="80">
        <v>2166430650</v>
      </c>
      <c r="K210" s="92">
        <f t="shared" si="366"/>
        <v>0.27707781691511796</v>
      </c>
      <c r="L210" s="326"/>
      <c r="M210" s="325"/>
      <c r="N210" s="80">
        <v>475011380</v>
      </c>
      <c r="O210" s="71">
        <v>52002988</v>
      </c>
      <c r="P210" s="66">
        <f t="shared" si="379"/>
        <v>9.1343093593006621</v>
      </c>
      <c r="Q210" s="327"/>
      <c r="R210" s="324"/>
      <c r="S210" s="71">
        <f t="shared" ref="S210:T225" si="426">+D210</f>
        <v>2068388554</v>
      </c>
      <c r="T210" s="71">
        <f t="shared" si="426"/>
        <v>305181110</v>
      </c>
      <c r="U210" s="71">
        <f t="shared" si="402"/>
        <v>1763207444</v>
      </c>
      <c r="V210" s="324"/>
      <c r="W210" s="325"/>
      <c r="X210" s="71">
        <f>+AC210</f>
        <v>475011380</v>
      </c>
      <c r="Y210" s="71">
        <f>+J210-I210</f>
        <v>1566160775</v>
      </c>
      <c r="Z210" s="65">
        <f t="shared" si="342"/>
        <v>0.30329669059678754</v>
      </c>
      <c r="AA210" s="324"/>
      <c r="AB210" s="325"/>
      <c r="AC210" s="71">
        <f t="shared" ref="AC210:AC211" si="427">+N210</f>
        <v>475011380</v>
      </c>
      <c r="AD210" s="71">
        <f t="shared" ref="AD210:AD211" si="428">+J210</f>
        <v>2166430650</v>
      </c>
      <c r="AE210" s="65">
        <f t="shared" si="344"/>
        <v>0.21925990568864967</v>
      </c>
      <c r="AF210" s="324"/>
      <c r="AG210" s="325"/>
      <c r="AS210" s="106"/>
      <c r="AT210" s="101"/>
    </row>
    <row r="211" spans="1:46" s="59" customFormat="1" ht="28.5" customHeight="1" x14ac:dyDescent="0.2">
      <c r="A211" s="334"/>
      <c r="B211" s="25" t="s">
        <v>57</v>
      </c>
      <c r="C211" s="26">
        <v>0.5</v>
      </c>
      <c r="D211" s="80">
        <v>14055565137</v>
      </c>
      <c r="E211" s="79">
        <v>822977129</v>
      </c>
      <c r="F211" s="65">
        <f t="shared" si="378"/>
        <v>17.078925576071509</v>
      </c>
      <c r="G211" s="324"/>
      <c r="H211" s="325"/>
      <c r="I211" s="79">
        <v>5295778039</v>
      </c>
      <c r="J211" s="79">
        <v>16878459048</v>
      </c>
      <c r="K211" s="92">
        <f t="shared" si="366"/>
        <v>0.31375956916087783</v>
      </c>
      <c r="L211" s="326"/>
      <c r="M211" s="325"/>
      <c r="N211" s="80">
        <v>2939036496</v>
      </c>
      <c r="O211" s="79">
        <v>42006854</v>
      </c>
      <c r="P211" s="66">
        <f t="shared" si="379"/>
        <v>69.965641702185081</v>
      </c>
      <c r="Q211" s="327"/>
      <c r="R211" s="324"/>
      <c r="S211" s="71">
        <f t="shared" si="426"/>
        <v>14055565137</v>
      </c>
      <c r="T211" s="71">
        <f t="shared" si="426"/>
        <v>822977129</v>
      </c>
      <c r="U211" s="71">
        <f t="shared" si="402"/>
        <v>13232588008</v>
      </c>
      <c r="V211" s="324"/>
      <c r="W211" s="325"/>
      <c r="X211" s="71">
        <f>+AC211</f>
        <v>2939036496</v>
      </c>
      <c r="Y211" s="71">
        <f>+J211-I211</f>
        <v>11582681009</v>
      </c>
      <c r="Z211" s="65">
        <f t="shared" si="342"/>
        <v>0.25374405923087268</v>
      </c>
      <c r="AA211" s="324"/>
      <c r="AB211" s="325"/>
      <c r="AC211" s="71">
        <f t="shared" si="427"/>
        <v>2939036496</v>
      </c>
      <c r="AD211" s="71">
        <f t="shared" si="428"/>
        <v>16878459048</v>
      </c>
      <c r="AE211" s="65">
        <f t="shared" si="344"/>
        <v>0.17412943252946181</v>
      </c>
      <c r="AF211" s="324"/>
      <c r="AG211" s="325"/>
      <c r="AS211" s="106"/>
      <c r="AT211" s="101"/>
    </row>
    <row r="212" spans="1:46" s="59" customFormat="1" ht="28.5" customHeight="1" x14ac:dyDescent="0.2">
      <c r="A212" s="334">
        <v>15</v>
      </c>
      <c r="B212" s="323" t="s">
        <v>58</v>
      </c>
      <c r="C212" s="323"/>
      <c r="D212" s="75">
        <f>+(D213*$C213)+(D214*$C214)</f>
        <v>2502893679</v>
      </c>
      <c r="E212" s="75">
        <f>+(E213*$C213)+(E214*$C214)</f>
        <v>186414371.5</v>
      </c>
      <c r="F212" s="68">
        <f t="shared" si="378"/>
        <v>13.426506008416846</v>
      </c>
      <c r="G212" s="324" t="s">
        <v>32</v>
      </c>
      <c r="H212" s="325" t="str">
        <f t="shared" si="390"/>
        <v>SI</v>
      </c>
      <c r="I212" s="75">
        <f>+(I213*$C213)+(I214*$C214)</f>
        <v>186414371.5</v>
      </c>
      <c r="J212" s="75">
        <f>+(J213*$C213)+(J214*$C214)</f>
        <v>3297804595.5</v>
      </c>
      <c r="K212" s="91">
        <f t="shared" si="366"/>
        <v>5.6526809306521875E-2</v>
      </c>
      <c r="L212" s="326" t="s">
        <v>3</v>
      </c>
      <c r="M212" s="325" t="str">
        <f t="shared" ref="M212" si="429">IF(K212&lt;=70%,"SI","NO")</f>
        <v>SI</v>
      </c>
      <c r="N212" s="75">
        <f>+(N213*$C213)+(N214*$C214)</f>
        <v>277073755.5</v>
      </c>
      <c r="O212" s="75">
        <f>+(O213*$C213)+(O214*$C214)</f>
        <v>5504469.5</v>
      </c>
      <c r="P212" s="69">
        <f t="shared" si="379"/>
        <v>50.336141475577257</v>
      </c>
      <c r="Q212" s="327" t="s">
        <v>33</v>
      </c>
      <c r="R212" s="324" t="str">
        <f t="shared" ref="R212" si="430">IF(P212&gt;=1,"SI","NO")</f>
        <v>SI</v>
      </c>
      <c r="S212" s="75">
        <f>+S213+S214</f>
        <v>5005787358</v>
      </c>
      <c r="T212" s="75">
        <f>+T213+T214</f>
        <v>372828743</v>
      </c>
      <c r="U212" s="75">
        <f t="shared" si="402"/>
        <v>4632958615</v>
      </c>
      <c r="V212" s="324" t="s">
        <v>34</v>
      </c>
      <c r="W212" s="325" t="str">
        <f t="shared" ref="W212" si="431">IF(U212&gt;=$H$3*10%,"SI","NO")</f>
        <v>SI</v>
      </c>
      <c r="X212" s="75">
        <f>+(X213*$C213)+(X214*$C214)</f>
        <v>277073755.5</v>
      </c>
      <c r="Y212" s="75">
        <f>+(Y213*$C213)+(Y214*$C214)</f>
        <v>3111390224</v>
      </c>
      <c r="Z212" s="62">
        <f t="shared" si="342"/>
        <v>8.9051432174198406E-2</v>
      </c>
      <c r="AA212" s="324" t="s">
        <v>36</v>
      </c>
      <c r="AB212" s="325" t="str">
        <f t="shared" ref="AB212" si="432">IF(Z212&gt;=0,"SI","NO")</f>
        <v>SI</v>
      </c>
      <c r="AC212" s="75">
        <f>+(AC213*$C213)+(AC214*$C214)</f>
        <v>277073755.5</v>
      </c>
      <c r="AD212" s="75">
        <f>+(AD213*$C213)+(AD214*$C214)</f>
        <v>3297804595.5</v>
      </c>
      <c r="AE212" s="62">
        <f t="shared" si="344"/>
        <v>8.4017638849214829E-2</v>
      </c>
      <c r="AF212" s="324" t="s">
        <v>35</v>
      </c>
      <c r="AG212" s="325" t="str">
        <f t="shared" ref="AG212" si="433">IF(AE212&gt;=0,"SI","NO")</f>
        <v>SI</v>
      </c>
      <c r="AS212" s="106"/>
      <c r="AT212" s="101"/>
    </row>
    <row r="213" spans="1:46" s="59" customFormat="1" ht="28.5" customHeight="1" x14ac:dyDescent="0.2">
      <c r="A213" s="334"/>
      <c r="B213" s="25" t="s">
        <v>59</v>
      </c>
      <c r="C213" s="26">
        <v>0.5</v>
      </c>
      <c r="D213" s="75">
        <v>3238866000</v>
      </c>
      <c r="E213" s="75">
        <v>107338000</v>
      </c>
      <c r="F213" s="65">
        <f t="shared" si="378"/>
        <v>30.174458253367867</v>
      </c>
      <c r="G213" s="324"/>
      <c r="H213" s="325"/>
      <c r="I213" s="71">
        <v>107338000</v>
      </c>
      <c r="J213" s="80">
        <v>4810748000</v>
      </c>
      <c r="K213" s="92">
        <f t="shared" si="366"/>
        <v>2.2312122771760232E-2</v>
      </c>
      <c r="L213" s="326"/>
      <c r="M213" s="325"/>
      <c r="N213" s="80">
        <v>252370000</v>
      </c>
      <c r="O213" s="71">
        <v>0</v>
      </c>
      <c r="P213" s="66" t="s">
        <v>61</v>
      </c>
      <c r="Q213" s="327"/>
      <c r="R213" s="324"/>
      <c r="S213" s="71">
        <f t="shared" si="426"/>
        <v>3238866000</v>
      </c>
      <c r="T213" s="71">
        <f t="shared" si="426"/>
        <v>107338000</v>
      </c>
      <c r="U213" s="71">
        <f t="shared" si="402"/>
        <v>3131528000</v>
      </c>
      <c r="V213" s="324"/>
      <c r="W213" s="325"/>
      <c r="X213" s="71">
        <f>+AC213</f>
        <v>252370000</v>
      </c>
      <c r="Y213" s="71">
        <f>+J213-I213</f>
        <v>4703410000</v>
      </c>
      <c r="Z213" s="65">
        <f t="shared" si="342"/>
        <v>5.3656814949153912E-2</v>
      </c>
      <c r="AA213" s="324"/>
      <c r="AB213" s="325"/>
      <c r="AC213" s="71">
        <f t="shared" ref="AC213:AC214" si="434">+N213</f>
        <v>252370000</v>
      </c>
      <c r="AD213" s="71">
        <f t="shared" ref="AD213:AD214" si="435">+J213</f>
        <v>4810748000</v>
      </c>
      <c r="AE213" s="65">
        <f t="shared" si="344"/>
        <v>5.2459617506466771E-2</v>
      </c>
      <c r="AF213" s="324"/>
      <c r="AG213" s="325"/>
      <c r="AS213" s="106"/>
      <c r="AT213" s="101"/>
    </row>
    <row r="214" spans="1:46" s="59" customFormat="1" ht="28.5" customHeight="1" x14ac:dyDescent="0.2">
      <c r="A214" s="334"/>
      <c r="B214" s="25" t="s">
        <v>60</v>
      </c>
      <c r="C214" s="26">
        <v>0.5</v>
      </c>
      <c r="D214" s="80">
        <v>1766921358</v>
      </c>
      <c r="E214" s="71">
        <v>265490743</v>
      </c>
      <c r="F214" s="65">
        <f t="shared" si="378"/>
        <v>6.6553030739757277</v>
      </c>
      <c r="G214" s="324"/>
      <c r="H214" s="325"/>
      <c r="I214" s="71">
        <v>265490743</v>
      </c>
      <c r="J214" s="80">
        <v>1784861191</v>
      </c>
      <c r="K214" s="92">
        <f t="shared" si="366"/>
        <v>0.14874587689995888</v>
      </c>
      <c r="L214" s="326"/>
      <c r="M214" s="325"/>
      <c r="N214" s="80">
        <v>301777511</v>
      </c>
      <c r="O214" s="71">
        <v>11008939</v>
      </c>
      <c r="P214" s="66">
        <f t="shared" si="379"/>
        <v>27.412043158745817</v>
      </c>
      <c r="Q214" s="327"/>
      <c r="R214" s="324"/>
      <c r="S214" s="71">
        <f t="shared" si="426"/>
        <v>1766921358</v>
      </c>
      <c r="T214" s="71">
        <f t="shared" si="426"/>
        <v>265490743</v>
      </c>
      <c r="U214" s="71">
        <f t="shared" si="402"/>
        <v>1501430615</v>
      </c>
      <c r="V214" s="324"/>
      <c r="W214" s="325"/>
      <c r="X214" s="71">
        <f>+AC214</f>
        <v>301777511</v>
      </c>
      <c r="Y214" s="71">
        <f>+J214-I214</f>
        <v>1519370448</v>
      </c>
      <c r="Z214" s="65">
        <f t="shared" si="342"/>
        <v>0.19862010044834044</v>
      </c>
      <c r="AA214" s="324"/>
      <c r="AB214" s="325"/>
      <c r="AC214" s="71">
        <f t="shared" si="434"/>
        <v>301777511</v>
      </c>
      <c r="AD214" s="71">
        <f t="shared" si="435"/>
        <v>1784861191</v>
      </c>
      <c r="AE214" s="65">
        <f t="shared" si="344"/>
        <v>0.16907617943719411</v>
      </c>
      <c r="AF214" s="324"/>
      <c r="AG214" s="325"/>
      <c r="AS214" s="106"/>
      <c r="AT214" s="101"/>
    </row>
    <row r="215" spans="1:46" s="59" customFormat="1" ht="28.5" customHeight="1" x14ac:dyDescent="0.2">
      <c r="A215" s="334">
        <v>16</v>
      </c>
      <c r="B215" s="335" t="s">
        <v>62</v>
      </c>
      <c r="C215" s="335"/>
      <c r="D215" s="75">
        <f>+(D216*$C216)+(D217*$C217)</f>
        <v>8684311739.5</v>
      </c>
      <c r="E215" s="75">
        <f>+(E216*$C216)+(E217*$C217)</f>
        <v>4274011748.5</v>
      </c>
      <c r="F215" s="68">
        <f t="shared" si="378"/>
        <v>2.0318876621122604</v>
      </c>
      <c r="G215" s="324" t="s">
        <v>32</v>
      </c>
      <c r="H215" s="325" t="str">
        <f t="shared" si="390"/>
        <v>SI</v>
      </c>
      <c r="I215" s="75">
        <f>+(I216*$C216)+(I217*$C217)</f>
        <v>5588266072.5</v>
      </c>
      <c r="J215" s="75">
        <f>+(J216*$C216)+(J217*$C217)</f>
        <v>10601476926.5</v>
      </c>
      <c r="K215" s="91">
        <f t="shared" si="366"/>
        <v>0.52712146724870768</v>
      </c>
      <c r="L215" s="326" t="s">
        <v>3</v>
      </c>
      <c r="M215" s="325" t="str">
        <f t="shared" ref="M215" si="436">IF(K215&lt;=70%,"SI","NO")</f>
        <v>SI</v>
      </c>
      <c r="N215" s="75">
        <f>+(N216*$C216)+(N217*$C217)</f>
        <v>1081489067</v>
      </c>
      <c r="O215" s="75">
        <f>+(O216*$C216)+(O217*$C217)</f>
        <v>465074095</v>
      </c>
      <c r="P215" s="69">
        <f t="shared" si="379"/>
        <v>2.3254123990715931</v>
      </c>
      <c r="Q215" s="327" t="s">
        <v>33</v>
      </c>
      <c r="R215" s="324" t="str">
        <f t="shared" ref="R215" si="437">IF(P215&gt;=1,"SI","NO")</f>
        <v>SI</v>
      </c>
      <c r="S215" s="75">
        <f>+S216+S217</f>
        <v>17368623479</v>
      </c>
      <c r="T215" s="75">
        <f>+T216+T217</f>
        <v>8548023497</v>
      </c>
      <c r="U215" s="75">
        <f t="shared" si="402"/>
        <v>8820599982</v>
      </c>
      <c r="V215" s="324" t="s">
        <v>34</v>
      </c>
      <c r="W215" s="325" t="str">
        <f t="shared" ref="W215" si="438">IF(U215&gt;=$H$3*10%,"SI","NO")</f>
        <v>SI</v>
      </c>
      <c r="X215" s="75">
        <f>+(X216*$C216)+(X217*$C217)</f>
        <v>1081489067</v>
      </c>
      <c r="Y215" s="75">
        <f>+(Y216*$C216)+(Y217*$C217)</f>
        <v>5013210854</v>
      </c>
      <c r="Z215" s="62">
        <f t="shared" si="342"/>
        <v>0.21572782364362128</v>
      </c>
      <c r="AA215" s="324" t="s">
        <v>36</v>
      </c>
      <c r="AB215" s="325" t="str">
        <f t="shared" ref="AB215" si="439">IF(Z215&gt;=0,"SI","NO")</f>
        <v>SI</v>
      </c>
      <c r="AC215" s="75">
        <f>+(AC216*$C216)+(AC217*$C217)</f>
        <v>1081489067</v>
      </c>
      <c r="AD215" s="75">
        <f>+(AD216*$C216)+(AD217*$C217)</f>
        <v>10601476926.5</v>
      </c>
      <c r="AE215" s="62">
        <f t="shared" si="344"/>
        <v>0.10201305671822518</v>
      </c>
      <c r="AF215" s="324" t="s">
        <v>35</v>
      </c>
      <c r="AG215" s="325" t="str">
        <f t="shared" si="412"/>
        <v>SI</v>
      </c>
      <c r="AS215" s="106"/>
      <c r="AT215" s="101"/>
    </row>
    <row r="216" spans="1:46" s="59" customFormat="1" ht="28.5" customHeight="1" x14ac:dyDescent="0.2">
      <c r="A216" s="334"/>
      <c r="B216" s="25" t="s">
        <v>63</v>
      </c>
      <c r="C216" s="26">
        <v>0.5</v>
      </c>
      <c r="D216" s="80">
        <v>343660495</v>
      </c>
      <c r="E216" s="71">
        <v>4298000</v>
      </c>
      <c r="F216" s="65">
        <f t="shared" si="378"/>
        <v>79.958235225686366</v>
      </c>
      <c r="G216" s="324"/>
      <c r="H216" s="325"/>
      <c r="I216" s="71">
        <v>296658722</v>
      </c>
      <c r="J216" s="80">
        <v>985310495</v>
      </c>
      <c r="K216" s="92">
        <f t="shared" si="366"/>
        <v>0.30108145960629396</v>
      </c>
      <c r="L216" s="326"/>
      <c r="M216" s="325"/>
      <c r="N216" s="80">
        <v>160944362</v>
      </c>
      <c r="O216" s="71">
        <v>5200000</v>
      </c>
      <c r="P216" s="66">
        <f t="shared" si="379"/>
        <v>30.950838846153847</v>
      </c>
      <c r="Q216" s="327"/>
      <c r="R216" s="324"/>
      <c r="S216" s="71">
        <f t="shared" si="426"/>
        <v>343660495</v>
      </c>
      <c r="T216" s="71">
        <f t="shared" si="426"/>
        <v>4298000</v>
      </c>
      <c r="U216" s="71">
        <f t="shared" si="402"/>
        <v>339362495</v>
      </c>
      <c r="V216" s="324"/>
      <c r="W216" s="325"/>
      <c r="X216" s="71">
        <f>+AC216</f>
        <v>160944362</v>
      </c>
      <c r="Y216" s="71">
        <f>+J216-I216</f>
        <v>688651773</v>
      </c>
      <c r="Z216" s="65">
        <f t="shared" si="342"/>
        <v>0.23370935545387755</v>
      </c>
      <c r="AA216" s="324"/>
      <c r="AB216" s="325"/>
      <c r="AC216" s="71">
        <f t="shared" ref="AC216:AC217" si="440">+N216</f>
        <v>160944362</v>
      </c>
      <c r="AD216" s="71">
        <f t="shared" ref="AD216:AD217" si="441">+J216</f>
        <v>985310495</v>
      </c>
      <c r="AE216" s="65">
        <f t="shared" si="344"/>
        <v>0.16334380159017792</v>
      </c>
      <c r="AF216" s="324"/>
      <c r="AG216" s="325"/>
      <c r="AS216" s="106"/>
      <c r="AT216" s="101"/>
    </row>
    <row r="217" spans="1:46" s="59" customFormat="1" ht="28.5" customHeight="1" x14ac:dyDescent="0.2">
      <c r="A217" s="334"/>
      <c r="B217" s="25" t="s">
        <v>64</v>
      </c>
      <c r="C217" s="26">
        <v>0.5</v>
      </c>
      <c r="D217" s="81">
        <v>17024962984</v>
      </c>
      <c r="E217" s="71">
        <v>8543725497</v>
      </c>
      <c r="F217" s="65">
        <f t="shared" si="378"/>
        <v>1.9926860934352419</v>
      </c>
      <c r="G217" s="324"/>
      <c r="H217" s="325"/>
      <c r="I217" s="71">
        <v>10879873423</v>
      </c>
      <c r="J217" s="80">
        <v>20217643358</v>
      </c>
      <c r="K217" s="92">
        <f t="shared" si="366"/>
        <v>0.53813756778407607</v>
      </c>
      <c r="L217" s="326"/>
      <c r="M217" s="325"/>
      <c r="N217" s="80">
        <v>2002033772</v>
      </c>
      <c r="O217" s="71">
        <v>924948190</v>
      </c>
      <c r="P217" s="66">
        <f t="shared" si="379"/>
        <v>2.1644820689902642</v>
      </c>
      <c r="Q217" s="327"/>
      <c r="R217" s="324"/>
      <c r="S217" s="71">
        <f t="shared" si="426"/>
        <v>17024962984</v>
      </c>
      <c r="T217" s="71">
        <f t="shared" si="426"/>
        <v>8543725497</v>
      </c>
      <c r="U217" s="71">
        <f t="shared" si="402"/>
        <v>8481237487</v>
      </c>
      <c r="V217" s="324"/>
      <c r="W217" s="325"/>
      <c r="X217" s="71">
        <f>+AC217</f>
        <v>2002033772</v>
      </c>
      <c r="Y217" s="71">
        <f>+J217-I217</f>
        <v>9337769935</v>
      </c>
      <c r="Z217" s="65">
        <f t="shared" si="342"/>
        <v>0.21440170254098256</v>
      </c>
      <c r="AA217" s="324"/>
      <c r="AB217" s="325"/>
      <c r="AC217" s="71">
        <f t="shared" si="440"/>
        <v>2002033772</v>
      </c>
      <c r="AD217" s="71">
        <f t="shared" si="441"/>
        <v>20217643358</v>
      </c>
      <c r="AE217" s="65">
        <f t="shared" si="344"/>
        <v>9.902409180681325E-2</v>
      </c>
      <c r="AF217" s="324"/>
      <c r="AG217" s="325"/>
      <c r="AS217" s="106"/>
      <c r="AT217" s="101"/>
    </row>
    <row r="218" spans="1:46" s="59" customFormat="1" ht="28.5" customHeight="1" x14ac:dyDescent="0.2">
      <c r="A218" s="334">
        <v>17</v>
      </c>
      <c r="B218" s="323" t="s">
        <v>65</v>
      </c>
      <c r="C218" s="323"/>
      <c r="D218" s="75">
        <f>+(D219*$C219)+(D220*$C220)</f>
        <v>1184386276.5</v>
      </c>
      <c r="E218" s="75">
        <f>+(E219*$C219)+(E220*$C220)</f>
        <v>21739624.5</v>
      </c>
      <c r="F218" s="68">
        <f t="shared" si="378"/>
        <v>54.480530539982418</v>
      </c>
      <c r="G218" s="324" t="s">
        <v>32</v>
      </c>
      <c r="H218" s="325" t="str">
        <f t="shared" si="390"/>
        <v>SI</v>
      </c>
      <c r="I218" s="75">
        <f>+(I219*$C219)+(I220*$C220)</f>
        <v>89939110</v>
      </c>
      <c r="J218" s="75">
        <f>+(J219*$C219)+(J220*$C220)</f>
        <v>1553134154</v>
      </c>
      <c r="K218" s="91">
        <f t="shared" si="366"/>
        <v>5.7908139981576894E-2</v>
      </c>
      <c r="L218" s="326" t="s">
        <v>3</v>
      </c>
      <c r="M218" s="325" t="str">
        <f t="shared" ref="M218" si="442">IF(K218&lt;=70%,"SI","NO")</f>
        <v>SI</v>
      </c>
      <c r="N218" s="75">
        <f>+(N219*$C219)+(N220*$C220)</f>
        <v>97287649</v>
      </c>
      <c r="O218" s="75">
        <f>+(O219*$C219)+(O220*$C220)</f>
        <v>8982987.5</v>
      </c>
      <c r="P218" s="69">
        <f t="shared" si="379"/>
        <v>10.830210884741852</v>
      </c>
      <c r="Q218" s="327" t="s">
        <v>33</v>
      </c>
      <c r="R218" s="324" t="str">
        <f t="shared" ref="R218" si="443">IF(P218&gt;=1,"SI","NO")</f>
        <v>SI</v>
      </c>
      <c r="S218" s="75">
        <f>+S219+S220</f>
        <v>2368772553</v>
      </c>
      <c r="T218" s="75">
        <f>+T219+T220</f>
        <v>43479249</v>
      </c>
      <c r="U218" s="75">
        <f t="shared" si="402"/>
        <v>2325293304</v>
      </c>
      <c r="V218" s="324" t="s">
        <v>34</v>
      </c>
      <c r="W218" s="325" t="str">
        <f>IF(U218&gt;=$H$3*10%,"SI","NO")</f>
        <v>SI</v>
      </c>
      <c r="X218" s="75">
        <f>+(X219*$C219)+(X220*$C220)</f>
        <v>97287649</v>
      </c>
      <c r="Y218" s="75">
        <f>+(Y219*$C219)+(Y220*$C220)</f>
        <v>1463195044</v>
      </c>
      <c r="Z218" s="62">
        <f t="shared" si="342"/>
        <v>6.6489870505602941E-2</v>
      </c>
      <c r="AA218" s="324" t="s">
        <v>36</v>
      </c>
      <c r="AB218" s="325" t="str">
        <f t="shared" ref="AB218" si="444">IF(Z218&gt;=0,"SI","NO")</f>
        <v>SI</v>
      </c>
      <c r="AC218" s="75">
        <f>+(AC219*$C219)+(AC220*$C220)</f>
        <v>97287649</v>
      </c>
      <c r="AD218" s="75">
        <f>+(AD219*$C219)+(AD220*$C220)</f>
        <v>1553134154</v>
      </c>
      <c r="AE218" s="62">
        <f t="shared" si="344"/>
        <v>6.2639565777007564E-2</v>
      </c>
      <c r="AF218" s="324" t="s">
        <v>35</v>
      </c>
      <c r="AG218" s="325" t="str">
        <f t="shared" si="418"/>
        <v>SI</v>
      </c>
      <c r="AS218" s="106"/>
      <c r="AT218" s="101"/>
    </row>
    <row r="219" spans="1:46" s="59" customFormat="1" ht="28.5" customHeight="1" x14ac:dyDescent="0.2">
      <c r="A219" s="334"/>
      <c r="B219" s="25" t="s">
        <v>66</v>
      </c>
      <c r="C219" s="26">
        <v>0.5</v>
      </c>
      <c r="D219" s="79">
        <v>839721085</v>
      </c>
      <c r="E219" s="79">
        <v>17995562</v>
      </c>
      <c r="F219" s="65">
        <f t="shared" si="378"/>
        <v>46.66267633097538</v>
      </c>
      <c r="G219" s="324"/>
      <c r="H219" s="325"/>
      <c r="I219" s="79">
        <v>68220281</v>
      </c>
      <c r="J219" s="79">
        <v>1558654240</v>
      </c>
      <c r="K219" s="92">
        <f t="shared" si="366"/>
        <v>4.3768707163687567E-2</v>
      </c>
      <c r="L219" s="326"/>
      <c r="M219" s="325"/>
      <c r="N219" s="79">
        <v>110517879</v>
      </c>
      <c r="O219" s="79">
        <v>12478650</v>
      </c>
      <c r="P219" s="66">
        <f t="shared" si="379"/>
        <v>8.856557319902393</v>
      </c>
      <c r="Q219" s="327"/>
      <c r="R219" s="324"/>
      <c r="S219" s="71">
        <f t="shared" si="426"/>
        <v>839721085</v>
      </c>
      <c r="T219" s="71">
        <f t="shared" si="426"/>
        <v>17995562</v>
      </c>
      <c r="U219" s="71">
        <f t="shared" si="402"/>
        <v>821725523</v>
      </c>
      <c r="V219" s="324"/>
      <c r="W219" s="325"/>
      <c r="X219" s="71">
        <f>+AC219</f>
        <v>110517879</v>
      </c>
      <c r="Y219" s="71">
        <f>+J219-I219</f>
        <v>1490433959</v>
      </c>
      <c r="Z219" s="65">
        <f t="shared" si="342"/>
        <v>7.4151476710951666E-2</v>
      </c>
      <c r="AA219" s="324"/>
      <c r="AB219" s="325"/>
      <c r="AC219" s="71">
        <f t="shared" ref="AC219:AC220" si="445">+N219</f>
        <v>110517879</v>
      </c>
      <c r="AD219" s="71">
        <f t="shared" ref="AD219:AD220" si="446">+J219</f>
        <v>1558654240</v>
      </c>
      <c r="AE219" s="65">
        <f t="shared" si="344"/>
        <v>7.0905962441035031E-2</v>
      </c>
      <c r="AF219" s="324"/>
      <c r="AG219" s="325"/>
      <c r="AS219" s="106"/>
      <c r="AT219" s="101"/>
    </row>
    <row r="220" spans="1:46" s="59" customFormat="1" ht="28.5" customHeight="1" x14ac:dyDescent="0.2">
      <c r="A220" s="334"/>
      <c r="B220" s="25" t="s">
        <v>67</v>
      </c>
      <c r="C220" s="26">
        <v>0.5</v>
      </c>
      <c r="D220" s="81">
        <v>1529051468</v>
      </c>
      <c r="E220" s="71">
        <v>25483687</v>
      </c>
      <c r="F220" s="65">
        <f t="shared" si="378"/>
        <v>60.001186955404059</v>
      </c>
      <c r="G220" s="324"/>
      <c r="H220" s="325"/>
      <c r="I220" s="71">
        <v>111657939</v>
      </c>
      <c r="J220" s="80">
        <v>1547614068</v>
      </c>
      <c r="K220" s="92">
        <f t="shared" si="366"/>
        <v>7.2148438883278487E-2</v>
      </c>
      <c r="L220" s="326"/>
      <c r="M220" s="325"/>
      <c r="N220" s="80">
        <v>84057419</v>
      </c>
      <c r="O220" s="71">
        <v>5487325</v>
      </c>
      <c r="P220" s="66">
        <f t="shared" si="379"/>
        <v>15.318469199473332</v>
      </c>
      <c r="Q220" s="327"/>
      <c r="R220" s="324"/>
      <c r="S220" s="71">
        <f t="shared" si="426"/>
        <v>1529051468</v>
      </c>
      <c r="T220" s="71">
        <f t="shared" si="426"/>
        <v>25483687</v>
      </c>
      <c r="U220" s="71">
        <f t="shared" si="402"/>
        <v>1503567781</v>
      </c>
      <c r="V220" s="324"/>
      <c r="W220" s="325"/>
      <c r="X220" s="71">
        <f>+AC220</f>
        <v>84057419</v>
      </c>
      <c r="Y220" s="71">
        <f>+J220-I220</f>
        <v>1435956129</v>
      </c>
      <c r="Z220" s="65">
        <f t="shared" si="342"/>
        <v>5.8537595475523056E-2</v>
      </c>
      <c r="AA220" s="324"/>
      <c r="AB220" s="325"/>
      <c r="AC220" s="71">
        <f t="shared" si="445"/>
        <v>84057419</v>
      </c>
      <c r="AD220" s="71">
        <f t="shared" si="446"/>
        <v>1547614068</v>
      </c>
      <c r="AE220" s="65">
        <f t="shared" si="344"/>
        <v>5.4314199345983201E-2</v>
      </c>
      <c r="AF220" s="324"/>
      <c r="AG220" s="325"/>
      <c r="AS220" s="106"/>
      <c r="AT220" s="101"/>
    </row>
    <row r="221" spans="1:46" s="59" customFormat="1" ht="28.5" customHeight="1" x14ac:dyDescent="0.2">
      <c r="A221" s="334">
        <v>18</v>
      </c>
      <c r="B221" s="323" t="s">
        <v>68</v>
      </c>
      <c r="C221" s="323"/>
      <c r="D221" s="75">
        <f>+(D222*$C222)+(D223*$C223)</f>
        <v>47089202000</v>
      </c>
      <c r="E221" s="75">
        <f>+(E222*$C222)+(E223*$C223)</f>
        <v>966446500</v>
      </c>
      <c r="F221" s="68">
        <f t="shared" si="378"/>
        <v>48.724064912025653</v>
      </c>
      <c r="G221" s="324" t="s">
        <v>32</v>
      </c>
      <c r="H221" s="325" t="str">
        <f t="shared" si="390"/>
        <v>SI</v>
      </c>
      <c r="I221" s="75">
        <f>+(I222*$C222)+(I223*$C223)</f>
        <v>1921130500</v>
      </c>
      <c r="J221" s="75">
        <f>+(J222*$C222)+(J223*$C223)</f>
        <v>48962697000</v>
      </c>
      <c r="K221" s="91">
        <f t="shared" si="366"/>
        <v>3.9236615172566984E-2</v>
      </c>
      <c r="L221" s="326" t="s">
        <v>3</v>
      </c>
      <c r="M221" s="325" t="str">
        <f t="shared" ref="M221" si="447">IF(K221&lt;=70%,"SI","NO")</f>
        <v>SI</v>
      </c>
      <c r="N221" s="75">
        <f>+(N222*$C222)+(N223*$C223)</f>
        <v>17639687500</v>
      </c>
      <c r="O221" s="75">
        <f>+(O222*$C222)+(O223*$C223)</f>
        <v>8045500</v>
      </c>
      <c r="P221" s="69">
        <f t="shared" si="379"/>
        <v>2192.4911441178297</v>
      </c>
      <c r="Q221" s="327" t="s">
        <v>33</v>
      </c>
      <c r="R221" s="324" t="str">
        <f t="shared" ref="R221" si="448">IF(P221&gt;=1,"SI","NO")</f>
        <v>SI</v>
      </c>
      <c r="S221" s="75">
        <f>+S222+S223</f>
        <v>94178404000</v>
      </c>
      <c r="T221" s="75">
        <f>+T222+T223</f>
        <v>1932893000</v>
      </c>
      <c r="U221" s="75">
        <f t="shared" si="402"/>
        <v>92245511000</v>
      </c>
      <c r="V221" s="324" t="s">
        <v>34</v>
      </c>
      <c r="W221" s="325" t="str">
        <f>IF(U221&gt;=$H$3*10%,"SI","NO")</f>
        <v>SI</v>
      </c>
      <c r="X221" s="88">
        <f>+(X222*$C222)+(X223*$C223)</f>
        <v>17639687500</v>
      </c>
      <c r="Y221" s="88">
        <f>+(Y222*$C222)+(Y223*$C223)</f>
        <v>47041566500</v>
      </c>
      <c r="Z221" s="62">
        <f t="shared" si="342"/>
        <v>0.37498086931267477</v>
      </c>
      <c r="AA221" s="324" t="s">
        <v>36</v>
      </c>
      <c r="AB221" s="325" t="str">
        <f t="shared" ref="AB221" si="449">IF(Z221&gt;=0,"SI","NO")</f>
        <v>SI</v>
      </c>
      <c r="AC221" s="88">
        <f>+(AC222*$C222)+(AC223*$C223)</f>
        <v>17639687500</v>
      </c>
      <c r="AD221" s="88">
        <f>+(AD222*$C222)+(AD223*$C223)</f>
        <v>48962697000</v>
      </c>
      <c r="AE221" s="62">
        <f t="shared" si="344"/>
        <v>0.3602678892463787</v>
      </c>
      <c r="AF221" s="324" t="s">
        <v>35</v>
      </c>
      <c r="AG221" s="325" t="str">
        <f t="shared" si="425"/>
        <v>SI</v>
      </c>
      <c r="AS221" s="106"/>
      <c r="AT221" s="101"/>
    </row>
    <row r="222" spans="1:46" s="59" customFormat="1" ht="28.5" customHeight="1" x14ac:dyDescent="0.2">
      <c r="A222" s="334"/>
      <c r="B222" s="25" t="s">
        <v>69</v>
      </c>
      <c r="C222" s="26">
        <v>0.5</v>
      </c>
      <c r="D222" s="81">
        <v>1289122000</v>
      </c>
      <c r="E222" s="71">
        <v>188954000</v>
      </c>
      <c r="F222" s="65">
        <f t="shared" si="378"/>
        <v>6.8224118039311152</v>
      </c>
      <c r="G222" s="324"/>
      <c r="H222" s="325"/>
      <c r="I222" s="71">
        <v>492413000</v>
      </c>
      <c r="J222" s="80">
        <v>1692712000</v>
      </c>
      <c r="K222" s="92">
        <f t="shared" si="366"/>
        <v>0.29090181909267493</v>
      </c>
      <c r="L222" s="326"/>
      <c r="M222" s="325"/>
      <c r="N222" s="80">
        <v>384584000</v>
      </c>
      <c r="O222" s="71">
        <v>77000</v>
      </c>
      <c r="P222" s="66">
        <f t="shared" si="379"/>
        <v>4994.5974025974028</v>
      </c>
      <c r="Q222" s="327"/>
      <c r="R222" s="324"/>
      <c r="S222" s="71">
        <f t="shared" si="426"/>
        <v>1289122000</v>
      </c>
      <c r="T222" s="71">
        <f t="shared" si="426"/>
        <v>188954000</v>
      </c>
      <c r="U222" s="71">
        <f t="shared" si="402"/>
        <v>1100168000</v>
      </c>
      <c r="V222" s="324"/>
      <c r="W222" s="325"/>
      <c r="X222" s="71">
        <f>+AC222</f>
        <v>384584000</v>
      </c>
      <c r="Y222" s="71">
        <f>+J222-I222</f>
        <v>1200299000</v>
      </c>
      <c r="Z222" s="65">
        <f t="shared" si="342"/>
        <v>0.32040683196436887</v>
      </c>
      <c r="AA222" s="324"/>
      <c r="AB222" s="325"/>
      <c r="AC222" s="71">
        <f t="shared" ref="AC222:AC223" si="450">+N222</f>
        <v>384584000</v>
      </c>
      <c r="AD222" s="71">
        <f t="shared" ref="AD222:AD223" si="451">+J222</f>
        <v>1692712000</v>
      </c>
      <c r="AE222" s="65">
        <f t="shared" si="344"/>
        <v>0.22719990169621293</v>
      </c>
      <c r="AF222" s="324"/>
      <c r="AG222" s="325"/>
      <c r="AS222" s="106"/>
      <c r="AT222" s="101"/>
    </row>
    <row r="223" spans="1:46" s="59" customFormat="1" ht="28.5" customHeight="1" x14ac:dyDescent="0.2">
      <c r="A223" s="334"/>
      <c r="B223" s="25" t="s">
        <v>70</v>
      </c>
      <c r="C223" s="26">
        <v>0.5</v>
      </c>
      <c r="D223" s="81">
        <v>92889282000</v>
      </c>
      <c r="E223" s="71">
        <v>1743939000</v>
      </c>
      <c r="F223" s="65">
        <f t="shared" si="378"/>
        <v>53.264066002308567</v>
      </c>
      <c r="G223" s="324"/>
      <c r="H223" s="325"/>
      <c r="I223" s="71">
        <v>3349848000</v>
      </c>
      <c r="J223" s="80">
        <v>96232682000</v>
      </c>
      <c r="K223" s="92">
        <f t="shared" si="366"/>
        <v>3.4809878830977609E-2</v>
      </c>
      <c r="L223" s="326"/>
      <c r="M223" s="325"/>
      <c r="N223" s="80">
        <v>34894791000</v>
      </c>
      <c r="O223" s="71">
        <v>16014000</v>
      </c>
      <c r="P223" s="66">
        <f t="shared" si="379"/>
        <v>2179.0177969276883</v>
      </c>
      <c r="Q223" s="327"/>
      <c r="R223" s="324"/>
      <c r="S223" s="71">
        <f t="shared" si="426"/>
        <v>92889282000</v>
      </c>
      <c r="T223" s="71">
        <f t="shared" si="426"/>
        <v>1743939000</v>
      </c>
      <c r="U223" s="71">
        <f t="shared" si="402"/>
        <v>91145343000</v>
      </c>
      <c r="V223" s="324"/>
      <c r="W223" s="325"/>
      <c r="X223" s="71">
        <f>+AC223</f>
        <v>34894791000</v>
      </c>
      <c r="Y223" s="71">
        <f>+J223-I223</f>
        <v>92882834000</v>
      </c>
      <c r="Z223" s="65">
        <f t="shared" si="342"/>
        <v>0.37568611440085903</v>
      </c>
      <c r="AA223" s="324"/>
      <c r="AB223" s="325"/>
      <c r="AC223" s="71">
        <f t="shared" si="450"/>
        <v>34894791000</v>
      </c>
      <c r="AD223" s="71">
        <f t="shared" si="451"/>
        <v>96232682000</v>
      </c>
      <c r="AE223" s="65">
        <f t="shared" si="344"/>
        <v>0.36260852628008433</v>
      </c>
      <c r="AF223" s="324"/>
      <c r="AG223" s="325"/>
      <c r="AS223" s="106"/>
      <c r="AT223" s="101"/>
    </row>
    <row r="224" spans="1:46" s="59" customFormat="1" ht="28.5" customHeight="1" x14ac:dyDescent="0.2">
      <c r="A224" s="334">
        <v>19</v>
      </c>
      <c r="B224" s="323" t="s">
        <v>71</v>
      </c>
      <c r="C224" s="323"/>
      <c r="D224" s="75">
        <f>+(D225*$C225)+(D226*$C226)</f>
        <v>3023944842.9299998</v>
      </c>
      <c r="E224" s="75">
        <f>+(E225*$C225)+(E226*$C226)</f>
        <v>149308608.98000002</v>
      </c>
      <c r="F224" s="68">
        <f t="shared" si="378"/>
        <v>20.252983827175424</v>
      </c>
      <c r="G224" s="324" t="s">
        <v>32</v>
      </c>
      <c r="H224" s="325" t="str">
        <f t="shared" si="390"/>
        <v>SI</v>
      </c>
      <c r="I224" s="75">
        <f>+(I225*$C225)+(I226*$C226)</f>
        <v>2077501261.28</v>
      </c>
      <c r="J224" s="75">
        <f>+(J225*$C225)+(J226*$C226)</f>
        <v>4928951880.3800001</v>
      </c>
      <c r="K224" s="91">
        <f t="shared" si="366"/>
        <v>0.42148945895569057</v>
      </c>
      <c r="L224" s="326" t="s">
        <v>3</v>
      </c>
      <c r="M224" s="325" t="str">
        <f t="shared" ref="M224" si="452">IF(K224&lt;=70%,"SI","NO")</f>
        <v>SI</v>
      </c>
      <c r="N224" s="75">
        <f>+(N225*$C225)+(N226*$C226)</f>
        <v>775124819.17000008</v>
      </c>
      <c r="O224" s="75">
        <f>+(O225*$C225)+(O226*$C226)</f>
        <v>25148529.649999999</v>
      </c>
      <c r="P224" s="69">
        <f t="shared" si="379"/>
        <v>30.821874278840795</v>
      </c>
      <c r="Q224" s="327" t="s">
        <v>33</v>
      </c>
      <c r="R224" s="324" t="str">
        <f t="shared" ref="R224" si="453">IF(P224&gt;=1,"SI","NO")</f>
        <v>SI</v>
      </c>
      <c r="S224" s="75">
        <f>+S225+S226</f>
        <v>12241487131</v>
      </c>
      <c r="T224" s="75">
        <f>+T225+T226</f>
        <v>543448656</v>
      </c>
      <c r="U224" s="75">
        <f t="shared" si="402"/>
        <v>11698038475</v>
      </c>
      <c r="V224" s="324" t="s">
        <v>34</v>
      </c>
      <c r="W224" s="325" t="str">
        <f>IF(U224&gt;=$H$3*10%,"SI","NO")</f>
        <v>SI</v>
      </c>
      <c r="X224" s="88">
        <f>+(X225*$C225)+(X226*$C226)</f>
        <v>775124819.17000008</v>
      </c>
      <c r="Y224" s="88">
        <f>+(Y225*$C225)+(Y226*$C226)</f>
        <v>2851450619.0999999</v>
      </c>
      <c r="Z224" s="62">
        <f t="shared" si="342"/>
        <v>0.27183525956155319</v>
      </c>
      <c r="AA224" s="324" t="s">
        <v>36</v>
      </c>
      <c r="AB224" s="325" t="str">
        <f t="shared" ref="AB224" si="454">IF(Z224&gt;=0,"SI","NO")</f>
        <v>SI</v>
      </c>
      <c r="AC224" s="88">
        <f>+(AC225*$C225)+(AC226*$C226)</f>
        <v>775124819.17000008</v>
      </c>
      <c r="AD224" s="88">
        <f>+(AD225*$C225)+(AD226*$C226)</f>
        <v>4928951880.3800001</v>
      </c>
      <c r="AE224" s="62">
        <f>+AC224/AD224</f>
        <v>0.15725956308387443</v>
      </c>
      <c r="AF224" s="324" t="s">
        <v>35</v>
      </c>
      <c r="AG224" s="325" t="str">
        <f t="shared" ref="AG224" si="455">IF(AE224&gt;=0,"SI","NO")</f>
        <v>SI</v>
      </c>
      <c r="AS224" s="106"/>
      <c r="AT224" s="101"/>
    </row>
    <row r="225" spans="1:46" s="59" customFormat="1" ht="28.5" customHeight="1" x14ac:dyDescent="0.2">
      <c r="A225" s="334"/>
      <c r="B225" s="25" t="s">
        <v>72</v>
      </c>
      <c r="C225" s="26">
        <v>0.99</v>
      </c>
      <c r="D225" s="80">
        <v>2960744869</v>
      </c>
      <c r="E225" s="71">
        <v>146810329</v>
      </c>
      <c r="F225" s="65">
        <f t="shared" si="378"/>
        <v>20.167142796880455</v>
      </c>
      <c r="G225" s="324"/>
      <c r="H225" s="325"/>
      <c r="I225" s="71">
        <v>2052355674</v>
      </c>
      <c r="J225" s="80">
        <v>4882982624</v>
      </c>
      <c r="K225" s="92">
        <f t="shared" si="366"/>
        <v>0.42030779792510686</v>
      </c>
      <c r="L225" s="326"/>
      <c r="M225" s="325"/>
      <c r="N225" s="80">
        <v>761346866</v>
      </c>
      <c r="O225" s="71">
        <v>24000000</v>
      </c>
      <c r="P225" s="66">
        <f t="shared" si="379"/>
        <v>31.722786083333332</v>
      </c>
      <c r="Q225" s="327"/>
      <c r="R225" s="324"/>
      <c r="S225" s="71">
        <f t="shared" si="426"/>
        <v>2960744869</v>
      </c>
      <c r="T225" s="71">
        <f t="shared" si="426"/>
        <v>146810329</v>
      </c>
      <c r="U225" s="71">
        <f t="shared" si="402"/>
        <v>2813934540</v>
      </c>
      <c r="V225" s="324"/>
      <c r="W225" s="325"/>
      <c r="X225" s="71">
        <f>+AC225</f>
        <v>761346866</v>
      </c>
      <c r="Y225" s="71">
        <f>+J225-I225</f>
        <v>2830626950</v>
      </c>
      <c r="Z225" s="65">
        <f t="shared" si="342"/>
        <v>0.2689675748335541</v>
      </c>
      <c r="AA225" s="324"/>
      <c r="AB225" s="325"/>
      <c r="AC225" s="71">
        <f t="shared" ref="AC225:AC226" si="456">+N225</f>
        <v>761346866</v>
      </c>
      <c r="AD225" s="71">
        <f t="shared" ref="AD225:AD226" si="457">+J225</f>
        <v>4882982624</v>
      </c>
      <c r="AE225" s="65">
        <f t="shared" si="344"/>
        <v>0.15591840574200658</v>
      </c>
      <c r="AF225" s="324"/>
      <c r="AG225" s="325"/>
      <c r="AS225" s="106"/>
      <c r="AT225" s="101"/>
    </row>
    <row r="226" spans="1:46" s="59" customFormat="1" ht="28.5" customHeight="1" x14ac:dyDescent="0.2">
      <c r="A226" s="334"/>
      <c r="B226" s="25" t="s">
        <v>73</v>
      </c>
      <c r="C226" s="26">
        <v>0.01</v>
      </c>
      <c r="D226" s="80">
        <v>9280742262</v>
      </c>
      <c r="E226" s="71">
        <v>396638327</v>
      </c>
      <c r="F226" s="65">
        <f t="shared" si="378"/>
        <v>23.398500927017071</v>
      </c>
      <c r="G226" s="324"/>
      <c r="H226" s="325"/>
      <c r="I226" s="71">
        <v>4566914402</v>
      </c>
      <c r="J226" s="80">
        <v>9479908262</v>
      </c>
      <c r="K226" s="92">
        <f t="shared" si="366"/>
        <v>0.48174668739215276</v>
      </c>
      <c r="L226" s="326"/>
      <c r="M226" s="325"/>
      <c r="N226" s="80">
        <v>2139142183</v>
      </c>
      <c r="O226" s="71">
        <v>138852965</v>
      </c>
      <c r="P226" s="66">
        <f t="shared" si="379"/>
        <v>15.405808460769995</v>
      </c>
      <c r="Q226" s="327"/>
      <c r="R226" s="324"/>
      <c r="S226" s="71">
        <f t="shared" ref="S226:T238" si="458">+D226</f>
        <v>9280742262</v>
      </c>
      <c r="T226" s="71">
        <f t="shared" si="458"/>
        <v>396638327</v>
      </c>
      <c r="U226" s="71">
        <f t="shared" si="402"/>
        <v>8884103935</v>
      </c>
      <c r="V226" s="324"/>
      <c r="W226" s="325"/>
      <c r="X226" s="71">
        <f>+AC226</f>
        <v>2139142183</v>
      </c>
      <c r="Y226" s="71">
        <f>+J226-I226</f>
        <v>4912993860</v>
      </c>
      <c r="Z226" s="65">
        <f t="shared" si="342"/>
        <v>0.4354050186010206</v>
      </c>
      <c r="AA226" s="324"/>
      <c r="AB226" s="325"/>
      <c r="AC226" s="71">
        <f t="shared" si="456"/>
        <v>2139142183</v>
      </c>
      <c r="AD226" s="71">
        <f t="shared" si="457"/>
        <v>9479908262</v>
      </c>
      <c r="AE226" s="65">
        <f t="shared" si="344"/>
        <v>0.22565009321606028</v>
      </c>
      <c r="AF226" s="324"/>
      <c r="AG226" s="325"/>
      <c r="AS226" s="106"/>
      <c r="AT226" s="101"/>
    </row>
    <row r="227" spans="1:46" s="59" customFormat="1" ht="28.5" customHeight="1" x14ac:dyDescent="0.2">
      <c r="A227" s="334">
        <v>20</v>
      </c>
      <c r="B227" s="323" t="s">
        <v>74</v>
      </c>
      <c r="C227" s="323"/>
      <c r="D227" s="70">
        <f>+(D228*$C228)+(D229*$C229)</f>
        <v>1595075657.5</v>
      </c>
      <c r="E227" s="70">
        <f>+(E228*$C228)+(E229*$C229)</f>
        <v>115398188.5</v>
      </c>
      <c r="F227" s="68">
        <f t="shared" si="378"/>
        <v>13.822363056418343</v>
      </c>
      <c r="G227" s="324" t="s">
        <v>32</v>
      </c>
      <c r="H227" s="325" t="str">
        <f t="shared" si="390"/>
        <v>SI</v>
      </c>
      <c r="I227" s="75">
        <f>+(I228*$C228)+(I229*$C229)</f>
        <v>447220809.5</v>
      </c>
      <c r="J227" s="75">
        <f>+(J228*$C228)+(J229*$C229)</f>
        <v>1795628739</v>
      </c>
      <c r="K227" s="91">
        <f t="shared" si="366"/>
        <v>0.24906084414145702</v>
      </c>
      <c r="L227" s="326" t="s">
        <v>3</v>
      </c>
      <c r="M227" s="325" t="str">
        <f t="shared" ref="M227" si="459">IF(K227&lt;=70%,"SI","NO")</f>
        <v>SI</v>
      </c>
      <c r="N227" s="75">
        <f>+(N228*$C228)+(N229*$C229)</f>
        <v>742201514</v>
      </c>
      <c r="O227" s="75">
        <f>+(O228*$C228)+(O229*$C229)</f>
        <v>355948868.5</v>
      </c>
      <c r="P227" s="69">
        <f t="shared" si="379"/>
        <v>2.0851351968829199</v>
      </c>
      <c r="Q227" s="327" t="s">
        <v>33</v>
      </c>
      <c r="R227" s="324" t="str">
        <f t="shared" ref="R227" si="460">IF(P227&gt;=1,"SI","NO")</f>
        <v>SI</v>
      </c>
      <c r="S227" s="75">
        <f>+S228+S229</f>
        <v>3190151315</v>
      </c>
      <c r="T227" s="75">
        <f>+T228+T229</f>
        <v>230796377</v>
      </c>
      <c r="U227" s="75">
        <f t="shared" si="402"/>
        <v>2959354938</v>
      </c>
      <c r="V227" s="324" t="s">
        <v>34</v>
      </c>
      <c r="W227" s="325" t="str">
        <f t="shared" ref="W227" si="461">IF(U227&gt;=$H$3*10%,"SI","NO")</f>
        <v>SI</v>
      </c>
      <c r="X227" s="88">
        <f>+(X228*$C228)+(X229*$C229)</f>
        <v>742201514</v>
      </c>
      <c r="Y227" s="88">
        <f>+(Y228*$C228)+(Y229*$C229)</f>
        <v>1348407929.5</v>
      </c>
      <c r="Z227" s="65">
        <f t="shared" ref="Z227:Z288" si="462">+X227/Y227</f>
        <v>0.55042802534928281</v>
      </c>
      <c r="AA227" s="324" t="s">
        <v>36</v>
      </c>
      <c r="AB227" s="325" t="str">
        <f t="shared" ref="AB227" si="463">IF(Z227&gt;=0,"SI","NO")</f>
        <v>SI</v>
      </c>
      <c r="AC227" s="88">
        <f>+(AC228*$C228)+(AC229*$C229)</f>
        <v>742201514</v>
      </c>
      <c r="AD227" s="88">
        <f>+(AD228*$C228)+(AD229*$C229)</f>
        <v>1795628739</v>
      </c>
      <c r="AE227" s="65">
        <f t="shared" ref="AE227:AE288" si="464">+AC227/AD227</f>
        <v>0.41333795671667517</v>
      </c>
      <c r="AF227" s="324" t="s">
        <v>35</v>
      </c>
      <c r="AG227" s="325" t="str">
        <f t="shared" si="412"/>
        <v>SI</v>
      </c>
      <c r="AS227" s="106"/>
      <c r="AT227" s="101"/>
    </row>
    <row r="228" spans="1:46" s="59" customFormat="1" ht="28.5" customHeight="1" x14ac:dyDescent="0.2">
      <c r="A228" s="334"/>
      <c r="B228" s="25" t="s">
        <v>75</v>
      </c>
      <c r="C228" s="26">
        <v>0.5</v>
      </c>
      <c r="D228" s="80">
        <v>2248100746</v>
      </c>
      <c r="E228" s="71">
        <v>217493106</v>
      </c>
      <c r="F228" s="65">
        <f t="shared" si="378"/>
        <v>10.336423012874716</v>
      </c>
      <c r="G228" s="324"/>
      <c r="H228" s="325"/>
      <c r="I228" s="71">
        <v>845044408</v>
      </c>
      <c r="J228" s="80">
        <v>2248100746</v>
      </c>
      <c r="K228" s="93">
        <f t="shared" si="366"/>
        <v>0.37589258822300126</v>
      </c>
      <c r="L228" s="326"/>
      <c r="M228" s="325"/>
      <c r="N228" s="80">
        <v>1403056338</v>
      </c>
      <c r="O228" s="71">
        <v>711433091</v>
      </c>
      <c r="P228" s="66">
        <f t="shared" si="379"/>
        <v>1.97215501464494</v>
      </c>
      <c r="Q228" s="327"/>
      <c r="R228" s="324"/>
      <c r="S228" s="71">
        <f t="shared" si="458"/>
        <v>2248100746</v>
      </c>
      <c r="T228" s="71">
        <f t="shared" si="458"/>
        <v>217493106</v>
      </c>
      <c r="U228" s="71">
        <f t="shared" si="402"/>
        <v>2030607640</v>
      </c>
      <c r="V228" s="324"/>
      <c r="W228" s="325"/>
      <c r="X228" s="71">
        <f>+AC228</f>
        <v>1403056338</v>
      </c>
      <c r="Y228" s="71">
        <f>+J228-I228</f>
        <v>1403056338</v>
      </c>
      <c r="Z228" s="65">
        <f t="shared" si="462"/>
        <v>1</v>
      </c>
      <c r="AA228" s="324"/>
      <c r="AB228" s="325"/>
      <c r="AC228" s="71">
        <f t="shared" ref="AC228:AC229" si="465">+N228</f>
        <v>1403056338</v>
      </c>
      <c r="AD228" s="71">
        <f t="shared" ref="AD228:AD229" si="466">+J228</f>
        <v>2248100746</v>
      </c>
      <c r="AE228" s="65">
        <f t="shared" si="464"/>
        <v>0.62410741177699869</v>
      </c>
      <c r="AF228" s="324"/>
      <c r="AG228" s="325"/>
      <c r="AS228" s="106"/>
      <c r="AT228" s="101"/>
    </row>
    <row r="229" spans="1:46" s="59" customFormat="1" ht="28.5" customHeight="1" x14ac:dyDescent="0.2">
      <c r="A229" s="334"/>
      <c r="B229" s="25" t="s">
        <v>76</v>
      </c>
      <c r="C229" s="26">
        <v>0.5</v>
      </c>
      <c r="D229" s="80">
        <v>942050569</v>
      </c>
      <c r="E229" s="71">
        <v>13303271</v>
      </c>
      <c r="F229" s="65">
        <f t="shared" si="378"/>
        <v>70.813453999396089</v>
      </c>
      <c r="G229" s="324"/>
      <c r="H229" s="325"/>
      <c r="I229" s="71">
        <v>49397211</v>
      </c>
      <c r="J229" s="80">
        <v>1343156732</v>
      </c>
      <c r="K229" s="93">
        <f t="shared" si="366"/>
        <v>3.6776952252211177E-2</v>
      </c>
      <c r="L229" s="326"/>
      <c r="M229" s="325"/>
      <c r="N229" s="80">
        <v>81346690</v>
      </c>
      <c r="O229" s="71">
        <v>464646</v>
      </c>
      <c r="P229" s="66">
        <f t="shared" si="379"/>
        <v>175.07239920283399</v>
      </c>
      <c r="Q229" s="327"/>
      <c r="R229" s="324"/>
      <c r="S229" s="71">
        <f t="shared" si="458"/>
        <v>942050569</v>
      </c>
      <c r="T229" s="71">
        <f t="shared" si="458"/>
        <v>13303271</v>
      </c>
      <c r="U229" s="71">
        <f t="shared" si="402"/>
        <v>928747298</v>
      </c>
      <c r="V229" s="324"/>
      <c r="W229" s="325"/>
      <c r="X229" s="71">
        <f>+AC229</f>
        <v>81346690</v>
      </c>
      <c r="Y229" s="71">
        <f>+J229-I229</f>
        <v>1293759521</v>
      </c>
      <c r="Z229" s="65">
        <f t="shared" si="462"/>
        <v>6.2876205878758515E-2</v>
      </c>
      <c r="AA229" s="324"/>
      <c r="AB229" s="325"/>
      <c r="AC229" s="71">
        <f t="shared" si="465"/>
        <v>81346690</v>
      </c>
      <c r="AD229" s="71">
        <f t="shared" si="466"/>
        <v>1343156732</v>
      </c>
      <c r="AE229" s="65">
        <f t="shared" si="464"/>
        <v>6.0563810657355215E-2</v>
      </c>
      <c r="AF229" s="324"/>
      <c r="AG229" s="325"/>
      <c r="AS229" s="106"/>
      <c r="AT229" s="101"/>
    </row>
    <row r="230" spans="1:46" s="59" customFormat="1" ht="28.5" customHeight="1" x14ac:dyDescent="0.2">
      <c r="A230" s="334">
        <v>21</v>
      </c>
      <c r="B230" s="323" t="s">
        <v>77</v>
      </c>
      <c r="C230" s="323"/>
      <c r="D230" s="75">
        <f>+(D231*$C231)+(D232*$C232)</f>
        <v>2277805506.5</v>
      </c>
      <c r="E230" s="75">
        <f>+(E231*$C231)+(E232*$C232)</f>
        <v>201374844</v>
      </c>
      <c r="F230" s="68">
        <f t="shared" si="378"/>
        <v>11.31127136465963</v>
      </c>
      <c r="G230" s="324" t="s">
        <v>32</v>
      </c>
      <c r="H230" s="325" t="str">
        <f t="shared" si="390"/>
        <v>SI</v>
      </c>
      <c r="I230" s="75">
        <f>+(I231*$C231)+(I232*$C232)</f>
        <v>457514348.5</v>
      </c>
      <c r="J230" s="75">
        <f>+(J231*$C231)+(J232*$C232)</f>
        <v>2500792670</v>
      </c>
      <c r="K230" s="91">
        <f t="shared" si="366"/>
        <v>0.1829477325283427</v>
      </c>
      <c r="L230" s="326" t="s">
        <v>3</v>
      </c>
      <c r="M230" s="325" t="str">
        <f t="shared" ref="M230" si="467">IF(K230&lt;=70%,"SI","NO")</f>
        <v>SI</v>
      </c>
      <c r="N230" s="75">
        <f>+(N231*$C231)+(N232*$C232)</f>
        <v>695821179.5</v>
      </c>
      <c r="O230" s="75">
        <f>+(O231*$C231)+(O232*$C232)</f>
        <v>21691865.5</v>
      </c>
      <c r="P230" s="69">
        <f t="shared" si="379"/>
        <v>32.077516776968764</v>
      </c>
      <c r="Q230" s="327" t="s">
        <v>33</v>
      </c>
      <c r="R230" s="324" t="str">
        <f t="shared" ref="R230" si="468">IF(P230&gt;=1,"SI","NO")</f>
        <v>SI</v>
      </c>
      <c r="S230" s="75">
        <f>+S231+S232</f>
        <v>4555611013</v>
      </c>
      <c r="T230" s="75">
        <f>+T231+T232</f>
        <v>402749688</v>
      </c>
      <c r="U230" s="75">
        <f t="shared" si="402"/>
        <v>4152861325</v>
      </c>
      <c r="V230" s="324" t="s">
        <v>34</v>
      </c>
      <c r="W230" s="325" t="str">
        <f t="shared" ref="W230" si="469">IF(U230&gt;=$H$3*10%,"SI","NO")</f>
        <v>SI</v>
      </c>
      <c r="X230" s="88">
        <f>+(X231*$C231)+(X232*$C232)</f>
        <v>695821179.5</v>
      </c>
      <c r="Y230" s="88">
        <f>+(Y231*$C231)+(Y232*$C232)</f>
        <v>2043278321.5</v>
      </c>
      <c r="Z230" s="65">
        <f t="shared" si="462"/>
        <v>0.34054155627177979</v>
      </c>
      <c r="AA230" s="324" t="s">
        <v>36</v>
      </c>
      <c r="AB230" s="325" t="str">
        <f t="shared" ref="AB230" si="470">IF(Z230&gt;=0,"SI","NO")</f>
        <v>SI</v>
      </c>
      <c r="AC230" s="88">
        <f>+(AC231*$C231)+(AC232*$C232)</f>
        <v>695821179.5</v>
      </c>
      <c r="AD230" s="88">
        <f>+(AD231*$C231)+(AD232*$C232)</f>
        <v>2500792670</v>
      </c>
      <c r="AE230" s="65">
        <f t="shared" si="464"/>
        <v>0.27824025072018466</v>
      </c>
      <c r="AF230" s="324" t="s">
        <v>35</v>
      </c>
      <c r="AG230" s="325" t="str">
        <f t="shared" si="418"/>
        <v>SI</v>
      </c>
      <c r="AS230" s="106"/>
      <c r="AT230" s="101"/>
    </row>
    <row r="231" spans="1:46" s="59" customFormat="1" ht="28.5" customHeight="1" x14ac:dyDescent="0.2">
      <c r="A231" s="334"/>
      <c r="B231" s="25" t="s">
        <v>78</v>
      </c>
      <c r="C231" s="26">
        <v>0.5</v>
      </c>
      <c r="D231" s="80">
        <v>2786866372</v>
      </c>
      <c r="E231" s="71">
        <v>72702125</v>
      </c>
      <c r="F231" s="65">
        <f t="shared" si="378"/>
        <v>38.332667332626109</v>
      </c>
      <c r="G231" s="324"/>
      <c r="H231" s="325"/>
      <c r="I231" s="71">
        <v>144398813</v>
      </c>
      <c r="J231" s="80">
        <v>2786866372</v>
      </c>
      <c r="K231" s="92">
        <f t="shared" si="366"/>
        <v>5.1814042628951715E-2</v>
      </c>
      <c r="L231" s="326"/>
      <c r="M231" s="325"/>
      <c r="N231" s="80">
        <v>638482619</v>
      </c>
      <c r="O231" s="71">
        <v>11243578</v>
      </c>
      <c r="P231" s="66">
        <f t="shared" si="379"/>
        <v>56.786426794033005</v>
      </c>
      <c r="Q231" s="327"/>
      <c r="R231" s="324"/>
      <c r="S231" s="71">
        <f t="shared" si="458"/>
        <v>2786866372</v>
      </c>
      <c r="T231" s="71">
        <f t="shared" si="458"/>
        <v>72702125</v>
      </c>
      <c r="U231" s="71">
        <f t="shared" si="402"/>
        <v>2714164247</v>
      </c>
      <c r="V231" s="324"/>
      <c r="W231" s="325"/>
      <c r="X231" s="71">
        <f>+AC231</f>
        <v>638482619</v>
      </c>
      <c r="Y231" s="71">
        <f>+J231-I231</f>
        <v>2642467559</v>
      </c>
      <c r="Z231" s="65">
        <f t="shared" si="462"/>
        <v>0.24162363576626977</v>
      </c>
      <c r="AA231" s="324"/>
      <c r="AB231" s="325"/>
      <c r="AC231" s="71">
        <f t="shared" ref="AC231:AC232" si="471">+N231</f>
        <v>638482619</v>
      </c>
      <c r="AD231" s="71">
        <f t="shared" ref="AD231:AD232" si="472">+J231</f>
        <v>2786866372</v>
      </c>
      <c r="AE231" s="65">
        <f t="shared" si="464"/>
        <v>0.22910413840251398</v>
      </c>
      <c r="AF231" s="324"/>
      <c r="AG231" s="325"/>
      <c r="AS231" s="106"/>
      <c r="AT231" s="101"/>
    </row>
    <row r="232" spans="1:46" s="59" customFormat="1" ht="28.5" customHeight="1" x14ac:dyDescent="0.2">
      <c r="A232" s="334"/>
      <c r="B232" s="25" t="s">
        <v>79</v>
      </c>
      <c r="C232" s="26">
        <v>0.5</v>
      </c>
      <c r="D232" s="80">
        <v>1768744641</v>
      </c>
      <c r="E232" s="71">
        <v>330047563</v>
      </c>
      <c r="F232" s="65">
        <f t="shared" si="378"/>
        <v>5.3590598425354834</v>
      </c>
      <c r="G232" s="324"/>
      <c r="H232" s="325"/>
      <c r="I232" s="71">
        <v>770629884</v>
      </c>
      <c r="J232" s="80">
        <v>2214718968</v>
      </c>
      <c r="K232" s="92">
        <f t="shared" si="366"/>
        <v>0.34795831666891652</v>
      </c>
      <c r="L232" s="326"/>
      <c r="M232" s="325"/>
      <c r="N232" s="80">
        <v>753159740</v>
      </c>
      <c r="O232" s="71">
        <v>32140153</v>
      </c>
      <c r="P232" s="66">
        <f t="shared" si="379"/>
        <v>23.43360779894234</v>
      </c>
      <c r="Q232" s="327"/>
      <c r="R232" s="324"/>
      <c r="S232" s="71">
        <f t="shared" si="458"/>
        <v>1768744641</v>
      </c>
      <c r="T232" s="71">
        <f t="shared" si="458"/>
        <v>330047563</v>
      </c>
      <c r="U232" s="71">
        <f t="shared" si="402"/>
        <v>1438697078</v>
      </c>
      <c r="V232" s="324"/>
      <c r="W232" s="325"/>
      <c r="X232" s="71">
        <f>+AC232</f>
        <v>753159740</v>
      </c>
      <c r="Y232" s="71">
        <f>+J232-I232</f>
        <v>1444089084</v>
      </c>
      <c r="Z232" s="65">
        <f t="shared" si="462"/>
        <v>0.52154659178907004</v>
      </c>
      <c r="AA232" s="324"/>
      <c r="AB232" s="325"/>
      <c r="AC232" s="71">
        <f t="shared" si="471"/>
        <v>753159740</v>
      </c>
      <c r="AD232" s="71">
        <f t="shared" si="472"/>
        <v>2214718968</v>
      </c>
      <c r="AE232" s="65">
        <f t="shared" si="464"/>
        <v>0.34007011764573464</v>
      </c>
      <c r="AF232" s="324"/>
      <c r="AG232" s="325"/>
      <c r="AS232" s="106"/>
      <c r="AT232" s="101"/>
    </row>
    <row r="233" spans="1:46" s="59" customFormat="1" ht="28.5" customHeight="1" x14ac:dyDescent="0.2">
      <c r="A233" s="334">
        <v>22</v>
      </c>
      <c r="B233" s="323" t="s">
        <v>80</v>
      </c>
      <c r="C233" s="323"/>
      <c r="D233" s="75">
        <f>+(D234*$C234)+(D235*$C235)</f>
        <v>2786989685.6700001</v>
      </c>
      <c r="E233" s="75">
        <f>+(E234*$C234)+(E235*$C235)</f>
        <v>111125118.33999999</v>
      </c>
      <c r="F233" s="68">
        <f t="shared" si="378"/>
        <v>25.079745491409845</v>
      </c>
      <c r="G233" s="324" t="s">
        <v>32</v>
      </c>
      <c r="H233" s="325" t="str">
        <f t="shared" si="390"/>
        <v>SI</v>
      </c>
      <c r="I233" s="75">
        <f>+(I234*$C234)+(I235*$C235)</f>
        <v>1534303455.6999998</v>
      </c>
      <c r="J233" s="75">
        <f>+(J234*$C234)+(J235*$C235)</f>
        <v>3080742635.5200005</v>
      </c>
      <c r="K233" s="91">
        <f t="shared" si="366"/>
        <v>0.49803038981898717</v>
      </c>
      <c r="L233" s="326" t="s">
        <v>3</v>
      </c>
      <c r="M233" s="325" t="str">
        <f t="shared" ref="M233" si="473">IF(K233&lt;=70%,"SI","NO")</f>
        <v>SI</v>
      </c>
      <c r="N233" s="75">
        <f>+(N234*$C234)+(N235*$C235)</f>
        <v>510024704.72999996</v>
      </c>
      <c r="O233" s="75">
        <f>+(O234*$C234)+(O235*$C235)</f>
        <v>63648</v>
      </c>
      <c r="P233" s="69">
        <f t="shared" si="379"/>
        <v>8013.2086590309191</v>
      </c>
      <c r="Q233" s="327" t="s">
        <v>33</v>
      </c>
      <c r="R233" s="324" t="str">
        <f t="shared" ref="R233" si="474">IF(P233&gt;=1,"SI","NO")</f>
        <v>SI</v>
      </c>
      <c r="S233" s="75">
        <f>+S234+S235</f>
        <v>5622733903</v>
      </c>
      <c r="T233" s="75">
        <f>+T234+T235</f>
        <v>226273726</v>
      </c>
      <c r="U233" s="75">
        <f t="shared" si="402"/>
        <v>5396460177</v>
      </c>
      <c r="V233" s="324" t="s">
        <v>34</v>
      </c>
      <c r="W233" s="325" t="str">
        <f t="shared" ref="W233" si="475">IF(U233&gt;=$H$3*10%,"SI","NO")</f>
        <v>SI</v>
      </c>
      <c r="X233" s="88">
        <f>+(X234*$C234)+(X235*$C235)</f>
        <v>510024704.72999996</v>
      </c>
      <c r="Y233" s="88">
        <f>+(Y234*$C234)+(Y235*$C235)</f>
        <v>1546439179.8200002</v>
      </c>
      <c r="Z233" s="65">
        <f t="shared" si="462"/>
        <v>0.32980586070598972</v>
      </c>
      <c r="AA233" s="324" t="s">
        <v>36</v>
      </c>
      <c r="AB233" s="325" t="str">
        <f t="shared" ref="AB233" si="476">IF(Z233&gt;=0,"SI","NO")</f>
        <v>SI</v>
      </c>
      <c r="AC233" s="88">
        <f>+(AC234*$C234)+(AC235*$C235)</f>
        <v>510024704.72999996</v>
      </c>
      <c r="AD233" s="88">
        <f>+(AD234*$C234)+(AD235*$C235)</f>
        <v>3080742635.5200005</v>
      </c>
      <c r="AE233" s="65">
        <f t="shared" si="464"/>
        <v>0.165552519333999</v>
      </c>
      <c r="AF233" s="324" t="s">
        <v>35</v>
      </c>
      <c r="AG233" s="325" t="str">
        <f t="shared" si="425"/>
        <v>SI</v>
      </c>
      <c r="AS233" s="106"/>
      <c r="AT233" s="101"/>
    </row>
    <row r="234" spans="1:46" s="59" customFormat="1" ht="28.5" customHeight="1" x14ac:dyDescent="0.2">
      <c r="A234" s="334"/>
      <c r="B234" s="25" t="s">
        <v>81</v>
      </c>
      <c r="C234" s="26">
        <v>0.51</v>
      </c>
      <c r="D234" s="80">
        <v>1592503660</v>
      </c>
      <c r="E234" s="71">
        <v>12549630</v>
      </c>
      <c r="F234" s="65">
        <f t="shared" si="378"/>
        <v>126.89646308297536</v>
      </c>
      <c r="G234" s="324"/>
      <c r="H234" s="325"/>
      <c r="I234" s="71">
        <v>1093436329</v>
      </c>
      <c r="J234" s="80">
        <v>1667219718</v>
      </c>
      <c r="K234" s="92">
        <f t="shared" si="366"/>
        <v>0.65584416810502233</v>
      </c>
      <c r="L234" s="326"/>
      <c r="M234" s="325"/>
      <c r="N234" s="80">
        <v>363330476</v>
      </c>
      <c r="O234" s="71">
        <v>124800</v>
      </c>
      <c r="P234" s="66">
        <f t="shared" si="379"/>
        <v>2911.301891025641</v>
      </c>
      <c r="Q234" s="327"/>
      <c r="R234" s="324"/>
      <c r="S234" s="71">
        <f t="shared" si="458"/>
        <v>1592503660</v>
      </c>
      <c r="T234" s="71">
        <f t="shared" si="458"/>
        <v>12549630</v>
      </c>
      <c r="U234" s="71">
        <f t="shared" si="402"/>
        <v>1579954030</v>
      </c>
      <c r="V234" s="324"/>
      <c r="W234" s="325"/>
      <c r="X234" s="71">
        <f>+AC234</f>
        <v>363330476</v>
      </c>
      <c r="Y234" s="71">
        <f>+J234-I234</f>
        <v>573783389</v>
      </c>
      <c r="Z234" s="65">
        <f t="shared" si="462"/>
        <v>0.63321888183835173</v>
      </c>
      <c r="AA234" s="324"/>
      <c r="AB234" s="325"/>
      <c r="AC234" s="71">
        <f t="shared" ref="AC234:AC235" si="477">+N234</f>
        <v>363330476</v>
      </c>
      <c r="AD234" s="71">
        <f t="shared" ref="AD234:AD235" si="478">+J234</f>
        <v>1667219718</v>
      </c>
      <c r="AE234" s="65">
        <f t="shared" si="464"/>
        <v>0.21792597105068548</v>
      </c>
      <c r="AF234" s="324"/>
      <c r="AG234" s="325"/>
      <c r="AS234" s="106"/>
      <c r="AT234" s="101"/>
    </row>
    <row r="235" spans="1:46" s="59" customFormat="1" ht="28.5" customHeight="1" x14ac:dyDescent="0.2">
      <c r="A235" s="334"/>
      <c r="B235" s="25" t="s">
        <v>82</v>
      </c>
      <c r="C235" s="26">
        <v>0.49</v>
      </c>
      <c r="D235" s="80">
        <v>4030230243</v>
      </c>
      <c r="E235" s="71">
        <v>213724096</v>
      </c>
      <c r="F235" s="65">
        <f t="shared" si="378"/>
        <v>18.857163597500957</v>
      </c>
      <c r="G235" s="324"/>
      <c r="H235" s="325"/>
      <c r="I235" s="71">
        <v>1993165159</v>
      </c>
      <c r="J235" s="80">
        <v>4551960366</v>
      </c>
      <c r="K235" s="92">
        <f t="shared" si="366"/>
        <v>0.43786962072156144</v>
      </c>
      <c r="L235" s="326"/>
      <c r="M235" s="325"/>
      <c r="N235" s="80">
        <v>662706453</v>
      </c>
      <c r="O235" s="72">
        <v>0</v>
      </c>
      <c r="P235" s="66" t="s">
        <v>166</v>
      </c>
      <c r="Q235" s="327"/>
      <c r="R235" s="324"/>
      <c r="S235" s="71">
        <f t="shared" si="458"/>
        <v>4030230243</v>
      </c>
      <c r="T235" s="71">
        <f t="shared" si="458"/>
        <v>213724096</v>
      </c>
      <c r="U235" s="71">
        <f t="shared" si="402"/>
        <v>3816506147</v>
      </c>
      <c r="V235" s="324"/>
      <c r="W235" s="325"/>
      <c r="X235" s="71">
        <f>+AC235</f>
        <v>662706453</v>
      </c>
      <c r="Y235" s="71">
        <f>+J235-I235</f>
        <v>2558795207</v>
      </c>
      <c r="Z235" s="65">
        <f t="shared" si="462"/>
        <v>0.25899159541453681</v>
      </c>
      <c r="AA235" s="324"/>
      <c r="AB235" s="325"/>
      <c r="AC235" s="71">
        <f t="shared" si="477"/>
        <v>662706453</v>
      </c>
      <c r="AD235" s="71">
        <f t="shared" si="478"/>
        <v>4551960366</v>
      </c>
      <c r="AE235" s="65">
        <f t="shared" si="464"/>
        <v>0.14558704376030149</v>
      </c>
      <c r="AF235" s="324"/>
      <c r="AG235" s="325"/>
      <c r="AS235" s="106"/>
      <c r="AT235" s="101"/>
    </row>
    <row r="236" spans="1:46" s="59" customFormat="1" ht="28.5" customHeight="1" x14ac:dyDescent="0.2">
      <c r="A236" s="334">
        <v>23</v>
      </c>
      <c r="B236" s="323" t="s">
        <v>83</v>
      </c>
      <c r="C236" s="323"/>
      <c r="D236" s="75">
        <f>+(D237*$C237)+(D238*$C238)</f>
        <v>9973654310.2000008</v>
      </c>
      <c r="E236" s="75">
        <f>+(E237*$C237)+(E238*$C238)</f>
        <v>1082024483.7</v>
      </c>
      <c r="F236" s="68">
        <f t="shared" si="378"/>
        <v>9.2175865338046048</v>
      </c>
      <c r="G236" s="324" t="s">
        <v>32</v>
      </c>
      <c r="H236" s="325" t="str">
        <f t="shared" si="390"/>
        <v>SI</v>
      </c>
      <c r="I236" s="75">
        <f>+(I237*$C237)+(I238*$C238)</f>
        <v>5209287705.749999</v>
      </c>
      <c r="J236" s="75">
        <f>+(J237*$C237)+(J238*$C238)</f>
        <v>10959851256.6</v>
      </c>
      <c r="K236" s="91">
        <f t="shared" si="366"/>
        <v>0.47530642376309407</v>
      </c>
      <c r="L236" s="326" t="s">
        <v>3</v>
      </c>
      <c r="M236" s="325" t="str">
        <f t="shared" ref="M236" si="479">IF(K236&lt;=70%,"SI","NO")</f>
        <v>SI</v>
      </c>
      <c r="N236" s="75">
        <f>+(N237*$C237)+(N238*$C238)</f>
        <v>1334771650.05</v>
      </c>
      <c r="O236" s="75">
        <f>+(O237*$C237)+(O238*$C238)</f>
        <v>8482542.3000000007</v>
      </c>
      <c r="P236" s="69">
        <f t="shared" si="379"/>
        <v>157.35514222546226</v>
      </c>
      <c r="Q236" s="327" t="s">
        <v>33</v>
      </c>
      <c r="R236" s="324" t="str">
        <f t="shared" ref="R236" si="480">IF(P236&gt;=1,"SI","NO")</f>
        <v>SI</v>
      </c>
      <c r="S236" s="75">
        <f>+S237+S238</f>
        <v>14793734510</v>
      </c>
      <c r="T236" s="75">
        <f>+T237+T238</f>
        <v>1284443484</v>
      </c>
      <c r="U236" s="75">
        <f t="shared" si="402"/>
        <v>13509291026</v>
      </c>
      <c r="V236" s="324" t="s">
        <v>34</v>
      </c>
      <c r="W236" s="325" t="str">
        <f t="shared" ref="W236" si="481">IF(U236&gt;=$H$3*10%,"SI","NO")</f>
        <v>SI</v>
      </c>
      <c r="X236" s="88">
        <f>+(X237*$C237)+(X238*$C238)</f>
        <v>1334771650.05</v>
      </c>
      <c r="Y236" s="88">
        <f>+(Y237*$C237)+(Y238*$C238)</f>
        <v>5750563550.8499994</v>
      </c>
      <c r="Z236" s="65">
        <f t="shared" si="462"/>
        <v>0.23211145103382178</v>
      </c>
      <c r="AA236" s="324" t="s">
        <v>36</v>
      </c>
      <c r="AB236" s="325" t="str">
        <f t="shared" ref="AB236" si="482">IF(Z236&gt;=0,"SI","NO")</f>
        <v>SI</v>
      </c>
      <c r="AC236" s="88">
        <f>+(AC237*$C237)+(AC238*$C238)</f>
        <v>1334771650.05</v>
      </c>
      <c r="AD236" s="88">
        <f>+(AD237*$C237)+(AD238*$C238)</f>
        <v>10959851256.6</v>
      </c>
      <c r="AE236" s="65">
        <f t="shared" si="464"/>
        <v>0.12178738732847338</v>
      </c>
      <c r="AF236" s="324" t="s">
        <v>35</v>
      </c>
      <c r="AG236" s="325" t="str">
        <f t="shared" ref="AG236" si="483">IF(AE236&gt;=0,"SI","NO")</f>
        <v>SI</v>
      </c>
      <c r="AS236" s="106"/>
      <c r="AT236" s="101"/>
    </row>
    <row r="237" spans="1:46" s="59" customFormat="1" ht="28.5" customHeight="1" x14ac:dyDescent="0.2">
      <c r="A237" s="334"/>
      <c r="B237" s="25" t="s">
        <v>84</v>
      </c>
      <c r="C237" s="26">
        <v>0.95</v>
      </c>
      <c r="D237" s="80">
        <v>10259963983</v>
      </c>
      <c r="E237" s="71">
        <v>1130891455</v>
      </c>
      <c r="F237" s="65">
        <f t="shared" si="378"/>
        <v>9.0724568990575669</v>
      </c>
      <c r="G237" s="324"/>
      <c r="H237" s="325"/>
      <c r="I237" s="71">
        <v>5297771108</v>
      </c>
      <c r="J237" s="80">
        <v>11222920545</v>
      </c>
      <c r="K237" s="92">
        <f t="shared" si="366"/>
        <v>0.47204923947895594</v>
      </c>
      <c r="L237" s="326"/>
      <c r="M237" s="325"/>
      <c r="N237" s="80">
        <v>1382022004</v>
      </c>
      <c r="O237" s="71">
        <v>8140320</v>
      </c>
      <c r="P237" s="66">
        <f t="shared" si="379"/>
        <v>169.77489877547811</v>
      </c>
      <c r="Q237" s="327"/>
      <c r="R237" s="324"/>
      <c r="S237" s="71">
        <f t="shared" si="458"/>
        <v>10259963983</v>
      </c>
      <c r="T237" s="71">
        <f t="shared" si="458"/>
        <v>1130891455</v>
      </c>
      <c r="U237" s="71">
        <f t="shared" si="402"/>
        <v>9129072528</v>
      </c>
      <c r="V237" s="324"/>
      <c r="W237" s="325"/>
      <c r="X237" s="71">
        <f>+AC237</f>
        <v>1382022004</v>
      </c>
      <c r="Y237" s="71">
        <f>+J237-I237</f>
        <v>5925149437</v>
      </c>
      <c r="Z237" s="65">
        <f t="shared" si="462"/>
        <v>0.23324677608464511</v>
      </c>
      <c r="AA237" s="324"/>
      <c r="AB237" s="325"/>
      <c r="AC237" s="71">
        <f t="shared" ref="AC237:AC238" si="484">+N237</f>
        <v>1382022004</v>
      </c>
      <c r="AD237" s="71">
        <f t="shared" ref="AD237:AD238" si="485">+J237</f>
        <v>11222920545</v>
      </c>
      <c r="AE237" s="65">
        <f t="shared" si="464"/>
        <v>0.12314281282297004</v>
      </c>
      <c r="AF237" s="324"/>
      <c r="AG237" s="325"/>
      <c r="AS237" s="106"/>
      <c r="AT237" s="101"/>
    </row>
    <row r="238" spans="1:46" s="59" customFormat="1" ht="28.5" customHeight="1" x14ac:dyDescent="0.2">
      <c r="A238" s="334"/>
      <c r="B238" s="25" t="s">
        <v>85</v>
      </c>
      <c r="C238" s="26">
        <v>0.05</v>
      </c>
      <c r="D238" s="80">
        <v>4533770527</v>
      </c>
      <c r="E238" s="71">
        <v>153552029</v>
      </c>
      <c r="F238" s="65">
        <f t="shared" si="378"/>
        <v>29.525956488663528</v>
      </c>
      <c r="G238" s="324"/>
      <c r="H238" s="325"/>
      <c r="I238" s="79">
        <v>3528103063</v>
      </c>
      <c r="J238" s="79">
        <v>5961534777</v>
      </c>
      <c r="K238" s="92">
        <f t="shared" si="366"/>
        <v>0.59181120214406158</v>
      </c>
      <c r="L238" s="326"/>
      <c r="M238" s="325"/>
      <c r="N238" s="79">
        <v>437014925</v>
      </c>
      <c r="O238" s="79">
        <v>14984766</v>
      </c>
      <c r="P238" s="66">
        <f t="shared" si="379"/>
        <v>29.163947238148396</v>
      </c>
      <c r="Q238" s="327"/>
      <c r="R238" s="324"/>
      <c r="S238" s="71">
        <f t="shared" si="458"/>
        <v>4533770527</v>
      </c>
      <c r="T238" s="71">
        <f t="shared" si="458"/>
        <v>153552029</v>
      </c>
      <c r="U238" s="71">
        <f t="shared" si="402"/>
        <v>4380218498</v>
      </c>
      <c r="V238" s="324"/>
      <c r="W238" s="325"/>
      <c r="X238" s="71">
        <f>+AC238</f>
        <v>437014925</v>
      </c>
      <c r="Y238" s="71">
        <f>+J238-I238</f>
        <v>2433431714</v>
      </c>
      <c r="Z238" s="65">
        <f t="shared" si="462"/>
        <v>0.17958791384437425</v>
      </c>
      <c r="AA238" s="324"/>
      <c r="AB238" s="325"/>
      <c r="AC238" s="71">
        <f t="shared" si="484"/>
        <v>437014925</v>
      </c>
      <c r="AD238" s="71">
        <f t="shared" si="485"/>
        <v>5961534777</v>
      </c>
      <c r="AE238" s="65">
        <f t="shared" si="464"/>
        <v>7.3305774661590981E-2</v>
      </c>
      <c r="AF238" s="324"/>
      <c r="AG238" s="325"/>
      <c r="AS238" s="106"/>
      <c r="AT238" s="101"/>
    </row>
    <row r="239" spans="1:46" s="59" customFormat="1" ht="28.5" customHeight="1" x14ac:dyDescent="0.2">
      <c r="A239" s="334">
        <v>24</v>
      </c>
      <c r="B239" s="323" t="s">
        <v>86</v>
      </c>
      <c r="C239" s="323"/>
      <c r="D239" s="70">
        <f>+(D240*$C240)+(D241*$C241)</f>
        <v>5232946354.8499994</v>
      </c>
      <c r="E239" s="70">
        <f>+(E240*$C240)+(E241*$C241)</f>
        <v>229253600.11999997</v>
      </c>
      <c r="F239" s="62">
        <f t="shared" si="378"/>
        <v>22.826016045597008</v>
      </c>
      <c r="G239" s="324" t="s">
        <v>32</v>
      </c>
      <c r="H239" s="325" t="str">
        <f>IF(F239&gt;=1,"SI","NO")</f>
        <v>SI</v>
      </c>
      <c r="I239" s="70">
        <f>+(I240*$C240)+(I241*$C241)</f>
        <v>1483816045.9099998</v>
      </c>
      <c r="J239" s="70">
        <f>+(J240*$C240)+(J241*$C241)</f>
        <v>5737653135.3299999</v>
      </c>
      <c r="K239" s="91">
        <f t="shared" si="366"/>
        <v>0.25861027338395537</v>
      </c>
      <c r="L239" s="326" t="s">
        <v>3</v>
      </c>
      <c r="M239" s="325" t="str">
        <f t="shared" ref="M239" si="486">IF(K239&lt;=70%,"SI","NO")</f>
        <v>SI</v>
      </c>
      <c r="N239" s="70">
        <f>+(N240*$C240)+(N241*$C241)</f>
        <v>815012535.40999997</v>
      </c>
      <c r="O239" s="70">
        <f>+(O240*$C240)+(O241*$C241)</f>
        <v>34366191.739999995</v>
      </c>
      <c r="P239" s="67">
        <f t="shared" si="379"/>
        <v>23.715532450497818</v>
      </c>
      <c r="Q239" s="327" t="s">
        <v>33</v>
      </c>
      <c r="R239" s="324" t="str">
        <f>IF(P239&gt;=1,"SI","NO")</f>
        <v>SI</v>
      </c>
      <c r="S239" s="70">
        <f>+S240+S241</f>
        <v>10635334737</v>
      </c>
      <c r="T239" s="70">
        <f>+T240+T241</f>
        <v>466041084</v>
      </c>
      <c r="U239" s="75">
        <f t="shared" si="402"/>
        <v>10169293653</v>
      </c>
      <c r="V239" s="324" t="s">
        <v>34</v>
      </c>
      <c r="W239" s="325" t="str">
        <f>IF(U239&gt;=$H$3*10%,"SI","NO")</f>
        <v>SI</v>
      </c>
      <c r="X239" s="70">
        <f>+(X240*$C240)+(X241*$C241)</f>
        <v>815012535.40999997</v>
      </c>
      <c r="Y239" s="70">
        <f>+(Y240*$C240)+(Y241*$C241)</f>
        <v>4253837089.4200001</v>
      </c>
      <c r="Z239" s="62">
        <f t="shared" si="462"/>
        <v>0.19159467517857504</v>
      </c>
      <c r="AA239" s="324" t="s">
        <v>2</v>
      </c>
      <c r="AB239" s="325" t="str">
        <f t="shared" ref="AB239" si="487">IF(Z239&gt;=0,"SI","NO")</f>
        <v>SI</v>
      </c>
      <c r="AC239" s="70">
        <f>+(AC240*$C240)+(AC241*$C241)</f>
        <v>815012535.40999997</v>
      </c>
      <c r="AD239" s="70">
        <f>+(AD240*$C240)+(AD241*$C241)</f>
        <v>5737653135.3299999</v>
      </c>
      <c r="AE239" s="62">
        <f t="shared" si="464"/>
        <v>0.14204632385173363</v>
      </c>
      <c r="AF239" s="324" t="s">
        <v>2</v>
      </c>
      <c r="AG239" s="325" t="str">
        <f t="shared" ref="AG239" si="488">IF(AE239&gt;=0,"SI","NO")</f>
        <v>SI</v>
      </c>
      <c r="AS239" s="106"/>
      <c r="AT239" s="101"/>
    </row>
    <row r="240" spans="1:46" s="59" customFormat="1" ht="28.5" customHeight="1" x14ac:dyDescent="0.2">
      <c r="A240" s="334"/>
      <c r="B240" s="25" t="s">
        <v>87</v>
      </c>
      <c r="C240" s="26">
        <v>0.51</v>
      </c>
      <c r="D240" s="71">
        <v>1081616686</v>
      </c>
      <c r="E240" s="71">
        <v>44673448</v>
      </c>
      <c r="F240" s="65">
        <f t="shared" si="378"/>
        <v>24.211623109995898</v>
      </c>
      <c r="G240" s="324"/>
      <c r="H240" s="325"/>
      <c r="I240" s="71">
        <v>649955430</v>
      </c>
      <c r="J240" s="71">
        <v>1152771686</v>
      </c>
      <c r="K240" s="92">
        <f t="shared" si="366"/>
        <v>0.56381973802226093</v>
      </c>
      <c r="L240" s="326"/>
      <c r="M240" s="325"/>
      <c r="N240" s="71">
        <v>110344364</v>
      </c>
      <c r="O240" s="71">
        <v>1196462</v>
      </c>
      <c r="P240" s="66">
        <f t="shared" si="379"/>
        <v>92.225548324978149</v>
      </c>
      <c r="Q240" s="327"/>
      <c r="R240" s="324"/>
      <c r="S240" s="71">
        <f>+D240</f>
        <v>1081616686</v>
      </c>
      <c r="T240" s="71">
        <f>+E240</f>
        <v>44673448</v>
      </c>
      <c r="U240" s="71">
        <f t="shared" si="402"/>
        <v>1036943238</v>
      </c>
      <c r="V240" s="324"/>
      <c r="W240" s="325"/>
      <c r="X240" s="71">
        <f>+AC240</f>
        <v>110344364</v>
      </c>
      <c r="Y240" s="71">
        <f>+J240-I240</f>
        <v>502816256</v>
      </c>
      <c r="Z240" s="65">
        <f t="shared" si="462"/>
        <v>0.2194526582688687</v>
      </c>
      <c r="AA240" s="324"/>
      <c r="AB240" s="325"/>
      <c r="AC240" s="71">
        <f>+N240</f>
        <v>110344364</v>
      </c>
      <c r="AD240" s="71">
        <f>+J240</f>
        <v>1152771686</v>
      </c>
      <c r="AE240" s="65">
        <f t="shared" si="464"/>
        <v>9.5720917975426409E-2</v>
      </c>
      <c r="AF240" s="324"/>
      <c r="AG240" s="325"/>
      <c r="AS240" s="106"/>
      <c r="AT240" s="101"/>
    </row>
    <row r="241" spans="1:46" s="59" customFormat="1" ht="28.5" customHeight="1" x14ac:dyDescent="0.2">
      <c r="A241" s="334"/>
      <c r="B241" s="25" t="s">
        <v>88</v>
      </c>
      <c r="C241" s="26">
        <v>0.49</v>
      </c>
      <c r="D241" s="82">
        <v>9553718051</v>
      </c>
      <c r="E241" s="82">
        <v>421367636</v>
      </c>
      <c r="F241" s="65">
        <f t="shared" si="378"/>
        <v>22.673117806798054</v>
      </c>
      <c r="G241" s="324"/>
      <c r="H241" s="325"/>
      <c r="I241" s="82">
        <v>2351711789</v>
      </c>
      <c r="J241" s="82">
        <v>10509672603</v>
      </c>
      <c r="K241" s="92">
        <f t="shared" ref="K241:K288" si="489">+I241/J241</f>
        <v>0.22376641764546507</v>
      </c>
      <c r="L241" s="326"/>
      <c r="M241" s="325"/>
      <c r="N241" s="82">
        <v>1548442673</v>
      </c>
      <c r="O241" s="82">
        <v>68889788</v>
      </c>
      <c r="P241" s="66">
        <f t="shared" si="379"/>
        <v>22.477100277910566</v>
      </c>
      <c r="Q241" s="327"/>
      <c r="R241" s="324"/>
      <c r="S241" s="71">
        <f>+D241</f>
        <v>9553718051</v>
      </c>
      <c r="T241" s="71">
        <f>+E241</f>
        <v>421367636</v>
      </c>
      <c r="U241" s="71">
        <f t="shared" si="402"/>
        <v>9132350415</v>
      </c>
      <c r="V241" s="324"/>
      <c r="W241" s="325"/>
      <c r="X241" s="71">
        <f>+AC241</f>
        <v>1548442673</v>
      </c>
      <c r="Y241" s="71">
        <f>+J241-I241</f>
        <v>8157960814</v>
      </c>
      <c r="Z241" s="65">
        <f t="shared" si="462"/>
        <v>0.18980756445197605</v>
      </c>
      <c r="AA241" s="324"/>
      <c r="AB241" s="325"/>
      <c r="AC241" s="71">
        <f>+N241</f>
        <v>1548442673</v>
      </c>
      <c r="AD241" s="71">
        <f>+J241</f>
        <v>10509672603</v>
      </c>
      <c r="AE241" s="65">
        <f t="shared" si="464"/>
        <v>0.14733500571254665</v>
      </c>
      <c r="AF241" s="324"/>
      <c r="AG241" s="325"/>
      <c r="AS241" s="106"/>
      <c r="AT241" s="101"/>
    </row>
    <row r="242" spans="1:46" s="59" customFormat="1" ht="28.5" customHeight="1" x14ac:dyDescent="0.2">
      <c r="A242" s="334">
        <v>25</v>
      </c>
      <c r="B242" s="323" t="s">
        <v>89</v>
      </c>
      <c r="C242" s="323"/>
      <c r="D242" s="70">
        <f>+(D243*$C243)+(D244*$C244)</f>
        <v>7017124642.8000002</v>
      </c>
      <c r="E242" s="70">
        <f>+(E243*$C243)+(E244*$C244)</f>
        <v>624851996</v>
      </c>
      <c r="F242" s="62">
        <f t="shared" si="378"/>
        <v>11.23005877827107</v>
      </c>
      <c r="G242" s="324" t="s">
        <v>32</v>
      </c>
      <c r="H242" s="325" t="str">
        <f>IF(F242&gt;=1,"SI","NO")</f>
        <v>SI</v>
      </c>
      <c r="I242" s="70">
        <f>+(I243*$C243)+(I244*$C244)</f>
        <v>3983540250.4000006</v>
      </c>
      <c r="J242" s="70">
        <f>+(J243*$C243)+(J244*$C244)</f>
        <v>8070116916.6000004</v>
      </c>
      <c r="K242" s="91">
        <f t="shared" si="489"/>
        <v>0.49361617577137845</v>
      </c>
      <c r="L242" s="326" t="s">
        <v>3</v>
      </c>
      <c r="M242" s="325" t="str">
        <f t="shared" ref="M242" si="490">IF(K242&lt;=70%,"SI","NO")</f>
        <v>SI</v>
      </c>
      <c r="N242" s="70">
        <f>+(N243*$C243)+(N244*$C244)</f>
        <v>740158893.20000005</v>
      </c>
      <c r="O242" s="70">
        <f>+(O243*$C243)+(O244*$C244)</f>
        <v>149564320</v>
      </c>
      <c r="P242" s="67">
        <f t="shared" si="379"/>
        <v>4.9487664785291043</v>
      </c>
      <c r="Q242" s="327" t="s">
        <v>33</v>
      </c>
      <c r="R242" s="324" t="str">
        <f>IF(P242&gt;=1,"SI","NO")</f>
        <v>SI</v>
      </c>
      <c r="S242" s="70">
        <f>+S243+S244</f>
        <v>10487875293</v>
      </c>
      <c r="T242" s="70">
        <f>+T243+T244</f>
        <v>982302460</v>
      </c>
      <c r="U242" s="75">
        <f t="shared" si="402"/>
        <v>9505572833</v>
      </c>
      <c r="V242" s="324" t="s">
        <v>34</v>
      </c>
      <c r="W242" s="325" t="str">
        <f>IF(U242&gt;=$H$3*10%,"SI","NO")</f>
        <v>SI</v>
      </c>
      <c r="X242" s="70">
        <f>+(X243*$C243)+(X244*$C244)</f>
        <v>740158893.20000005</v>
      </c>
      <c r="Y242" s="70">
        <f>+(Y243*$C243)+(Y244*$C244)</f>
        <v>4086576666.1999998</v>
      </c>
      <c r="Z242" s="62">
        <f t="shared" si="462"/>
        <v>0.18111954177241812</v>
      </c>
      <c r="AA242" s="324" t="s">
        <v>2</v>
      </c>
      <c r="AB242" s="325" t="str">
        <f t="shared" ref="AB242" si="491">IF(Z242&gt;=0,"SI","NO")</f>
        <v>SI</v>
      </c>
      <c r="AC242" s="70">
        <f>+(AC243*$C243)+(AC244*$C244)</f>
        <v>740158893.20000005</v>
      </c>
      <c r="AD242" s="70">
        <f>+(AD243*$C243)+(AD244*$C244)</f>
        <v>8070116916.6000004</v>
      </c>
      <c r="AE242" s="62">
        <f t="shared" si="464"/>
        <v>9.1716006205252651E-2</v>
      </c>
      <c r="AF242" s="324" t="s">
        <v>2</v>
      </c>
      <c r="AG242" s="325" t="str">
        <f t="shared" ref="AG242" si="492">IF(AE242&gt;=0,"SI","NO")</f>
        <v>SI</v>
      </c>
      <c r="AS242" s="106"/>
      <c r="AT242" s="101"/>
    </row>
    <row r="243" spans="1:46" s="59" customFormat="1" ht="28.5" customHeight="1" x14ac:dyDescent="0.2">
      <c r="A243" s="334"/>
      <c r="B243" s="25" t="s">
        <v>90</v>
      </c>
      <c r="C243" s="26">
        <v>0.8</v>
      </c>
      <c r="D243" s="82">
        <v>8199249307</v>
      </c>
      <c r="E243" s="82">
        <v>713985840</v>
      </c>
      <c r="F243" s="65">
        <f t="shared" si="378"/>
        <v>11.483770192137143</v>
      </c>
      <c r="G243" s="324"/>
      <c r="H243" s="325"/>
      <c r="I243" s="71">
        <v>4559504069</v>
      </c>
      <c r="J243" s="82">
        <v>9465233489</v>
      </c>
      <c r="K243" s="92">
        <f t="shared" si="489"/>
        <v>0.48171068091440294</v>
      </c>
      <c r="L243" s="326"/>
      <c r="M243" s="325"/>
      <c r="N243" s="71">
        <v>882782127</v>
      </c>
      <c r="O243" s="71">
        <v>174672352</v>
      </c>
      <c r="P243" s="66">
        <f t="shared" si="379"/>
        <v>5.0539316434005537</v>
      </c>
      <c r="Q243" s="327"/>
      <c r="R243" s="324"/>
      <c r="S243" s="71">
        <f>+D243</f>
        <v>8199249307</v>
      </c>
      <c r="T243" s="71">
        <f>+E243</f>
        <v>713985840</v>
      </c>
      <c r="U243" s="71">
        <f t="shared" si="402"/>
        <v>7485263467</v>
      </c>
      <c r="V243" s="324"/>
      <c r="W243" s="325"/>
      <c r="X243" s="71">
        <f>+AC243</f>
        <v>882782127</v>
      </c>
      <c r="Y243" s="71">
        <f>+J243-I243</f>
        <v>4905729420</v>
      </c>
      <c r="Z243" s="65">
        <f t="shared" si="462"/>
        <v>0.17994920865407207</v>
      </c>
      <c r="AA243" s="324"/>
      <c r="AB243" s="325"/>
      <c r="AC243" s="71">
        <f>+N243</f>
        <v>882782127</v>
      </c>
      <c r="AD243" s="71">
        <f>+J243</f>
        <v>9465233489</v>
      </c>
      <c r="AE243" s="65">
        <f t="shared" si="464"/>
        <v>9.3265752823311038E-2</v>
      </c>
      <c r="AF243" s="324"/>
      <c r="AG243" s="325"/>
      <c r="AS243" s="106"/>
      <c r="AT243" s="101"/>
    </row>
    <row r="244" spans="1:46" s="59" customFormat="1" ht="28.5" customHeight="1" x14ac:dyDescent="0.2">
      <c r="A244" s="334"/>
      <c r="B244" s="25" t="s">
        <v>91</v>
      </c>
      <c r="C244" s="26">
        <v>0.2</v>
      </c>
      <c r="D244" s="71">
        <v>2288625986</v>
      </c>
      <c r="E244" s="71">
        <v>268316620</v>
      </c>
      <c r="F244" s="65">
        <f t="shared" si="378"/>
        <v>8.52957221211269</v>
      </c>
      <c r="G244" s="324"/>
      <c r="H244" s="325"/>
      <c r="I244" s="71">
        <v>1679684976</v>
      </c>
      <c r="J244" s="71">
        <v>2489650627</v>
      </c>
      <c r="K244" s="92">
        <f t="shared" si="489"/>
        <v>0.67466694233479696</v>
      </c>
      <c r="L244" s="326"/>
      <c r="M244" s="325"/>
      <c r="N244" s="71">
        <v>169665958</v>
      </c>
      <c r="O244" s="71">
        <v>49132192</v>
      </c>
      <c r="P244" s="66">
        <f t="shared" si="379"/>
        <v>3.4532543958144593</v>
      </c>
      <c r="Q244" s="327"/>
      <c r="R244" s="324"/>
      <c r="S244" s="71">
        <f>+D244</f>
        <v>2288625986</v>
      </c>
      <c r="T244" s="71">
        <f>+E244</f>
        <v>268316620</v>
      </c>
      <c r="U244" s="71">
        <f t="shared" si="402"/>
        <v>2020309366</v>
      </c>
      <c r="V244" s="324"/>
      <c r="W244" s="325"/>
      <c r="X244" s="71">
        <f>+AC244</f>
        <v>169665958</v>
      </c>
      <c r="Y244" s="71">
        <f>+J244-I244</f>
        <v>809965651</v>
      </c>
      <c r="Z244" s="65">
        <f t="shared" si="462"/>
        <v>0.20947302862846959</v>
      </c>
      <c r="AA244" s="324"/>
      <c r="AB244" s="325"/>
      <c r="AC244" s="71">
        <f>+N244</f>
        <v>169665958</v>
      </c>
      <c r="AD244" s="71">
        <f>+J244</f>
        <v>2489650627</v>
      </c>
      <c r="AE244" s="65">
        <f t="shared" si="464"/>
        <v>6.8148500902090625E-2</v>
      </c>
      <c r="AF244" s="324"/>
      <c r="AG244" s="325"/>
      <c r="AS244" s="106"/>
      <c r="AT244" s="101"/>
    </row>
    <row r="245" spans="1:46" s="59" customFormat="1" ht="28.5" customHeight="1" x14ac:dyDescent="0.2">
      <c r="A245" s="332">
        <v>2</v>
      </c>
      <c r="B245" s="336" t="s">
        <v>135</v>
      </c>
      <c r="C245" s="336"/>
      <c r="D245" s="70">
        <f>+(D246*$C246)+(D247*$C247)</f>
        <v>1081248533.5</v>
      </c>
      <c r="E245" s="70">
        <f>+(E246*$C246)+(E247*$C247)</f>
        <v>29330523</v>
      </c>
      <c r="F245" s="62">
        <f t="shared" si="378"/>
        <v>36.864277309340849</v>
      </c>
      <c r="G245" s="324" t="s">
        <v>32</v>
      </c>
      <c r="H245" s="325" t="str">
        <f>IF(F245&gt;=1,"SI","NO")</f>
        <v>SI</v>
      </c>
      <c r="I245" s="70">
        <f>+(I246*$C246)+(I247*$C247)</f>
        <v>136032742.5</v>
      </c>
      <c r="J245" s="70">
        <f>+(J246*$C246)+(J247*$C247)</f>
        <v>1327462556.5</v>
      </c>
      <c r="K245" s="91">
        <f t="shared" si="489"/>
        <v>0.10247576614037625</v>
      </c>
      <c r="L245" s="326" t="s">
        <v>3</v>
      </c>
      <c r="M245" s="325" t="str">
        <f t="shared" ref="M245" si="493">IF(K245&lt;=70%,"SI","NO")</f>
        <v>SI</v>
      </c>
      <c r="N245" s="70">
        <f>+(N246*$C246)+(N247*$C247)</f>
        <v>79049947</v>
      </c>
      <c r="O245" s="70">
        <f>+(O246*$C246)+(O247*$C247)</f>
        <v>17468714.5</v>
      </c>
      <c r="P245" s="67">
        <f t="shared" si="379"/>
        <v>4.5252297757800095</v>
      </c>
      <c r="Q245" s="327" t="s">
        <v>33</v>
      </c>
      <c r="R245" s="324" t="str">
        <f>IF(P245&gt;=1,"SI","NO")</f>
        <v>SI</v>
      </c>
      <c r="S245" s="70">
        <f>+S246+S247</f>
        <v>2162497067</v>
      </c>
      <c r="T245" s="70">
        <f>+T246+T247</f>
        <v>58661046</v>
      </c>
      <c r="U245" s="75">
        <f t="shared" si="402"/>
        <v>2103836021</v>
      </c>
      <c r="V245" s="324" t="s">
        <v>34</v>
      </c>
      <c r="W245" s="325" t="str">
        <f>IF(U245&gt;=$H$3*10%,"SI","NO")</f>
        <v>SI</v>
      </c>
      <c r="X245" s="70">
        <f>+(X246*$C246)+(X247*$C247)</f>
        <v>79049947</v>
      </c>
      <c r="Y245" s="70">
        <f>+(Y246*$C246)+(Y247*$C247)</f>
        <v>1191429814</v>
      </c>
      <c r="Z245" s="62">
        <f t="shared" si="462"/>
        <v>6.6348807182023392E-2</v>
      </c>
      <c r="AA245" s="324" t="s">
        <v>2</v>
      </c>
      <c r="AB245" s="325" t="str">
        <f t="shared" ref="AB245" si="494">IF(Z245&gt;=0,"SI","NO")</f>
        <v>SI</v>
      </c>
      <c r="AC245" s="70">
        <f>+(AC246*$C246)+(AC247*$C247)</f>
        <v>79049947</v>
      </c>
      <c r="AD245" s="70">
        <f>+(AD246*$C246)+(AD247*$C247)</f>
        <v>1327462556.5</v>
      </c>
      <c r="AE245" s="62">
        <f t="shared" si="464"/>
        <v>5.9549662333545451E-2</v>
      </c>
      <c r="AF245" s="324" t="s">
        <v>2</v>
      </c>
      <c r="AG245" s="325" t="str">
        <f t="shared" ref="AG245" si="495">IF(AE245&gt;=0,"SI","NO")</f>
        <v>SI</v>
      </c>
      <c r="AS245" s="106"/>
      <c r="AT245" s="101"/>
    </row>
    <row r="246" spans="1:46" s="59" customFormat="1" ht="28.5" customHeight="1" x14ac:dyDescent="0.2">
      <c r="A246" s="332"/>
      <c r="B246" s="25" t="s">
        <v>136</v>
      </c>
      <c r="C246" s="26">
        <v>0.5</v>
      </c>
      <c r="D246" s="71">
        <v>1038001604</v>
      </c>
      <c r="E246" s="71">
        <v>51292046</v>
      </c>
      <c r="F246" s="65">
        <f t="shared" si="378"/>
        <v>20.23708713042954</v>
      </c>
      <c r="G246" s="324"/>
      <c r="H246" s="325"/>
      <c r="I246" s="71">
        <v>51292046</v>
      </c>
      <c r="J246" s="71">
        <v>1272002204</v>
      </c>
      <c r="K246" s="92">
        <f t="shared" si="489"/>
        <v>4.0323865665251632E-2</v>
      </c>
      <c r="L246" s="326"/>
      <c r="M246" s="325"/>
      <c r="N246" s="71">
        <v>150495380</v>
      </c>
      <c r="O246" s="71">
        <v>13373429</v>
      </c>
      <c r="P246" s="66">
        <f t="shared" si="379"/>
        <v>11.253312819023453</v>
      </c>
      <c r="Q246" s="327"/>
      <c r="R246" s="324"/>
      <c r="S246" s="71">
        <f>+D246</f>
        <v>1038001604</v>
      </c>
      <c r="T246" s="71">
        <f>+E246</f>
        <v>51292046</v>
      </c>
      <c r="U246" s="71">
        <f t="shared" si="402"/>
        <v>986709558</v>
      </c>
      <c r="V246" s="324"/>
      <c r="W246" s="325"/>
      <c r="X246" s="71">
        <f>+AC246</f>
        <v>150495380</v>
      </c>
      <c r="Y246" s="71">
        <f>+J246-I246</f>
        <v>1220710158</v>
      </c>
      <c r="Z246" s="65">
        <f t="shared" si="462"/>
        <v>0.1232851049970537</v>
      </c>
      <c r="AA246" s="324"/>
      <c r="AB246" s="325"/>
      <c r="AC246" s="71">
        <f>+N246</f>
        <v>150495380</v>
      </c>
      <c r="AD246" s="71">
        <f>+J246</f>
        <v>1272002204</v>
      </c>
      <c r="AE246" s="65">
        <f t="shared" si="464"/>
        <v>0.11831377298462606</v>
      </c>
      <c r="AF246" s="324"/>
      <c r="AG246" s="325"/>
      <c r="AS246" s="106"/>
      <c r="AT246" s="101"/>
    </row>
    <row r="247" spans="1:46" s="59" customFormat="1" ht="28.5" customHeight="1" x14ac:dyDescent="0.2">
      <c r="A247" s="332"/>
      <c r="B247" s="25" t="s">
        <v>137</v>
      </c>
      <c r="C247" s="26">
        <v>0.5</v>
      </c>
      <c r="D247" s="71">
        <v>1124495463</v>
      </c>
      <c r="E247" s="71">
        <v>7369000</v>
      </c>
      <c r="F247" s="65">
        <f t="shared" si="378"/>
        <v>152.59810869860226</v>
      </c>
      <c r="G247" s="324"/>
      <c r="H247" s="325"/>
      <c r="I247" s="71">
        <v>220773439</v>
      </c>
      <c r="J247" s="71">
        <v>1382922909</v>
      </c>
      <c r="K247" s="92">
        <f t="shared" si="489"/>
        <v>0.1596426218433554</v>
      </c>
      <c r="L247" s="326"/>
      <c r="M247" s="325"/>
      <c r="N247" s="71">
        <v>7604514</v>
      </c>
      <c r="O247" s="71">
        <v>21564000</v>
      </c>
      <c r="P247" s="66">
        <f t="shared" si="379"/>
        <v>0.35264858096828045</v>
      </c>
      <c r="Q247" s="327"/>
      <c r="R247" s="324"/>
      <c r="S247" s="71">
        <f>+D247</f>
        <v>1124495463</v>
      </c>
      <c r="T247" s="71">
        <f>+E247</f>
        <v>7369000</v>
      </c>
      <c r="U247" s="71">
        <f t="shared" si="402"/>
        <v>1117126463</v>
      </c>
      <c r="V247" s="324"/>
      <c r="W247" s="325"/>
      <c r="X247" s="71">
        <f>+AC247</f>
        <v>7604514</v>
      </c>
      <c r="Y247" s="71">
        <f>+J247-I247</f>
        <v>1162149470</v>
      </c>
      <c r="Z247" s="65">
        <f t="shared" si="462"/>
        <v>6.5434904857806283E-3</v>
      </c>
      <c r="AA247" s="324"/>
      <c r="AB247" s="325"/>
      <c r="AC247" s="71">
        <f>+N247</f>
        <v>7604514</v>
      </c>
      <c r="AD247" s="71">
        <f>+J247</f>
        <v>1382922909</v>
      </c>
      <c r="AE247" s="65">
        <f t="shared" si="464"/>
        <v>5.4988705086235577E-3</v>
      </c>
      <c r="AF247" s="324"/>
      <c r="AG247" s="325"/>
      <c r="AS247" s="106"/>
      <c r="AT247" s="101"/>
    </row>
    <row r="248" spans="1:46" s="59" customFormat="1" ht="28.5" customHeight="1" x14ac:dyDescent="0.2">
      <c r="A248" s="334">
        <v>27</v>
      </c>
      <c r="B248" s="323" t="s">
        <v>92</v>
      </c>
      <c r="C248" s="323"/>
      <c r="D248" s="70">
        <f>+(D249*$C249)+(D250*$C250)</f>
        <v>4805183947.5</v>
      </c>
      <c r="E248" s="70">
        <f>+(E249*$C249)+(E250*$C250)</f>
        <v>602831975.5</v>
      </c>
      <c r="F248" s="62">
        <f t="shared" si="378"/>
        <v>7.9710170375658844</v>
      </c>
      <c r="G248" s="324" t="s">
        <v>32</v>
      </c>
      <c r="H248" s="325" t="str">
        <f>IF(F248&gt;=1,"SI","NO")</f>
        <v>SI</v>
      </c>
      <c r="I248" s="70">
        <f>+(I249*$C249)+(I250*$C250)</f>
        <v>3194308970</v>
      </c>
      <c r="J248" s="70">
        <f>+(J249*$C249)+(J250*$C250)</f>
        <v>5761021799.5</v>
      </c>
      <c r="K248" s="91">
        <f t="shared" si="489"/>
        <v>0.55446916904172006</v>
      </c>
      <c r="L248" s="326" t="s">
        <v>3</v>
      </c>
      <c r="M248" s="325" t="str">
        <f t="shared" ref="M248" si="496">IF(K248&lt;=70%,"SI","NO")</f>
        <v>SI</v>
      </c>
      <c r="N248" s="70">
        <f>+(N249*$C249)+(N250*$C250)</f>
        <v>1243261766.5</v>
      </c>
      <c r="O248" s="70">
        <f>+(O249*$C249)+(O250*$C250)</f>
        <v>207686596.5</v>
      </c>
      <c r="P248" s="67">
        <f t="shared" si="379"/>
        <v>5.9862397836540211</v>
      </c>
      <c r="Q248" s="327" t="s">
        <v>33</v>
      </c>
      <c r="R248" s="324" t="str">
        <f>IF(P248&gt;=1,"SI","NO")</f>
        <v>SI</v>
      </c>
      <c r="S248" s="70">
        <f>+S249+S250</f>
        <v>9610367895</v>
      </c>
      <c r="T248" s="70">
        <f>+T249+T250</f>
        <v>1205663951</v>
      </c>
      <c r="U248" s="75">
        <f t="shared" si="402"/>
        <v>8404703944</v>
      </c>
      <c r="V248" s="324" t="s">
        <v>34</v>
      </c>
      <c r="W248" s="325" t="str">
        <f>IF(U248&gt;=$H$3*10%,"SI","NO")</f>
        <v>SI</v>
      </c>
      <c r="X248" s="70">
        <f>+(X249*$C249)+(X250*$C250)</f>
        <v>1243261766.5</v>
      </c>
      <c r="Y248" s="70">
        <f>+(Y249*$C249)+(Y250*$C250)</f>
        <v>2566712829.5</v>
      </c>
      <c r="Z248" s="62">
        <f t="shared" si="462"/>
        <v>0.48437898942601598</v>
      </c>
      <c r="AA248" s="324" t="s">
        <v>2</v>
      </c>
      <c r="AB248" s="325" t="str">
        <f t="shared" ref="AB248" si="497">IF(Z248&gt;=0,"SI","NO")</f>
        <v>SI</v>
      </c>
      <c r="AC248" s="70">
        <f>+(AC249*$C249)+(AC250*$C250)</f>
        <v>1243261766.5</v>
      </c>
      <c r="AD248" s="70">
        <f>+(AD249*$C249)+(AD250*$C250)</f>
        <v>5761021799.5</v>
      </c>
      <c r="AE248" s="62">
        <f t="shared" si="464"/>
        <v>0.21580577365770476</v>
      </c>
      <c r="AF248" s="324" t="s">
        <v>2</v>
      </c>
      <c r="AG248" s="325" t="str">
        <f t="shared" ref="AG248" si="498">IF(AE248&gt;=0,"SI","NO")</f>
        <v>SI</v>
      </c>
      <c r="AS248" s="106"/>
      <c r="AT248" s="101"/>
    </row>
    <row r="249" spans="1:46" s="59" customFormat="1" ht="28.5" customHeight="1" x14ac:dyDescent="0.2">
      <c r="A249" s="334"/>
      <c r="B249" s="25" t="s">
        <v>93</v>
      </c>
      <c r="C249" s="26">
        <v>0.5</v>
      </c>
      <c r="D249" s="71">
        <v>4468598531</v>
      </c>
      <c r="E249" s="71">
        <v>854488936</v>
      </c>
      <c r="F249" s="65">
        <f t="shared" ref="F249:F288" si="499">+D249/E249</f>
        <v>5.2295569231337593</v>
      </c>
      <c r="G249" s="324"/>
      <c r="H249" s="325"/>
      <c r="I249" s="71">
        <v>3140741344</v>
      </c>
      <c r="J249" s="71">
        <v>6196353182</v>
      </c>
      <c r="K249" s="92">
        <f t="shared" si="489"/>
        <v>0.50686932325349821</v>
      </c>
      <c r="L249" s="326"/>
      <c r="M249" s="325"/>
      <c r="N249" s="71">
        <v>1434889623</v>
      </c>
      <c r="O249" s="71">
        <v>398091227</v>
      </c>
      <c r="P249" s="66">
        <f t="shared" ref="P249:P282" si="500">+N249/O249</f>
        <v>3.6044241261312697</v>
      </c>
      <c r="Q249" s="327"/>
      <c r="R249" s="324"/>
      <c r="S249" s="71">
        <f>+D249</f>
        <v>4468598531</v>
      </c>
      <c r="T249" s="71">
        <f>+E249</f>
        <v>854488936</v>
      </c>
      <c r="U249" s="71">
        <f t="shared" si="402"/>
        <v>3614109595</v>
      </c>
      <c r="V249" s="324"/>
      <c r="W249" s="325"/>
      <c r="X249" s="71">
        <f>+AC249</f>
        <v>1434889623</v>
      </c>
      <c r="Y249" s="71">
        <f>+J249-I249</f>
        <v>3055611838</v>
      </c>
      <c r="Z249" s="65">
        <f t="shared" si="462"/>
        <v>0.46959159051405663</v>
      </c>
      <c r="AA249" s="324"/>
      <c r="AB249" s="325"/>
      <c r="AC249" s="71">
        <f>+N249</f>
        <v>1434889623</v>
      </c>
      <c r="AD249" s="71">
        <f>+J249</f>
        <v>6196353182</v>
      </c>
      <c r="AE249" s="65">
        <f t="shared" si="464"/>
        <v>0.23157001882466291</v>
      </c>
      <c r="AF249" s="324"/>
      <c r="AG249" s="325"/>
      <c r="AS249" s="106"/>
      <c r="AT249" s="101"/>
    </row>
    <row r="250" spans="1:46" s="59" customFormat="1" ht="28.5" customHeight="1" x14ac:dyDescent="0.2">
      <c r="A250" s="334"/>
      <c r="B250" s="25" t="s">
        <v>94</v>
      </c>
      <c r="C250" s="26">
        <v>0.5</v>
      </c>
      <c r="D250" s="72">
        <v>5141769364</v>
      </c>
      <c r="E250" s="71">
        <v>351175015</v>
      </c>
      <c r="F250" s="65">
        <f t="shared" si="499"/>
        <v>14.641614990747563</v>
      </c>
      <c r="G250" s="324"/>
      <c r="H250" s="325"/>
      <c r="I250" s="71">
        <v>3247876596</v>
      </c>
      <c r="J250" s="71">
        <v>5325690417</v>
      </c>
      <c r="K250" s="92">
        <f t="shared" si="489"/>
        <v>0.60985080650436163</v>
      </c>
      <c r="L250" s="326"/>
      <c r="M250" s="325"/>
      <c r="N250" s="71">
        <v>1051633910</v>
      </c>
      <c r="O250" s="71">
        <v>17281966</v>
      </c>
      <c r="P250" s="66">
        <f t="shared" si="500"/>
        <v>60.851520596672856</v>
      </c>
      <c r="Q250" s="327"/>
      <c r="R250" s="324"/>
      <c r="S250" s="71">
        <f>+D250</f>
        <v>5141769364</v>
      </c>
      <c r="T250" s="71">
        <f>+E250</f>
        <v>351175015</v>
      </c>
      <c r="U250" s="71">
        <f t="shared" si="402"/>
        <v>4790594349</v>
      </c>
      <c r="V250" s="324"/>
      <c r="W250" s="325"/>
      <c r="X250" s="71">
        <f>+AC250</f>
        <v>1051633910</v>
      </c>
      <c r="Y250" s="71">
        <f>+J250-I250</f>
        <v>2077813821</v>
      </c>
      <c r="Z250" s="65">
        <f t="shared" si="462"/>
        <v>0.50612518762334291</v>
      </c>
      <c r="AA250" s="324"/>
      <c r="AB250" s="325"/>
      <c r="AC250" s="71">
        <f>+N250</f>
        <v>1051633910</v>
      </c>
      <c r="AD250" s="71">
        <f>+J250</f>
        <v>5325690417</v>
      </c>
      <c r="AE250" s="65">
        <f t="shared" si="464"/>
        <v>0.19746433375907588</v>
      </c>
      <c r="AF250" s="324"/>
      <c r="AG250" s="325"/>
      <c r="AS250" s="106"/>
      <c r="AT250" s="101"/>
    </row>
    <row r="251" spans="1:46" s="59" customFormat="1" ht="28.5" customHeight="1" x14ac:dyDescent="0.2">
      <c r="A251" s="334">
        <v>28</v>
      </c>
      <c r="B251" s="323" t="s">
        <v>95</v>
      </c>
      <c r="C251" s="323"/>
      <c r="D251" s="70">
        <f>+(D252*$C252)+(D253*$C253)</f>
        <v>14983629502.699999</v>
      </c>
      <c r="E251" s="70">
        <f>+(E252*$C252)+(E253*$C253)</f>
        <v>3283823015.4999995</v>
      </c>
      <c r="F251" s="62">
        <f t="shared" si="499"/>
        <v>4.5628614672519339</v>
      </c>
      <c r="G251" s="324" t="s">
        <v>32</v>
      </c>
      <c r="H251" s="325" t="str">
        <f>IF(F251&gt;=1,"SI","NO")</f>
        <v>SI</v>
      </c>
      <c r="I251" s="70">
        <f>+(I252*$C252)+(I253*$C253)</f>
        <v>12729047209.5</v>
      </c>
      <c r="J251" s="70">
        <f>+(J252*$C252)+(J253*$C253)</f>
        <v>19926129334.699997</v>
      </c>
      <c r="K251" s="91">
        <f t="shared" si="489"/>
        <v>0.6388118332311149</v>
      </c>
      <c r="L251" s="326" t="s">
        <v>3</v>
      </c>
      <c r="M251" s="325" t="str">
        <f t="shared" ref="M251" si="501">IF(K251&lt;=70%,"SI","NO")</f>
        <v>SI</v>
      </c>
      <c r="N251" s="70">
        <f>+(N252*$C252)+(N253*$C253)</f>
        <v>474333841.69999999</v>
      </c>
      <c r="O251" s="70">
        <f>+(O252*$C252)+(O253*$C253)</f>
        <v>473001688.99999994</v>
      </c>
      <c r="P251" s="73">
        <f t="shared" si="500"/>
        <v>1.0028163804294576</v>
      </c>
      <c r="Q251" s="327" t="s">
        <v>33</v>
      </c>
      <c r="R251" s="324" t="str">
        <f>IF(P251&gt;=1,"SI","NO")</f>
        <v>SI</v>
      </c>
      <c r="S251" s="70">
        <f>+S252+S253</f>
        <v>22082327861</v>
      </c>
      <c r="T251" s="70">
        <f>+T252+T253</f>
        <v>4695395053</v>
      </c>
      <c r="U251" s="75">
        <f t="shared" si="402"/>
        <v>17386932808</v>
      </c>
      <c r="V251" s="324" t="s">
        <v>34</v>
      </c>
      <c r="W251" s="325" t="str">
        <f>IF(U251&gt;=$H$3*10%,"SI","NO")</f>
        <v>SI</v>
      </c>
      <c r="X251" s="70">
        <f>+(X252*$C252)+(X253*$C253)</f>
        <v>474333841.69999999</v>
      </c>
      <c r="Y251" s="70">
        <f>+(Y252*$C252)+(Y253*$C253)</f>
        <v>7197082125.1999998</v>
      </c>
      <c r="Z251" s="62">
        <f t="shared" si="462"/>
        <v>6.5906409493252618E-2</v>
      </c>
      <c r="AA251" s="324" t="s">
        <v>2</v>
      </c>
      <c r="AB251" s="325" t="str">
        <f t="shared" ref="AB251" si="502">IF(Z251&gt;=0,"SI","NO")</f>
        <v>SI</v>
      </c>
      <c r="AC251" s="70">
        <f>+(AC252*$C252)+(AC253*$C253)</f>
        <v>474333841.69999999</v>
      </c>
      <c r="AD251" s="70">
        <f>+(AD252*$C252)+(AD253*$C253)</f>
        <v>19926129334.699997</v>
      </c>
      <c r="AE251" s="62">
        <f t="shared" si="464"/>
        <v>2.3804615223187373E-2</v>
      </c>
      <c r="AF251" s="324" t="s">
        <v>2</v>
      </c>
      <c r="AG251" s="325" t="str">
        <f t="shared" ref="AG251" si="503">IF(AE251&gt;=0,"SI","NO")</f>
        <v>SI</v>
      </c>
      <c r="AS251" s="106"/>
      <c r="AT251" s="101"/>
    </row>
    <row r="252" spans="1:46" s="59" customFormat="1" ht="28.5" customHeight="1" x14ac:dyDescent="0.2">
      <c r="A252" s="334"/>
      <c r="B252" s="25" t="s">
        <v>96</v>
      </c>
      <c r="C252" s="26">
        <v>0.7</v>
      </c>
      <c r="D252" s="71">
        <v>20897327861</v>
      </c>
      <c r="E252" s="71">
        <v>4688011249</v>
      </c>
      <c r="F252" s="65">
        <f t="shared" si="499"/>
        <v>4.4576104345862246</v>
      </c>
      <c r="G252" s="324"/>
      <c r="H252" s="325"/>
      <c r="I252" s="71">
        <v>18181188669</v>
      </c>
      <c r="J252" s="71">
        <v>27947327621</v>
      </c>
      <c r="K252" s="92">
        <f t="shared" si="489"/>
        <v>0.65055195672227384</v>
      </c>
      <c r="L252" s="326"/>
      <c r="M252" s="325"/>
      <c r="N252" s="71">
        <v>676453547</v>
      </c>
      <c r="O252" s="71">
        <v>675692645</v>
      </c>
      <c r="P252" s="74">
        <f t="shared" si="500"/>
        <v>1.0011261066782813</v>
      </c>
      <c r="Q252" s="327"/>
      <c r="R252" s="324"/>
      <c r="S252" s="71">
        <f>+D252</f>
        <v>20897327861</v>
      </c>
      <c r="T252" s="71">
        <f>+E252</f>
        <v>4688011249</v>
      </c>
      <c r="U252" s="71">
        <f t="shared" si="402"/>
        <v>16209316612</v>
      </c>
      <c r="V252" s="324"/>
      <c r="W252" s="325"/>
      <c r="X252" s="71">
        <f>+AC252</f>
        <v>676453547</v>
      </c>
      <c r="Y252" s="71">
        <f>+J252-I252</f>
        <v>9766138952</v>
      </c>
      <c r="Z252" s="65">
        <f t="shared" si="462"/>
        <v>6.9265197876533346E-2</v>
      </c>
      <c r="AA252" s="324"/>
      <c r="AB252" s="325"/>
      <c r="AC252" s="71">
        <f>+N252</f>
        <v>676453547</v>
      </c>
      <c r="AD252" s="71">
        <f>+J252</f>
        <v>27947327621</v>
      </c>
      <c r="AE252" s="65">
        <f t="shared" si="464"/>
        <v>2.4204587865199093E-2</v>
      </c>
      <c r="AF252" s="324"/>
      <c r="AG252" s="325"/>
      <c r="AS252" s="106"/>
      <c r="AT252" s="101"/>
    </row>
    <row r="253" spans="1:46" s="59" customFormat="1" ht="28.5" customHeight="1" x14ac:dyDescent="0.2">
      <c r="A253" s="334"/>
      <c r="B253" s="25" t="s">
        <v>97</v>
      </c>
      <c r="C253" s="26">
        <v>0.3</v>
      </c>
      <c r="D253" s="72">
        <v>1185000000</v>
      </c>
      <c r="E253" s="71">
        <v>7383804</v>
      </c>
      <c r="F253" s="65">
        <f t="shared" si="499"/>
        <v>160.48638344138061</v>
      </c>
      <c r="G253" s="324"/>
      <c r="H253" s="325"/>
      <c r="I253" s="71">
        <v>7383804</v>
      </c>
      <c r="J253" s="71">
        <v>1210000000</v>
      </c>
      <c r="K253" s="92">
        <f t="shared" si="489"/>
        <v>6.1023173553719006E-3</v>
      </c>
      <c r="L253" s="326"/>
      <c r="M253" s="325"/>
      <c r="N253" s="71">
        <v>2721196</v>
      </c>
      <c r="O253" s="71">
        <v>56125</v>
      </c>
      <c r="P253" s="74">
        <f t="shared" si="500"/>
        <v>48.484561247216035</v>
      </c>
      <c r="Q253" s="327"/>
      <c r="R253" s="324"/>
      <c r="S253" s="71">
        <f>+D253</f>
        <v>1185000000</v>
      </c>
      <c r="T253" s="71">
        <f>+E253</f>
        <v>7383804</v>
      </c>
      <c r="U253" s="71">
        <f t="shared" si="402"/>
        <v>1177616196</v>
      </c>
      <c r="V253" s="324"/>
      <c r="W253" s="325"/>
      <c r="X253" s="71">
        <f>+AC253</f>
        <v>2721196</v>
      </c>
      <c r="Y253" s="71">
        <f>+J253-I253</f>
        <v>1202616196</v>
      </c>
      <c r="Z253" s="65">
        <f t="shared" si="462"/>
        <v>2.2627302118921407E-3</v>
      </c>
      <c r="AA253" s="324"/>
      <c r="AB253" s="325"/>
      <c r="AC253" s="71">
        <f>+N253</f>
        <v>2721196</v>
      </c>
      <c r="AD253" s="71">
        <f>+J253</f>
        <v>1210000000</v>
      </c>
      <c r="AE253" s="65">
        <f t="shared" si="464"/>
        <v>2.2489223140495867E-3</v>
      </c>
      <c r="AF253" s="324"/>
      <c r="AG253" s="325"/>
      <c r="AS253" s="106"/>
      <c r="AT253" s="101"/>
    </row>
    <row r="254" spans="1:46" s="59" customFormat="1" ht="28.5" customHeight="1" x14ac:dyDescent="0.2">
      <c r="A254" s="334">
        <v>29</v>
      </c>
      <c r="B254" s="323" t="s">
        <v>98</v>
      </c>
      <c r="C254" s="323"/>
      <c r="D254" s="70">
        <f>+(D255*$C255)+(D256*$C256)</f>
        <v>17418197815.599998</v>
      </c>
      <c r="E254" s="70">
        <f>+(E255*$C255)+(E256*$C256)</f>
        <v>1563746896.9999998</v>
      </c>
      <c r="F254" s="62">
        <f t="shared" si="499"/>
        <v>11.138757716492531</v>
      </c>
      <c r="G254" s="324" t="s">
        <v>32</v>
      </c>
      <c r="H254" s="325" t="str">
        <f>IF(F254&gt;=1,"SI","NO")</f>
        <v>SI</v>
      </c>
      <c r="I254" s="70">
        <f>+(I255*$C255)+(I256*$C256)</f>
        <v>14729228854</v>
      </c>
      <c r="J254" s="70">
        <f>+(J255*$C255)+(J256*$C256)</f>
        <v>25720203625.199997</v>
      </c>
      <c r="K254" s="91">
        <f t="shared" si="489"/>
        <v>0.57267154913068719</v>
      </c>
      <c r="L254" s="326" t="s">
        <v>3</v>
      </c>
      <c r="M254" s="325" t="str">
        <f t="shared" ref="M254" si="504">IF(K254&lt;=70%,"SI","NO")</f>
        <v>SI</v>
      </c>
      <c r="N254" s="70">
        <f>+(N255*$C255)+(N256*$C256)</f>
        <v>1995066803</v>
      </c>
      <c r="O254" s="70">
        <f>+(O255*$C255)+(O256*$C256)</f>
        <v>22699978.199999999</v>
      </c>
      <c r="P254" s="67">
        <f t="shared" si="500"/>
        <v>87.888489822426351</v>
      </c>
      <c r="Q254" s="327" t="s">
        <v>33</v>
      </c>
      <c r="R254" s="324" t="str">
        <f>IF(P254&gt;=1,"SI","NO")</f>
        <v>SI</v>
      </c>
      <c r="S254" s="70">
        <f>+S255+S256</f>
        <v>29579156741</v>
      </c>
      <c r="T254" s="70">
        <f>+T255+T256</f>
        <v>2651799888</v>
      </c>
      <c r="U254" s="75">
        <f t="shared" si="402"/>
        <v>26927356853</v>
      </c>
      <c r="V254" s="324" t="s">
        <v>34</v>
      </c>
      <c r="W254" s="325" t="str">
        <f>IF(U254&gt;=$H$3*10%,"SI","NO")</f>
        <v>SI</v>
      </c>
      <c r="X254" s="70">
        <f>+(X255*$C255)+(X256*$C256)</f>
        <v>1995066803</v>
      </c>
      <c r="Y254" s="70">
        <f>+(Y255*$C255)+(Y256*$C256)</f>
        <v>10990974771.199999</v>
      </c>
      <c r="Z254" s="62">
        <f t="shared" si="462"/>
        <v>0.18151864093326253</v>
      </c>
      <c r="AA254" s="324" t="s">
        <v>2</v>
      </c>
      <c r="AB254" s="325" t="str">
        <f t="shared" ref="AB254" si="505">IF(Z254&gt;=0,"SI","NO")</f>
        <v>SI</v>
      </c>
      <c r="AC254" s="70">
        <f>+(AC255*$C255)+(AC256*$C256)</f>
        <v>1995066803</v>
      </c>
      <c r="AD254" s="70">
        <f>+(AD255*$C255)+(AD256*$C256)</f>
        <v>25720203625.199997</v>
      </c>
      <c r="AE254" s="62">
        <f t="shared" si="464"/>
        <v>7.7568079633914114E-2</v>
      </c>
      <c r="AF254" s="324" t="s">
        <v>2</v>
      </c>
      <c r="AG254" s="325" t="str">
        <f t="shared" ref="AG254" si="506">IF(AE254&gt;=0,"SI","NO")</f>
        <v>SI</v>
      </c>
      <c r="AS254" s="106"/>
      <c r="AT254" s="101"/>
    </row>
    <row r="255" spans="1:46" s="59" customFormat="1" ht="28.5" customHeight="1" x14ac:dyDescent="0.2">
      <c r="A255" s="334"/>
      <c r="B255" s="25" t="s">
        <v>99</v>
      </c>
      <c r="C255" s="26">
        <v>0.6</v>
      </c>
      <c r="D255" s="71">
        <v>27932675596</v>
      </c>
      <c r="E255" s="71">
        <v>2515134709</v>
      </c>
      <c r="F255" s="65">
        <f t="shared" si="499"/>
        <v>11.105836795161496</v>
      </c>
      <c r="G255" s="324"/>
      <c r="H255" s="325"/>
      <c r="I255" s="71">
        <v>23840888034</v>
      </c>
      <c r="J255" s="71">
        <v>41568490346</v>
      </c>
      <c r="K255" s="92">
        <f t="shared" si="489"/>
        <v>0.5735326887158444</v>
      </c>
      <c r="L255" s="326"/>
      <c r="M255" s="325"/>
      <c r="N255" s="71">
        <v>3185702297</v>
      </c>
      <c r="O255" s="71">
        <v>37833297</v>
      </c>
      <c r="P255" s="66">
        <f t="shared" si="500"/>
        <v>84.203665807925759</v>
      </c>
      <c r="Q255" s="327"/>
      <c r="R255" s="324"/>
      <c r="S255" s="71">
        <f>+D255</f>
        <v>27932675596</v>
      </c>
      <c r="T255" s="71">
        <f>+E255</f>
        <v>2515134709</v>
      </c>
      <c r="U255" s="71">
        <f t="shared" si="402"/>
        <v>25417540887</v>
      </c>
      <c r="V255" s="324"/>
      <c r="W255" s="325"/>
      <c r="X255" s="71">
        <f>+AC255</f>
        <v>3185702297</v>
      </c>
      <c r="Y255" s="71">
        <f>+J255-I255</f>
        <v>17727602312</v>
      </c>
      <c r="Z255" s="65">
        <f t="shared" si="462"/>
        <v>0.17970294239078033</v>
      </c>
      <c r="AA255" s="324"/>
      <c r="AB255" s="325"/>
      <c r="AC255" s="71">
        <f>+N255</f>
        <v>3185702297</v>
      </c>
      <c r="AD255" s="71">
        <f>+J255</f>
        <v>41568490346</v>
      </c>
      <c r="AE255" s="65">
        <f t="shared" si="464"/>
        <v>7.6637430671247592E-2</v>
      </c>
      <c r="AF255" s="324"/>
      <c r="AG255" s="325"/>
      <c r="AS255" s="106"/>
      <c r="AT255" s="101"/>
    </row>
    <row r="256" spans="1:46" s="59" customFormat="1" ht="28.5" customHeight="1" x14ac:dyDescent="0.2">
      <c r="A256" s="334"/>
      <c r="B256" s="25" t="s">
        <v>100</v>
      </c>
      <c r="C256" s="26">
        <v>0.4</v>
      </c>
      <c r="D256" s="71">
        <v>1646481145</v>
      </c>
      <c r="E256" s="71">
        <v>136665179</v>
      </c>
      <c r="F256" s="65">
        <f t="shared" si="499"/>
        <v>12.047554154229733</v>
      </c>
      <c r="G256" s="324"/>
      <c r="H256" s="325"/>
      <c r="I256" s="71">
        <v>1061740084</v>
      </c>
      <c r="J256" s="71">
        <v>1947773544</v>
      </c>
      <c r="K256" s="92">
        <f t="shared" si="489"/>
        <v>0.54510447955853336</v>
      </c>
      <c r="L256" s="326"/>
      <c r="M256" s="325"/>
      <c r="N256" s="71">
        <v>209113562</v>
      </c>
      <c r="O256" s="71">
        <v>0</v>
      </c>
      <c r="P256" s="66" t="s">
        <v>61</v>
      </c>
      <c r="Q256" s="327"/>
      <c r="R256" s="324"/>
      <c r="S256" s="71">
        <f>+D256</f>
        <v>1646481145</v>
      </c>
      <c r="T256" s="71">
        <f>+E256</f>
        <v>136665179</v>
      </c>
      <c r="U256" s="71">
        <f t="shared" si="402"/>
        <v>1509815966</v>
      </c>
      <c r="V256" s="324"/>
      <c r="W256" s="325"/>
      <c r="X256" s="71">
        <f>+AC256</f>
        <v>209113562</v>
      </c>
      <c r="Y256" s="71">
        <f>+J256-I256</f>
        <v>886033460</v>
      </c>
      <c r="Z256" s="65">
        <f t="shared" si="462"/>
        <v>0.23601090866252386</v>
      </c>
      <c r="AA256" s="324"/>
      <c r="AB256" s="325"/>
      <c r="AC256" s="71">
        <f>+N256</f>
        <v>209113562</v>
      </c>
      <c r="AD256" s="71">
        <f>+J256</f>
        <v>1947773544</v>
      </c>
      <c r="AE256" s="65">
        <f t="shared" si="464"/>
        <v>0.10736030512590225</v>
      </c>
      <c r="AF256" s="324"/>
      <c r="AG256" s="325"/>
      <c r="AS256" s="106"/>
      <c r="AT256" s="101"/>
    </row>
    <row r="257" spans="1:46" s="59" customFormat="1" ht="28.5" customHeight="1" x14ac:dyDescent="0.2">
      <c r="A257" s="334">
        <v>30</v>
      </c>
      <c r="B257" s="323" t="s">
        <v>101</v>
      </c>
      <c r="C257" s="323"/>
      <c r="D257" s="70">
        <f>+(D259*$C259)+(D260*$C260)+(D258*$C258)</f>
        <v>813837682.68359995</v>
      </c>
      <c r="E257" s="70">
        <f>+(E259*$C259)+(E260*$C260)+(E258*$C258)</f>
        <v>19097292.82</v>
      </c>
      <c r="F257" s="62">
        <f t="shared" si="499"/>
        <v>42.615342936528315</v>
      </c>
      <c r="G257" s="324" t="s">
        <v>32</v>
      </c>
      <c r="H257" s="325" t="str">
        <f>IF(F257&gt;=1,"SI","NO")</f>
        <v>SI</v>
      </c>
      <c r="I257" s="70">
        <f t="shared" ref="I257:J257" si="507">+(I259*$C259)+(I260*$C260)+(I258*$C258)</f>
        <v>20227916.920000002</v>
      </c>
      <c r="J257" s="70">
        <f t="shared" si="507"/>
        <v>1295162182.6824999</v>
      </c>
      <c r="K257" s="91">
        <f t="shared" si="489"/>
        <v>1.5618057097764053E-2</v>
      </c>
      <c r="L257" s="326" t="s">
        <v>3</v>
      </c>
      <c r="M257" s="325" t="str">
        <f t="shared" ref="M257" si="508">IF(K257&lt;=70%,"SI","NO")</f>
        <v>SI</v>
      </c>
      <c r="N257" s="70">
        <f t="shared" ref="N257:O257" si="509">+(N259*$C259)+(N260*$C260)+(N258*$C258)</f>
        <v>179336372.36000001</v>
      </c>
      <c r="O257" s="70">
        <f t="shared" si="509"/>
        <v>9813641.4500000011</v>
      </c>
      <c r="P257" s="67">
        <f t="shared" si="500"/>
        <v>18.274192436488494</v>
      </c>
      <c r="Q257" s="326" t="s">
        <v>33</v>
      </c>
      <c r="R257" s="337" t="str">
        <f>IF(P257&gt;=1,"SI","NO")</f>
        <v>SI</v>
      </c>
      <c r="S257" s="70">
        <f t="shared" ref="S257:U257" si="510">+(S259*$C259)+(S260*$C260)+(S258*$C258)</f>
        <v>813837682.68359995</v>
      </c>
      <c r="T257" s="70">
        <f t="shared" si="510"/>
        <v>19097292.82</v>
      </c>
      <c r="U257" s="70">
        <f t="shared" si="510"/>
        <v>794740389.86360002</v>
      </c>
      <c r="V257" s="324" t="s">
        <v>34</v>
      </c>
      <c r="W257" s="325" t="str">
        <f>IF(U257&gt;=$H$3*10%,"SI","NO")</f>
        <v>SI</v>
      </c>
      <c r="X257" s="70">
        <f>+(X259*$C259)+(X260*$C260)+(X258*$C258)</f>
        <v>179336372.36000001</v>
      </c>
      <c r="Y257" s="70">
        <f>+(Y259*$C259)+(Y260*$C260)+(Y258*$C258)</f>
        <v>1274934265.7625</v>
      </c>
      <c r="Z257" s="62">
        <f t="shared" si="462"/>
        <v>0.14066323039230913</v>
      </c>
      <c r="AA257" s="324" t="s">
        <v>2</v>
      </c>
      <c r="AB257" s="325" t="str">
        <f t="shared" ref="AB257" si="511">IF(Z257&gt;=0,"SI","NO")</f>
        <v>SI</v>
      </c>
      <c r="AC257" s="70">
        <f t="shared" ref="AC257:AD257" si="512">+(AC259*$C259)+(AC260*$C260)+(AC258*$C258)</f>
        <v>179336372.36000001</v>
      </c>
      <c r="AD257" s="70">
        <f t="shared" si="512"/>
        <v>1295162182.6824999</v>
      </c>
      <c r="AE257" s="62">
        <f t="shared" si="464"/>
        <v>0.13846634402848612</v>
      </c>
      <c r="AF257" s="324" t="s">
        <v>2</v>
      </c>
      <c r="AG257" s="325" t="str">
        <f t="shared" ref="AG257" si="513">IF(AE257&gt;=0,"SI","NO")</f>
        <v>SI</v>
      </c>
      <c r="AS257" s="106"/>
      <c r="AT257" s="101"/>
    </row>
    <row r="258" spans="1:46" s="59" customFormat="1" ht="28.5" customHeight="1" x14ac:dyDescent="0.2">
      <c r="A258" s="334"/>
      <c r="B258" s="37" t="s">
        <v>102</v>
      </c>
      <c r="C258" s="38">
        <v>0.34</v>
      </c>
      <c r="D258" s="72">
        <v>548826864</v>
      </c>
      <c r="E258" s="72">
        <v>21859837</v>
      </c>
      <c r="F258" s="65">
        <f t="shared" si="499"/>
        <v>25.10663112446813</v>
      </c>
      <c r="G258" s="324"/>
      <c r="H258" s="325"/>
      <c r="I258" s="72">
        <v>25185202</v>
      </c>
      <c r="J258" s="72">
        <v>798826864</v>
      </c>
      <c r="K258" s="92">
        <f t="shared" si="489"/>
        <v>3.1527735401747831E-2</v>
      </c>
      <c r="L258" s="326"/>
      <c r="M258" s="325"/>
      <c r="N258" s="72">
        <v>148700000</v>
      </c>
      <c r="O258" s="72">
        <v>12008846</v>
      </c>
      <c r="P258" s="67">
        <f t="shared" si="500"/>
        <v>12.382538671909025</v>
      </c>
      <c r="Q258" s="326"/>
      <c r="R258" s="337"/>
      <c r="S258" s="71">
        <f t="shared" ref="S258:T260" si="514">+D258</f>
        <v>548826864</v>
      </c>
      <c r="T258" s="71">
        <f t="shared" si="514"/>
        <v>21859837</v>
      </c>
      <c r="U258" s="71">
        <f t="shared" si="402"/>
        <v>526967027</v>
      </c>
      <c r="V258" s="324"/>
      <c r="W258" s="325"/>
      <c r="X258" s="71">
        <f>+AC258</f>
        <v>148700000</v>
      </c>
      <c r="Y258" s="71">
        <f>+J258-I258</f>
        <v>773641662</v>
      </c>
      <c r="Z258" s="65">
        <f t="shared" si="462"/>
        <v>0.19220784932339902</v>
      </c>
      <c r="AA258" s="324"/>
      <c r="AB258" s="325"/>
      <c r="AC258" s="71">
        <f t="shared" ref="AC258:AC260" si="515">+N258</f>
        <v>148700000</v>
      </c>
      <c r="AD258" s="71">
        <f t="shared" ref="AD258:AD260" si="516">+J258</f>
        <v>798826864</v>
      </c>
      <c r="AE258" s="65">
        <f t="shared" si="464"/>
        <v>0.18614797110779188</v>
      </c>
      <c r="AF258" s="324"/>
      <c r="AG258" s="325"/>
      <c r="AS258" s="106"/>
      <c r="AT258" s="101"/>
    </row>
    <row r="259" spans="1:46" s="59" customFormat="1" ht="28.5" customHeight="1" x14ac:dyDescent="0.2">
      <c r="A259" s="334"/>
      <c r="B259" s="37" t="s">
        <v>103</v>
      </c>
      <c r="C259" s="38">
        <v>0.33</v>
      </c>
      <c r="D259" s="72">
        <v>574879000</v>
      </c>
      <c r="E259" s="72">
        <v>31478000</v>
      </c>
      <c r="F259" s="65">
        <f t="shared" si="499"/>
        <v>18.262882012834361</v>
      </c>
      <c r="G259" s="324"/>
      <c r="H259" s="325"/>
      <c r="I259" s="71">
        <v>31478000</v>
      </c>
      <c r="J259" s="71">
        <v>1756979000</v>
      </c>
      <c r="K259" s="92">
        <f t="shared" si="489"/>
        <v>1.7915979644605885E-2</v>
      </c>
      <c r="L259" s="326"/>
      <c r="M259" s="325"/>
      <c r="N259" s="71">
        <v>308313542</v>
      </c>
      <c r="O259" s="71">
        <v>17365547</v>
      </c>
      <c r="P259" s="67">
        <f t="shared" si="500"/>
        <v>17.754323661673311</v>
      </c>
      <c r="Q259" s="326"/>
      <c r="R259" s="337"/>
      <c r="S259" s="71">
        <f t="shared" si="514"/>
        <v>574879000</v>
      </c>
      <c r="T259" s="71">
        <f t="shared" si="514"/>
        <v>31478000</v>
      </c>
      <c r="U259" s="71">
        <f t="shared" si="402"/>
        <v>543401000</v>
      </c>
      <c r="V259" s="324"/>
      <c r="W259" s="325"/>
      <c r="X259" s="71">
        <f>+AC259</f>
        <v>308313542</v>
      </c>
      <c r="Y259" s="71">
        <f>+J259-I259</f>
        <v>1725501000</v>
      </c>
      <c r="Z259" s="65">
        <f t="shared" si="462"/>
        <v>0.17868059305674119</v>
      </c>
      <c r="AA259" s="324"/>
      <c r="AB259" s="325"/>
      <c r="AC259" s="71">
        <f t="shared" si="515"/>
        <v>308313542</v>
      </c>
      <c r="AD259" s="71">
        <f t="shared" si="516"/>
        <v>1756979000</v>
      </c>
      <c r="AE259" s="65">
        <f t="shared" si="464"/>
        <v>0.17547935518865052</v>
      </c>
      <c r="AF259" s="324"/>
      <c r="AG259" s="325"/>
      <c r="AS259" s="106"/>
      <c r="AT259" s="101"/>
    </row>
    <row r="260" spans="1:46" s="59" customFormat="1" ht="28.5" customHeight="1" x14ac:dyDescent="0.2">
      <c r="A260" s="334"/>
      <c r="B260" s="37" t="s">
        <v>104</v>
      </c>
      <c r="C260" s="38">
        <v>0.33</v>
      </c>
      <c r="D260" s="72">
        <v>1325837814.9200001</v>
      </c>
      <c r="E260" s="72">
        <v>3870328</v>
      </c>
      <c r="F260" s="65">
        <f t="shared" si="499"/>
        <v>342.56471671651605</v>
      </c>
      <c r="G260" s="324"/>
      <c r="H260" s="325"/>
      <c r="I260" s="71">
        <v>3870328</v>
      </c>
      <c r="J260" s="71">
        <v>1344721148.25</v>
      </c>
      <c r="K260" s="92">
        <f t="shared" si="489"/>
        <v>2.8781640007943558E-3</v>
      </c>
      <c r="L260" s="326"/>
      <c r="M260" s="325"/>
      <c r="N260" s="71">
        <v>81923950</v>
      </c>
      <c r="O260" s="72">
        <v>10</v>
      </c>
      <c r="P260" s="67">
        <f t="shared" si="500"/>
        <v>8192395</v>
      </c>
      <c r="Q260" s="326"/>
      <c r="R260" s="337"/>
      <c r="S260" s="71">
        <f t="shared" si="514"/>
        <v>1325837814.9200001</v>
      </c>
      <c r="T260" s="71">
        <f t="shared" si="514"/>
        <v>3870328</v>
      </c>
      <c r="U260" s="71">
        <f t="shared" si="402"/>
        <v>1321967486.9200001</v>
      </c>
      <c r="V260" s="324"/>
      <c r="W260" s="325"/>
      <c r="X260" s="71">
        <f>+AC260</f>
        <v>81923950</v>
      </c>
      <c r="Y260" s="71">
        <f>+J260-I260</f>
        <v>1340850820.25</v>
      </c>
      <c r="Z260" s="65">
        <f t="shared" si="462"/>
        <v>6.1098482219465233E-2</v>
      </c>
      <c r="AA260" s="324"/>
      <c r="AB260" s="325"/>
      <c r="AC260" s="71">
        <f t="shared" si="515"/>
        <v>81923950</v>
      </c>
      <c r="AD260" s="71">
        <f t="shared" si="516"/>
        <v>1344721148.25</v>
      </c>
      <c r="AE260" s="65">
        <f t="shared" si="464"/>
        <v>6.0922630767437994E-2</v>
      </c>
      <c r="AF260" s="324"/>
      <c r="AG260" s="325"/>
      <c r="AS260" s="106"/>
      <c r="AT260" s="101"/>
    </row>
    <row r="261" spans="1:46" s="59" customFormat="1" ht="28.5" customHeight="1" x14ac:dyDescent="0.2">
      <c r="A261" s="334">
        <v>31</v>
      </c>
      <c r="B261" s="323" t="s">
        <v>138</v>
      </c>
      <c r="C261" s="323"/>
      <c r="D261" s="75">
        <f>+(D263*$C263)+(D264*$C264)+(D262*$C262)</f>
        <v>1754270410.2</v>
      </c>
      <c r="E261" s="75">
        <f>+(E263*$C263)+(E264*$C264)+(E262*$C262)</f>
        <v>221745513.80000001</v>
      </c>
      <c r="F261" s="62">
        <f t="shared" si="499"/>
        <v>7.9111878303082044</v>
      </c>
      <c r="G261" s="324" t="s">
        <v>32</v>
      </c>
      <c r="H261" s="325" t="str">
        <f>IF(F261&gt;=1,"SI","NO")</f>
        <v>SI</v>
      </c>
      <c r="I261" s="70">
        <f t="shared" ref="I261:J261" si="517">+(I263*$C263)+(I264*$C264)+(I262*$C262)</f>
        <v>334085453.10000002</v>
      </c>
      <c r="J261" s="70">
        <f t="shared" si="517"/>
        <v>3281722410.2000003</v>
      </c>
      <c r="K261" s="91">
        <f t="shared" si="489"/>
        <v>0.10180186235789505</v>
      </c>
      <c r="L261" s="326" t="s">
        <v>3</v>
      </c>
      <c r="M261" s="325" t="str">
        <f t="shared" ref="M261" si="518">IF(K261&lt;=70%,"SI","NO")</f>
        <v>SI</v>
      </c>
      <c r="N261" s="70">
        <f t="shared" ref="N261:O261" si="519">+(N263*$C263)+(N264*$C264)+(N262*$C262)</f>
        <v>1427620075.5000002</v>
      </c>
      <c r="O261" s="70">
        <f t="shared" si="519"/>
        <v>3524130</v>
      </c>
      <c r="P261" s="67">
        <f t="shared" si="500"/>
        <v>405.09858475708904</v>
      </c>
      <c r="Q261" s="326" t="s">
        <v>33</v>
      </c>
      <c r="R261" s="337" t="str">
        <f>IF(P261&gt;=1,"SI","NO")</f>
        <v>SI</v>
      </c>
      <c r="S261" s="70">
        <f t="shared" ref="S261:U261" si="520">+(S263*$C263)+(S264*$C264)+(S262*$C262)</f>
        <v>1754270410.2</v>
      </c>
      <c r="T261" s="70">
        <f t="shared" si="520"/>
        <v>221745513.80000001</v>
      </c>
      <c r="U261" s="70">
        <f t="shared" si="520"/>
        <v>1532524896.4000001</v>
      </c>
      <c r="V261" s="324" t="s">
        <v>34</v>
      </c>
      <c r="W261" s="325" t="str">
        <f>IF(U261&gt;=$H$3*10%,"SI","NO")</f>
        <v>SI</v>
      </c>
      <c r="X261" s="70">
        <f>+(X263*$C263)+(X264*$C264)+(X262*$C262)</f>
        <v>1427620075.5000002</v>
      </c>
      <c r="Y261" s="70">
        <f>+(Y263*$C263)+(Y264*$C264)+(Y262*$C262)</f>
        <v>2947636957.0999999</v>
      </c>
      <c r="Z261" s="62">
        <f t="shared" si="462"/>
        <v>0.48432696979907203</v>
      </c>
      <c r="AA261" s="324" t="s">
        <v>2</v>
      </c>
      <c r="AB261" s="325" t="str">
        <f t="shared" ref="AB261" si="521">IF(Z261&gt;=0,"SI","NO")</f>
        <v>SI</v>
      </c>
      <c r="AC261" s="70">
        <f t="shared" ref="AC261:AD261" si="522">+(AC263*$C263)+(AC264*$C264)+(AC262*$C262)</f>
        <v>1427620075.5000002</v>
      </c>
      <c r="AD261" s="70">
        <f t="shared" si="522"/>
        <v>3281722410.2000003</v>
      </c>
      <c r="AE261" s="62">
        <f t="shared" si="464"/>
        <v>0.43502158228337046</v>
      </c>
      <c r="AF261" s="324" t="s">
        <v>2</v>
      </c>
      <c r="AG261" s="325" t="str">
        <f t="shared" ref="AG261" si="523">IF(AE261&gt;=0,"SI","NO")</f>
        <v>SI</v>
      </c>
      <c r="AS261" s="106"/>
      <c r="AT261" s="101"/>
    </row>
    <row r="262" spans="1:46" s="59" customFormat="1" ht="28.5" customHeight="1" x14ac:dyDescent="0.2">
      <c r="A262" s="334"/>
      <c r="B262" s="37" t="s">
        <v>139</v>
      </c>
      <c r="C262" s="38">
        <v>0.5</v>
      </c>
      <c r="D262" s="72">
        <v>1000000</v>
      </c>
      <c r="E262" s="72">
        <v>0</v>
      </c>
      <c r="F262" s="65" t="s">
        <v>114</v>
      </c>
      <c r="G262" s="324"/>
      <c r="H262" s="325"/>
      <c r="I262" s="72">
        <v>0</v>
      </c>
      <c r="J262" s="72">
        <v>1000000</v>
      </c>
      <c r="K262" s="92">
        <f t="shared" si="489"/>
        <v>0</v>
      </c>
      <c r="L262" s="326"/>
      <c r="M262" s="325"/>
      <c r="N262" s="72">
        <v>0</v>
      </c>
      <c r="O262" s="72">
        <v>0</v>
      </c>
      <c r="P262" s="66" t="s">
        <v>114</v>
      </c>
      <c r="Q262" s="326"/>
      <c r="R262" s="337"/>
      <c r="S262" s="71">
        <f t="shared" ref="S262:T264" si="524">+D262</f>
        <v>1000000</v>
      </c>
      <c r="T262" s="71">
        <f t="shared" si="524"/>
        <v>0</v>
      </c>
      <c r="U262" s="71">
        <f t="shared" ref="U262:U288" si="525">+(S262-T262)</f>
        <v>1000000</v>
      </c>
      <c r="V262" s="324"/>
      <c r="W262" s="325"/>
      <c r="X262" s="71">
        <f>+AC262</f>
        <v>0</v>
      </c>
      <c r="Y262" s="71">
        <f>+J262-I262</f>
        <v>1000000</v>
      </c>
      <c r="Z262" s="65">
        <f t="shared" si="462"/>
        <v>0</v>
      </c>
      <c r="AA262" s="324"/>
      <c r="AB262" s="325"/>
      <c r="AC262" s="71">
        <f t="shared" ref="AC262:AC264" si="526">+N262</f>
        <v>0</v>
      </c>
      <c r="AD262" s="71">
        <f t="shared" ref="AD262:AD264" si="527">+J262</f>
        <v>1000000</v>
      </c>
      <c r="AE262" s="65">
        <f t="shared" si="464"/>
        <v>0</v>
      </c>
      <c r="AF262" s="324"/>
      <c r="AG262" s="325"/>
      <c r="AS262" s="106"/>
      <c r="AT262" s="101"/>
    </row>
    <row r="263" spans="1:46" s="59" customFormat="1" ht="28.5" customHeight="1" x14ac:dyDescent="0.2">
      <c r="A263" s="334"/>
      <c r="B263" s="37" t="s">
        <v>140</v>
      </c>
      <c r="C263" s="38">
        <v>0.2</v>
      </c>
      <c r="D263" s="72">
        <v>8123620886</v>
      </c>
      <c r="E263" s="72">
        <v>1027906564</v>
      </c>
      <c r="F263" s="65">
        <f t="shared" si="499"/>
        <v>7.9030732661028127</v>
      </c>
      <c r="G263" s="324"/>
      <c r="H263" s="325"/>
      <c r="I263" s="71">
        <v>1547470914</v>
      </c>
      <c r="J263" s="71">
        <v>15632030886</v>
      </c>
      <c r="K263" s="92">
        <f t="shared" si="489"/>
        <v>9.8993593684996509E-2</v>
      </c>
      <c r="L263" s="326"/>
      <c r="M263" s="325"/>
      <c r="N263" s="71">
        <v>6600287274</v>
      </c>
      <c r="O263" s="71">
        <v>17620650</v>
      </c>
      <c r="P263" s="66">
        <f t="shared" si="500"/>
        <v>374.57683309072024</v>
      </c>
      <c r="Q263" s="326"/>
      <c r="R263" s="337"/>
      <c r="S263" s="71">
        <f t="shared" si="524"/>
        <v>8123620886</v>
      </c>
      <c r="T263" s="71">
        <f t="shared" si="524"/>
        <v>1027906564</v>
      </c>
      <c r="U263" s="71">
        <f t="shared" si="525"/>
        <v>7095714322</v>
      </c>
      <c r="V263" s="324"/>
      <c r="W263" s="325"/>
      <c r="X263" s="71">
        <f>+AC263</f>
        <v>6600287274</v>
      </c>
      <c r="Y263" s="71">
        <f>+J263-I263</f>
        <v>14084559972</v>
      </c>
      <c r="Z263" s="65">
        <f t="shared" si="462"/>
        <v>0.46861863537954485</v>
      </c>
      <c r="AA263" s="324"/>
      <c r="AB263" s="325"/>
      <c r="AC263" s="71">
        <f t="shared" si="526"/>
        <v>6600287274</v>
      </c>
      <c r="AD263" s="71">
        <f t="shared" si="527"/>
        <v>15632030886</v>
      </c>
      <c r="AE263" s="65">
        <f t="shared" si="464"/>
        <v>0.42222839259556461</v>
      </c>
      <c r="AF263" s="324"/>
      <c r="AG263" s="325"/>
      <c r="AS263" s="106"/>
      <c r="AT263" s="101"/>
    </row>
    <row r="264" spans="1:46" s="59" customFormat="1" ht="28.5" customHeight="1" x14ac:dyDescent="0.2">
      <c r="A264" s="334"/>
      <c r="B264" s="37" t="s">
        <v>141</v>
      </c>
      <c r="C264" s="38">
        <v>0.3</v>
      </c>
      <c r="D264" s="72">
        <v>430154110</v>
      </c>
      <c r="E264" s="72">
        <v>53880670</v>
      </c>
      <c r="F264" s="65">
        <f t="shared" si="499"/>
        <v>7.9834588174200505</v>
      </c>
      <c r="G264" s="324"/>
      <c r="H264" s="325"/>
      <c r="I264" s="71">
        <v>81970901</v>
      </c>
      <c r="J264" s="71">
        <v>516054110</v>
      </c>
      <c r="K264" s="92">
        <f t="shared" si="489"/>
        <v>0.15884167844337099</v>
      </c>
      <c r="L264" s="326"/>
      <c r="M264" s="325"/>
      <c r="N264" s="71">
        <v>358542069</v>
      </c>
      <c r="O264" s="71">
        <v>0</v>
      </c>
      <c r="P264" s="66" t="s">
        <v>114</v>
      </c>
      <c r="Q264" s="326"/>
      <c r="R264" s="337"/>
      <c r="S264" s="71">
        <f t="shared" si="524"/>
        <v>430154110</v>
      </c>
      <c r="T264" s="71">
        <f t="shared" si="524"/>
        <v>53880670</v>
      </c>
      <c r="U264" s="71">
        <f t="shared" si="525"/>
        <v>376273440</v>
      </c>
      <c r="V264" s="324"/>
      <c r="W264" s="325"/>
      <c r="X264" s="71">
        <f>+AC264</f>
        <v>358542069</v>
      </c>
      <c r="Y264" s="71">
        <f>+J264-I264</f>
        <v>434083209</v>
      </c>
      <c r="Z264" s="65">
        <f t="shared" si="462"/>
        <v>0.82597543873207036</v>
      </c>
      <c r="AA264" s="324"/>
      <c r="AB264" s="325"/>
      <c r="AC264" s="71">
        <f t="shared" si="526"/>
        <v>358542069</v>
      </c>
      <c r="AD264" s="71">
        <f t="shared" si="527"/>
        <v>516054110</v>
      </c>
      <c r="AE264" s="65">
        <f t="shared" si="464"/>
        <v>0.69477611369086856</v>
      </c>
      <c r="AF264" s="324"/>
      <c r="AG264" s="325"/>
      <c r="AS264" s="106"/>
      <c r="AT264" s="101"/>
    </row>
    <row r="265" spans="1:46" s="59" customFormat="1" ht="28.5" customHeight="1" x14ac:dyDescent="0.2">
      <c r="A265" s="334">
        <v>32</v>
      </c>
      <c r="B265" s="323" t="s">
        <v>143</v>
      </c>
      <c r="C265" s="323"/>
      <c r="D265" s="70">
        <f>+(D266*$C266)+(D267*$C267)</f>
        <v>4547120181.5</v>
      </c>
      <c r="E265" s="70">
        <f>+(E266*$C266)+(E267*$C267)</f>
        <v>1454909635</v>
      </c>
      <c r="F265" s="62">
        <f t="shared" si="499"/>
        <v>3.125362615046535</v>
      </c>
      <c r="G265" s="324" t="s">
        <v>32</v>
      </c>
      <c r="H265" s="325" t="str">
        <f>IF(F265&gt;=1,"SI","NO")</f>
        <v>SI</v>
      </c>
      <c r="I265" s="70">
        <f>+(I266*$C266)+(I267*$C267)</f>
        <v>3847300675</v>
      </c>
      <c r="J265" s="70">
        <f>+(J266*$C266)+(J267*$C267)</f>
        <v>7120983671.5</v>
      </c>
      <c r="K265" s="91">
        <f t="shared" si="489"/>
        <v>0.5402765758890703</v>
      </c>
      <c r="L265" s="326" t="s">
        <v>3</v>
      </c>
      <c r="M265" s="325" t="str">
        <f t="shared" ref="M265" si="528">IF(K265&lt;=70%,"SI","NO")</f>
        <v>SI</v>
      </c>
      <c r="N265" s="70">
        <f>+(N266*$C266)+(N267*$C267)</f>
        <v>6297404030.5</v>
      </c>
      <c r="O265" s="70">
        <f>+(O266*$C266)+(O267*$C267)</f>
        <v>169152467</v>
      </c>
      <c r="P265" s="67">
        <f t="shared" si="500"/>
        <v>37.229158653062981</v>
      </c>
      <c r="Q265" s="327" t="s">
        <v>33</v>
      </c>
      <c r="R265" s="324" t="str">
        <f>IF(P265&gt;=1,"SI","NO")</f>
        <v>SI</v>
      </c>
      <c r="S265" s="70">
        <f>+S266+S267</f>
        <v>9094240363</v>
      </c>
      <c r="T265" s="70">
        <f>+T266+T267</f>
        <v>2909819270</v>
      </c>
      <c r="U265" s="75">
        <f t="shared" si="525"/>
        <v>6184421093</v>
      </c>
      <c r="V265" s="324" t="s">
        <v>34</v>
      </c>
      <c r="W265" s="325" t="str">
        <f>IF(U265&gt;=$H$3*10%,"SI","NO")</f>
        <v>SI</v>
      </c>
      <c r="X265" s="70">
        <f>+(X266*$C266)+(X267*$C267)</f>
        <v>6297404030.5</v>
      </c>
      <c r="Y265" s="70">
        <f>+(Y266*$C266)+(Y267*$C267)</f>
        <v>3273682996.5</v>
      </c>
      <c r="Z265" s="62">
        <f t="shared" si="462"/>
        <v>1.9236450313707092</v>
      </c>
      <c r="AA265" s="324" t="s">
        <v>2</v>
      </c>
      <c r="AB265" s="325" t="str">
        <f t="shared" ref="AB265" si="529">IF(Z265&gt;=0,"SI","NO")</f>
        <v>SI</v>
      </c>
      <c r="AC265" s="70">
        <f>+(AC266*$C266)+(AC267*$C267)</f>
        <v>6297404030.5</v>
      </c>
      <c r="AD265" s="70">
        <f>+(AD266*$C266)+(AD267*$C267)</f>
        <v>7120983671.5</v>
      </c>
      <c r="AE265" s="62">
        <f t="shared" si="464"/>
        <v>0.88434468059571925</v>
      </c>
      <c r="AF265" s="324" t="s">
        <v>2</v>
      </c>
      <c r="AG265" s="325" t="str">
        <f t="shared" ref="AG265" si="530">IF(AE265&gt;=0,"SI","NO")</f>
        <v>SI</v>
      </c>
      <c r="AS265" s="106"/>
      <c r="AT265" s="101"/>
    </row>
    <row r="266" spans="1:46" s="59" customFormat="1" ht="28.5" customHeight="1" x14ac:dyDescent="0.2">
      <c r="A266" s="334"/>
      <c r="B266" s="25" t="s">
        <v>144</v>
      </c>
      <c r="C266" s="26">
        <v>0.5</v>
      </c>
      <c r="D266" s="71">
        <v>2952253560</v>
      </c>
      <c r="E266" s="71">
        <v>764982588</v>
      </c>
      <c r="F266" s="65">
        <f t="shared" si="499"/>
        <v>3.8592428197855924</v>
      </c>
      <c r="G266" s="324"/>
      <c r="H266" s="325"/>
      <c r="I266" s="71">
        <v>764982588</v>
      </c>
      <c r="J266" s="71">
        <v>3089809624</v>
      </c>
      <c r="K266" s="92">
        <f t="shared" si="489"/>
        <v>0.24758243422443299</v>
      </c>
      <c r="L266" s="326"/>
      <c r="M266" s="325"/>
      <c r="N266" s="71">
        <v>1475838127</v>
      </c>
      <c r="O266" s="71">
        <v>0</v>
      </c>
      <c r="P266" s="66" t="s">
        <v>114</v>
      </c>
      <c r="Q266" s="327"/>
      <c r="R266" s="324"/>
      <c r="S266" s="71">
        <f>+D266</f>
        <v>2952253560</v>
      </c>
      <c r="T266" s="71">
        <f>+E266</f>
        <v>764982588</v>
      </c>
      <c r="U266" s="71">
        <f t="shared" si="525"/>
        <v>2187270972</v>
      </c>
      <c r="V266" s="324"/>
      <c r="W266" s="325"/>
      <c r="X266" s="71">
        <f>+AC266</f>
        <v>1475838127</v>
      </c>
      <c r="Y266" s="71">
        <f>+J266-I266</f>
        <v>2324827036</v>
      </c>
      <c r="Z266" s="65">
        <f t="shared" si="462"/>
        <v>0.63481631284676787</v>
      </c>
      <c r="AA266" s="324"/>
      <c r="AB266" s="325"/>
      <c r="AC266" s="71">
        <f>+N266</f>
        <v>1475838127</v>
      </c>
      <c r="AD266" s="71">
        <f>+J266</f>
        <v>3089809624</v>
      </c>
      <c r="AE266" s="65">
        <f t="shared" si="464"/>
        <v>0.47764694482678588</v>
      </c>
      <c r="AF266" s="324"/>
      <c r="AG266" s="325"/>
      <c r="AS266" s="106"/>
      <c r="AT266" s="101"/>
    </row>
    <row r="267" spans="1:46" s="59" customFormat="1" ht="28.5" customHeight="1" x14ac:dyDescent="0.2">
      <c r="A267" s="334"/>
      <c r="B267" s="25" t="s">
        <v>29</v>
      </c>
      <c r="C267" s="26">
        <v>0.5</v>
      </c>
      <c r="D267" s="71">
        <v>6141986803</v>
      </c>
      <c r="E267" s="71">
        <v>2144836682</v>
      </c>
      <c r="F267" s="65">
        <f t="shared" si="499"/>
        <v>2.863615143542197</v>
      </c>
      <c r="G267" s="324"/>
      <c r="H267" s="325"/>
      <c r="I267" s="71">
        <v>6929618762</v>
      </c>
      <c r="J267" s="71">
        <v>11152157719</v>
      </c>
      <c r="K267" s="92">
        <f t="shared" si="489"/>
        <v>0.62137022597823965</v>
      </c>
      <c r="L267" s="326"/>
      <c r="M267" s="325"/>
      <c r="N267" s="71">
        <v>11118969934</v>
      </c>
      <c r="O267" s="71">
        <v>338304934</v>
      </c>
      <c r="P267" s="66">
        <f t="shared" si="500"/>
        <v>32.866709339805254</v>
      </c>
      <c r="Q267" s="327"/>
      <c r="R267" s="324"/>
      <c r="S267" s="71">
        <f>+D267</f>
        <v>6141986803</v>
      </c>
      <c r="T267" s="71">
        <f>+E267</f>
        <v>2144836682</v>
      </c>
      <c r="U267" s="71">
        <f t="shared" si="525"/>
        <v>3997150121</v>
      </c>
      <c r="V267" s="324"/>
      <c r="W267" s="325"/>
      <c r="X267" s="71">
        <f>+AC267</f>
        <v>11118969934</v>
      </c>
      <c r="Y267" s="71">
        <f>+J267-I267</f>
        <v>4222538957</v>
      </c>
      <c r="Z267" s="65">
        <f t="shared" si="462"/>
        <v>2.6332427118445647</v>
      </c>
      <c r="AA267" s="324"/>
      <c r="AB267" s="325"/>
      <c r="AC267" s="71">
        <f>+N267</f>
        <v>11118969934</v>
      </c>
      <c r="AD267" s="71">
        <f>+J267</f>
        <v>11152157719</v>
      </c>
      <c r="AE267" s="65">
        <f t="shared" si="464"/>
        <v>0.99702409293015493</v>
      </c>
      <c r="AF267" s="324"/>
      <c r="AG267" s="325"/>
      <c r="AS267" s="106"/>
      <c r="AT267" s="101"/>
    </row>
    <row r="268" spans="1:46" s="59" customFormat="1" ht="28.5" customHeight="1" x14ac:dyDescent="0.2">
      <c r="A268" s="334">
        <v>33</v>
      </c>
      <c r="B268" s="323" t="s">
        <v>145</v>
      </c>
      <c r="C268" s="323"/>
      <c r="D268" s="70">
        <f>+(D269*$C269)+(D270*$C270)</f>
        <v>1752265903</v>
      </c>
      <c r="E268" s="70">
        <f>+(E269*$C269)+(E270*$C270)</f>
        <v>668801480.5</v>
      </c>
      <c r="F268" s="62">
        <f t="shared" si="499"/>
        <v>2.6200090072916637</v>
      </c>
      <c r="G268" s="324" t="s">
        <v>32</v>
      </c>
      <c r="H268" s="325" t="str">
        <f>IF(F268&gt;=1,"SI","NO")</f>
        <v>SI</v>
      </c>
      <c r="I268" s="70">
        <f>+(I269*$C269)+(I270*$C270)</f>
        <v>987148941.5</v>
      </c>
      <c r="J268" s="70">
        <f>+(J269*$C269)+(J270*$C270)</f>
        <v>2146403494.5</v>
      </c>
      <c r="K268" s="91">
        <f t="shared" si="489"/>
        <v>0.45990837418476815</v>
      </c>
      <c r="L268" s="326" t="s">
        <v>3</v>
      </c>
      <c r="M268" s="325" t="str">
        <f t="shared" ref="M268" si="531">IF(K268&lt;=70%,"SI","NO")</f>
        <v>SI</v>
      </c>
      <c r="N268" s="70">
        <f>+(N269*$C269)+(N270*$C270)</f>
        <v>393706584</v>
      </c>
      <c r="O268" s="70">
        <f>+(O269*$C269)+(O270*$C270)</f>
        <v>41841299.5</v>
      </c>
      <c r="P268" s="67">
        <f t="shared" si="500"/>
        <v>9.409520944730696</v>
      </c>
      <c r="Q268" s="327" t="s">
        <v>33</v>
      </c>
      <c r="R268" s="324" t="str">
        <f>IF(P268&gt;=1,"SI","NO")</f>
        <v>SI</v>
      </c>
      <c r="S268" s="70">
        <f>+S269+S270</f>
        <v>3504531806</v>
      </c>
      <c r="T268" s="70">
        <f>+T269+T270</f>
        <v>1337602961</v>
      </c>
      <c r="U268" s="75">
        <f t="shared" si="525"/>
        <v>2166928845</v>
      </c>
      <c r="V268" s="324" t="s">
        <v>34</v>
      </c>
      <c r="W268" s="325" t="str">
        <f>IF(U268&gt;=$H$3*10%,"SI","NO")</f>
        <v>SI</v>
      </c>
      <c r="X268" s="70">
        <f>+(X269*$C269)+(X270*$C270)</f>
        <v>393706584</v>
      </c>
      <c r="Y268" s="70">
        <f>+(Y269*$C269)+(Y270*$C270)</f>
        <v>1159254553</v>
      </c>
      <c r="Z268" s="62">
        <f t="shared" si="462"/>
        <v>0.3396204767806506</v>
      </c>
      <c r="AA268" s="324" t="s">
        <v>2</v>
      </c>
      <c r="AB268" s="325" t="str">
        <f t="shared" ref="AB268" si="532">IF(Z268&gt;=0,"SI","NO")</f>
        <v>SI</v>
      </c>
      <c r="AC268" s="70">
        <f>+(AC269*$C269)+(AC270*$C270)</f>
        <v>393706584</v>
      </c>
      <c r="AD268" s="70">
        <f>+(AD269*$C269)+(AD270*$C270)</f>
        <v>2146403494.5</v>
      </c>
      <c r="AE268" s="62">
        <f t="shared" si="464"/>
        <v>0.18342617546460577</v>
      </c>
      <c r="AF268" s="324" t="s">
        <v>2</v>
      </c>
      <c r="AG268" s="325" t="str">
        <f t="shared" ref="AG268" si="533">IF(AE268&gt;=0,"SI","NO")</f>
        <v>SI</v>
      </c>
      <c r="AS268" s="106"/>
      <c r="AT268" s="101"/>
    </row>
    <row r="269" spans="1:46" s="59" customFormat="1" ht="28.5" customHeight="1" x14ac:dyDescent="0.2">
      <c r="A269" s="334"/>
      <c r="B269" s="25" t="s">
        <v>146</v>
      </c>
      <c r="C269" s="26">
        <v>0.5</v>
      </c>
      <c r="D269" s="71">
        <v>1149249666</v>
      </c>
      <c r="E269" s="71">
        <v>592257059</v>
      </c>
      <c r="F269" s="65">
        <f t="shared" si="499"/>
        <v>1.9404575235294916</v>
      </c>
      <c r="G269" s="324"/>
      <c r="H269" s="325"/>
      <c r="I269" s="71">
        <v>763246767</v>
      </c>
      <c r="J269" s="71">
        <v>1758886363</v>
      </c>
      <c r="K269" s="92">
        <f t="shared" si="489"/>
        <v>0.43393750901461736</v>
      </c>
      <c r="L269" s="326"/>
      <c r="M269" s="325"/>
      <c r="N269" s="71">
        <v>344338380</v>
      </c>
      <c r="O269" s="71">
        <v>20100657</v>
      </c>
      <c r="P269" s="66">
        <f t="shared" si="500"/>
        <v>17.130702742701395</v>
      </c>
      <c r="Q269" s="327"/>
      <c r="R269" s="324"/>
      <c r="S269" s="71">
        <f>+D269</f>
        <v>1149249666</v>
      </c>
      <c r="T269" s="71">
        <f>+E269</f>
        <v>592257059</v>
      </c>
      <c r="U269" s="71">
        <f t="shared" si="525"/>
        <v>556992607</v>
      </c>
      <c r="V269" s="324"/>
      <c r="W269" s="325"/>
      <c r="X269" s="71">
        <f>+AC269</f>
        <v>344338380</v>
      </c>
      <c r="Y269" s="71">
        <f>+J269-I269</f>
        <v>995639596</v>
      </c>
      <c r="Z269" s="65">
        <f t="shared" si="462"/>
        <v>0.34584641006985423</v>
      </c>
      <c r="AA269" s="324"/>
      <c r="AB269" s="325"/>
      <c r="AC269" s="71">
        <f>+N269</f>
        <v>344338380</v>
      </c>
      <c r="AD269" s="71">
        <f>+J269</f>
        <v>1758886363</v>
      </c>
      <c r="AE269" s="65">
        <f t="shared" si="464"/>
        <v>0.19577068038249382</v>
      </c>
      <c r="AF269" s="324"/>
      <c r="AG269" s="325"/>
      <c r="AS269" s="106"/>
      <c r="AT269" s="101"/>
    </row>
    <row r="270" spans="1:46" s="59" customFormat="1" ht="28.5" customHeight="1" x14ac:dyDescent="0.2">
      <c r="A270" s="334"/>
      <c r="B270" s="25" t="s">
        <v>147</v>
      </c>
      <c r="C270" s="26">
        <v>0.5</v>
      </c>
      <c r="D270" s="71">
        <v>2355282140</v>
      </c>
      <c r="E270" s="71">
        <v>745345902</v>
      </c>
      <c r="F270" s="65">
        <f t="shared" si="499"/>
        <v>3.1599853620715286</v>
      </c>
      <c r="G270" s="324"/>
      <c r="H270" s="325"/>
      <c r="I270" s="71">
        <v>1211051116</v>
      </c>
      <c r="J270" s="71">
        <v>2533920626</v>
      </c>
      <c r="K270" s="92">
        <f t="shared" si="489"/>
        <v>0.47793569521226192</v>
      </c>
      <c r="L270" s="326"/>
      <c r="M270" s="325"/>
      <c r="N270" s="71">
        <v>443074788</v>
      </c>
      <c r="O270" s="71">
        <v>63581942</v>
      </c>
      <c r="P270" s="66">
        <f t="shared" si="500"/>
        <v>6.9685633068584156</v>
      </c>
      <c r="Q270" s="327"/>
      <c r="R270" s="324"/>
      <c r="S270" s="71">
        <f>+D270</f>
        <v>2355282140</v>
      </c>
      <c r="T270" s="71">
        <f>+E270</f>
        <v>745345902</v>
      </c>
      <c r="U270" s="71">
        <f t="shared" si="525"/>
        <v>1609936238</v>
      </c>
      <c r="V270" s="324"/>
      <c r="W270" s="325"/>
      <c r="X270" s="71">
        <f>+AC270</f>
        <v>443074788</v>
      </c>
      <c r="Y270" s="71">
        <f>+J270-I270</f>
        <v>1322869510</v>
      </c>
      <c r="Z270" s="65">
        <f t="shared" si="462"/>
        <v>0.3349346134676579</v>
      </c>
      <c r="AA270" s="324"/>
      <c r="AB270" s="325"/>
      <c r="AC270" s="71">
        <f>+N270</f>
        <v>443074788</v>
      </c>
      <c r="AD270" s="71">
        <f>+J270</f>
        <v>2533920626</v>
      </c>
      <c r="AE270" s="65">
        <f t="shared" si="464"/>
        <v>0.17485740612934259</v>
      </c>
      <c r="AF270" s="324"/>
      <c r="AG270" s="325"/>
      <c r="AS270" s="106"/>
      <c r="AT270" s="101"/>
    </row>
    <row r="271" spans="1:46" s="59" customFormat="1" ht="28.5" customHeight="1" x14ac:dyDescent="0.2">
      <c r="A271" s="334">
        <v>34</v>
      </c>
      <c r="B271" s="323" t="s">
        <v>148</v>
      </c>
      <c r="C271" s="323"/>
      <c r="D271" s="70">
        <f>+(D273*$C273)+(D274*$C274)+(D272*$C272)</f>
        <v>2952389729.0999994</v>
      </c>
      <c r="E271" s="70">
        <f>+(E273*$C273)+(E274*$C274)+(E272*$C272)</f>
        <v>1696027263.9000001</v>
      </c>
      <c r="F271" s="62">
        <f t="shared" si="499"/>
        <v>1.7407678472756414</v>
      </c>
      <c r="G271" s="324" t="s">
        <v>32</v>
      </c>
      <c r="H271" s="325" t="str">
        <f>IF(F271&gt;=1,"SI","NO")</f>
        <v>SI</v>
      </c>
      <c r="I271" s="70">
        <f>+(I273*$C273)+(I274*$C274)+(I272*$C272)</f>
        <v>2356086672</v>
      </c>
      <c r="J271" s="70">
        <f>+(J273*$C273)+(J274*$C274)+(J272*$C272)</f>
        <v>4380276244.6999998</v>
      </c>
      <c r="K271" s="91">
        <f t="shared" si="489"/>
        <v>0.53788540730753975</v>
      </c>
      <c r="L271" s="326" t="s">
        <v>3</v>
      </c>
      <c r="M271" s="325" t="str">
        <f t="shared" ref="M271" si="534">IF(K271&lt;=70%,"SI","NO")</f>
        <v>SI</v>
      </c>
      <c r="N271" s="70">
        <f>+(N273*$C273)+(N274*$C274)+(N272*$C272)</f>
        <v>622379177.10000002</v>
      </c>
      <c r="O271" s="70">
        <f>+(O273*$C273)+(O274*$C274)+(O272*$C272)</f>
        <v>100137082.39999999</v>
      </c>
      <c r="P271" s="67">
        <f t="shared" si="500"/>
        <v>6.2152717273496281</v>
      </c>
      <c r="Q271" s="326" t="s">
        <v>33</v>
      </c>
      <c r="R271" s="324" t="str">
        <f>IF(P271&gt;=1,"SI","NO")</f>
        <v>SI</v>
      </c>
      <c r="S271" s="70">
        <f>+S273+S274+S272</f>
        <v>9396705666</v>
      </c>
      <c r="T271" s="70">
        <f t="shared" ref="T271" si="535">+T273+T274+T272</f>
        <v>5309695287</v>
      </c>
      <c r="U271" s="70">
        <f>+S271-T271</f>
        <v>4087010379</v>
      </c>
      <c r="V271" s="324" t="s">
        <v>34</v>
      </c>
      <c r="W271" s="325" t="str">
        <f>IF(U271&gt;=$H$3*10%,"SI","NO")</f>
        <v>SI</v>
      </c>
      <c r="X271" s="70">
        <f>+(X273*$C273)+(X274*$C274)+(X272*$C272)</f>
        <v>622379177.10000002</v>
      </c>
      <c r="Y271" s="70">
        <f>+(Y273*$C273)+(Y274*$C274)+(Y272*$C272)</f>
        <v>2024189572.7</v>
      </c>
      <c r="Z271" s="62">
        <f t="shared" si="462"/>
        <v>0.3074707949759018</v>
      </c>
      <c r="AA271" s="324" t="s">
        <v>2</v>
      </c>
      <c r="AB271" s="325" t="str">
        <f t="shared" ref="AB271" si="536">IF(Z271&gt;=0,"SI","NO")</f>
        <v>SI</v>
      </c>
      <c r="AC271" s="70">
        <f>+(AC273*$C273)+(AC274*$C274)+(AC272*$C272)</f>
        <v>622379177.10000002</v>
      </c>
      <c r="AD271" s="70">
        <f>+(AD273*$C273)+(AD274*$C274)+(AD272*$C272)</f>
        <v>4380276244.6999998</v>
      </c>
      <c r="AE271" s="62">
        <f t="shared" si="464"/>
        <v>0.14208674118511586</v>
      </c>
      <c r="AF271" s="324" t="s">
        <v>2</v>
      </c>
      <c r="AG271" s="325" t="str">
        <f t="shared" ref="AG271" si="537">IF(AE271&gt;=0,"SI","NO")</f>
        <v>SI</v>
      </c>
      <c r="AS271" s="106"/>
      <c r="AT271" s="101"/>
    </row>
    <row r="272" spans="1:46" s="59" customFormat="1" ht="28.5" customHeight="1" x14ac:dyDescent="0.2">
      <c r="A272" s="334"/>
      <c r="B272" s="37" t="s">
        <v>149</v>
      </c>
      <c r="C272" s="40">
        <v>0.3</v>
      </c>
      <c r="D272" s="72">
        <v>307499479</v>
      </c>
      <c r="E272" s="72">
        <v>51936714</v>
      </c>
      <c r="F272" s="62">
        <f t="shared" si="499"/>
        <v>5.9206571867446218</v>
      </c>
      <c r="G272" s="324"/>
      <c r="H272" s="325"/>
      <c r="I272" s="72">
        <v>108084735</v>
      </c>
      <c r="J272" s="72">
        <v>321259479</v>
      </c>
      <c r="K272" s="93">
        <f t="shared" si="489"/>
        <v>0.33644060974151052</v>
      </c>
      <c r="L272" s="326"/>
      <c r="M272" s="325"/>
      <c r="N272" s="72">
        <v>21331927</v>
      </c>
      <c r="O272" s="72">
        <v>0</v>
      </c>
      <c r="P272" s="67" t="s">
        <v>114</v>
      </c>
      <c r="Q272" s="326"/>
      <c r="R272" s="324"/>
      <c r="S272" s="71">
        <f t="shared" ref="S272:T274" si="538">+D272</f>
        <v>307499479</v>
      </c>
      <c r="T272" s="71">
        <f t="shared" si="538"/>
        <v>51936714</v>
      </c>
      <c r="U272" s="71">
        <f t="shared" ref="U272" si="539">+(S272-T272)</f>
        <v>255562765</v>
      </c>
      <c r="V272" s="324"/>
      <c r="W272" s="325"/>
      <c r="X272" s="71">
        <f>+AC272</f>
        <v>21331927</v>
      </c>
      <c r="Y272" s="71">
        <f>+J272-I272</f>
        <v>213174744</v>
      </c>
      <c r="Z272" s="62">
        <f t="shared" si="462"/>
        <v>0.10006779696191402</v>
      </c>
      <c r="AA272" s="324"/>
      <c r="AB272" s="325"/>
      <c r="AC272" s="71">
        <f>+N272</f>
        <v>21331927</v>
      </c>
      <c r="AD272" s="71">
        <f>+J272</f>
        <v>321259479</v>
      </c>
      <c r="AE272" s="65">
        <f t="shared" si="464"/>
        <v>6.6400926336557989E-2</v>
      </c>
      <c r="AF272" s="324"/>
      <c r="AG272" s="325"/>
      <c r="AS272" s="106"/>
      <c r="AT272" s="101"/>
    </row>
    <row r="273" spans="1:46" s="59" customFormat="1" ht="28.5" customHeight="1" x14ac:dyDescent="0.2">
      <c r="A273" s="334"/>
      <c r="B273" s="25" t="s">
        <v>151</v>
      </c>
      <c r="C273" s="26">
        <v>0.3</v>
      </c>
      <c r="D273" s="71">
        <v>7755425894</v>
      </c>
      <c r="E273" s="71">
        <v>4226571795</v>
      </c>
      <c r="F273" s="62">
        <f t="shared" si="499"/>
        <v>1.8349211299745589</v>
      </c>
      <c r="G273" s="324"/>
      <c r="H273" s="325"/>
      <c r="I273" s="71">
        <v>6370621801</v>
      </c>
      <c r="J273" s="71">
        <v>12426966370</v>
      </c>
      <c r="K273" s="92">
        <f t="shared" si="489"/>
        <v>0.51264496992438546</v>
      </c>
      <c r="L273" s="326"/>
      <c r="M273" s="325"/>
      <c r="N273" s="71">
        <v>1981758122</v>
      </c>
      <c r="O273" s="71">
        <v>331298172</v>
      </c>
      <c r="P273" s="66">
        <f t="shared" si="500"/>
        <v>5.9817961265418633</v>
      </c>
      <c r="Q273" s="326"/>
      <c r="R273" s="324"/>
      <c r="S273" s="71">
        <f t="shared" si="538"/>
        <v>7755425894</v>
      </c>
      <c r="T273" s="71">
        <f t="shared" si="538"/>
        <v>4226571795</v>
      </c>
      <c r="U273" s="71">
        <f t="shared" si="525"/>
        <v>3528854099</v>
      </c>
      <c r="V273" s="324"/>
      <c r="W273" s="325"/>
      <c r="X273" s="71">
        <f>+AC273</f>
        <v>1981758122</v>
      </c>
      <c r="Y273" s="71">
        <f>+J273-I273</f>
        <v>6056344569</v>
      </c>
      <c r="Z273" s="65">
        <f t="shared" si="462"/>
        <v>0.32722017372390361</v>
      </c>
      <c r="AA273" s="324"/>
      <c r="AB273" s="325"/>
      <c r="AC273" s="71">
        <f>+N273</f>
        <v>1981758122</v>
      </c>
      <c r="AD273" s="71">
        <f>+J273</f>
        <v>12426966370</v>
      </c>
      <c r="AE273" s="65">
        <f t="shared" si="464"/>
        <v>0.15947239760656085</v>
      </c>
      <c r="AF273" s="324"/>
      <c r="AG273" s="325"/>
      <c r="AS273" s="106"/>
      <c r="AT273" s="101"/>
    </row>
    <row r="274" spans="1:46" s="59" customFormat="1" ht="28.5" customHeight="1" x14ac:dyDescent="0.2">
      <c r="A274" s="334"/>
      <c r="B274" s="25" t="s">
        <v>150</v>
      </c>
      <c r="C274" s="26">
        <v>0.4</v>
      </c>
      <c r="D274" s="71">
        <v>1333780293</v>
      </c>
      <c r="E274" s="71">
        <v>1031186778</v>
      </c>
      <c r="F274" s="62">
        <f t="shared" si="499"/>
        <v>1.2934420043543267</v>
      </c>
      <c r="G274" s="324"/>
      <c r="H274" s="325"/>
      <c r="I274" s="71">
        <v>1031186778</v>
      </c>
      <c r="J274" s="71">
        <v>1389521225</v>
      </c>
      <c r="K274" s="92">
        <f t="shared" si="489"/>
        <v>0.74211660782655553</v>
      </c>
      <c r="L274" s="326"/>
      <c r="M274" s="325"/>
      <c r="N274" s="71">
        <v>53630406</v>
      </c>
      <c r="O274" s="71">
        <v>1869077</v>
      </c>
      <c r="P274" s="66">
        <f t="shared" si="500"/>
        <v>28.693524129824507</v>
      </c>
      <c r="Q274" s="326"/>
      <c r="R274" s="324"/>
      <c r="S274" s="71">
        <f t="shared" si="538"/>
        <v>1333780293</v>
      </c>
      <c r="T274" s="71">
        <f t="shared" si="538"/>
        <v>1031186778</v>
      </c>
      <c r="U274" s="71">
        <f t="shared" si="525"/>
        <v>302593515</v>
      </c>
      <c r="V274" s="324"/>
      <c r="W274" s="325"/>
      <c r="X274" s="71">
        <f>+AC274</f>
        <v>53630406</v>
      </c>
      <c r="Y274" s="71">
        <f>+J274-I274</f>
        <v>358334447</v>
      </c>
      <c r="Z274" s="65">
        <f t="shared" si="462"/>
        <v>0.14966578415499082</v>
      </c>
      <c r="AA274" s="324"/>
      <c r="AB274" s="325"/>
      <c r="AC274" s="71">
        <f>+N274</f>
        <v>53630406</v>
      </c>
      <c r="AD274" s="71">
        <f>+J274</f>
        <v>1389521225</v>
      </c>
      <c r="AE274" s="65">
        <f t="shared" si="464"/>
        <v>3.8596320110187592E-2</v>
      </c>
      <c r="AF274" s="324"/>
      <c r="AG274" s="325"/>
      <c r="AS274" s="106"/>
      <c r="AT274" s="101"/>
    </row>
    <row r="275" spans="1:46" s="59" customFormat="1" ht="28.5" customHeight="1" x14ac:dyDescent="0.2">
      <c r="A275" s="334">
        <v>35</v>
      </c>
      <c r="B275" s="323" t="s">
        <v>152</v>
      </c>
      <c r="C275" s="323"/>
      <c r="D275" s="70">
        <f>+(D277*$C277)+(D278*$C278)+(D276*$C276)</f>
        <v>14132235153.945</v>
      </c>
      <c r="E275" s="70">
        <f>+(E277*$C277)+(E278*$C278)+(E276*$C276)</f>
        <v>2637735755.8118</v>
      </c>
      <c r="F275" s="62">
        <f t="shared" si="499"/>
        <v>5.3577145181457375</v>
      </c>
      <c r="G275" s="324" t="s">
        <v>32</v>
      </c>
      <c r="H275" s="325" t="str">
        <f>IF(F275&gt;=1,"SI","NO")</f>
        <v>SI</v>
      </c>
      <c r="I275" s="70">
        <f>+(I277*$C277)+(I278*$C278)+(I276*$C276)</f>
        <v>3510298147.0260997</v>
      </c>
      <c r="J275" s="70">
        <f>+(J277*$C277)+(J278*$C278)+(J276*$C276)</f>
        <v>21698168191.327503</v>
      </c>
      <c r="K275" s="91">
        <f t="shared" si="489"/>
        <v>0.16177854812781495</v>
      </c>
      <c r="L275" s="326" t="s">
        <v>3</v>
      </c>
      <c r="M275" s="325" t="str">
        <f t="shared" ref="M275" si="540">IF(K275&lt;=70%,"SI","NO")</f>
        <v>SI</v>
      </c>
      <c r="N275" s="70">
        <f>+(N277*$C277)+(N278*$C278)+(N276*$C276)</f>
        <v>3815293221.2033</v>
      </c>
      <c r="O275" s="70">
        <f>+(O277*$C277)+(O278*$C278)+(O276*$C276)</f>
        <v>51287987.949999996</v>
      </c>
      <c r="P275" s="67">
        <f t="shared" si="500"/>
        <v>74.389606098854586</v>
      </c>
      <c r="Q275" s="326" t="s">
        <v>33</v>
      </c>
      <c r="R275" s="324" t="str">
        <f>IF(P275&gt;=1,"SI","NO")</f>
        <v>SI</v>
      </c>
      <c r="S275" s="70">
        <f>+S277+S278+S276</f>
        <v>42400593418</v>
      </c>
      <c r="T275" s="70">
        <f t="shared" ref="T275" si="541">+T277+T278+T276</f>
        <v>7913997939</v>
      </c>
      <c r="U275" s="75">
        <f t="shared" si="525"/>
        <v>34486595479</v>
      </c>
      <c r="V275" s="324" t="s">
        <v>34</v>
      </c>
      <c r="W275" s="325" t="str">
        <f>IF(U275&gt;=$H$3*10%,"SI","NO")</f>
        <v>SI</v>
      </c>
      <c r="X275" s="70">
        <f>+(X277*$C277)+(X278*$C278)+(X276*$C276)</f>
        <v>3815293221.2033</v>
      </c>
      <c r="Y275" s="70">
        <f>+(Y277*$C277)+(Y278*$C278)+(Y276*$C276)</f>
        <v>18187870044.301399</v>
      </c>
      <c r="Z275" s="62">
        <f t="shared" si="462"/>
        <v>0.20977130427642918</v>
      </c>
      <c r="AA275" s="324" t="s">
        <v>2</v>
      </c>
      <c r="AB275" s="325" t="str">
        <f t="shared" ref="AB275" si="542">IF(Z275&gt;=0,"SI","NO")</f>
        <v>SI</v>
      </c>
      <c r="AC275" s="70">
        <f>+(AC277*$C277)+(AC278*$C278)+(AC276*$C276)</f>
        <v>3815293221.2033</v>
      </c>
      <c r="AD275" s="70">
        <f>+(AD277*$C277)+(AD278*$C278)+(AD276*$C276)</f>
        <v>21698168191.327503</v>
      </c>
      <c r="AE275" s="62">
        <f t="shared" si="464"/>
        <v>0.17583480723171033</v>
      </c>
      <c r="AF275" s="324" t="s">
        <v>2</v>
      </c>
      <c r="AG275" s="325" t="str">
        <f t="shared" ref="AG275" si="543">IF(AE275&gt;=0,"SI","NO")</f>
        <v>SI</v>
      </c>
      <c r="AS275" s="106"/>
      <c r="AT275" s="101"/>
    </row>
    <row r="276" spans="1:46" s="59" customFormat="1" ht="28.5" customHeight="1" x14ac:dyDescent="0.2">
      <c r="A276" s="334"/>
      <c r="B276" s="25" t="s">
        <v>153</v>
      </c>
      <c r="C276" s="41">
        <v>0.33339999999999997</v>
      </c>
      <c r="D276" s="71">
        <v>1173677256</v>
      </c>
      <c r="E276" s="71">
        <v>2427431</v>
      </c>
      <c r="F276" s="65">
        <f t="shared" si="499"/>
        <v>483.50591880881473</v>
      </c>
      <c r="G276" s="324"/>
      <c r="H276" s="325"/>
      <c r="I276" s="71">
        <v>956463817</v>
      </c>
      <c r="J276" s="71">
        <v>1852152933</v>
      </c>
      <c r="K276" s="92">
        <f t="shared" si="489"/>
        <v>0.51640650183825831</v>
      </c>
      <c r="L276" s="326"/>
      <c r="M276" s="325"/>
      <c r="N276" s="71">
        <v>86778143</v>
      </c>
      <c r="O276" s="71">
        <v>72610</v>
      </c>
      <c r="P276" s="66">
        <f t="shared" si="500"/>
        <v>1195.1266079052473</v>
      </c>
      <c r="Q276" s="326"/>
      <c r="R276" s="324"/>
      <c r="S276" s="71">
        <f t="shared" ref="S276:T278" si="544">+D276</f>
        <v>1173677256</v>
      </c>
      <c r="T276" s="71">
        <f t="shared" si="544"/>
        <v>2427431</v>
      </c>
      <c r="U276" s="71">
        <f t="shared" si="525"/>
        <v>1171249825</v>
      </c>
      <c r="V276" s="324"/>
      <c r="W276" s="325"/>
      <c r="X276" s="71">
        <f>+AC276</f>
        <v>86778143</v>
      </c>
      <c r="Y276" s="71">
        <f>+J276-I276</f>
        <v>895689116</v>
      </c>
      <c r="Z276" s="65">
        <f t="shared" si="462"/>
        <v>9.6884221824126759E-2</v>
      </c>
      <c r="AA276" s="324"/>
      <c r="AB276" s="325"/>
      <c r="AC276" s="71">
        <f>+N276</f>
        <v>86778143</v>
      </c>
      <c r="AD276" s="71">
        <f>+J276</f>
        <v>1852152933</v>
      </c>
      <c r="AE276" s="65">
        <f t="shared" si="464"/>
        <v>4.6852579748607619E-2</v>
      </c>
      <c r="AF276" s="324"/>
      <c r="AG276" s="325"/>
      <c r="AS276" s="106"/>
      <c r="AT276" s="101"/>
    </row>
    <row r="277" spans="1:46" s="59" customFormat="1" ht="28.5" customHeight="1" x14ac:dyDescent="0.2">
      <c r="A277" s="334"/>
      <c r="B277" s="25" t="s">
        <v>154</v>
      </c>
      <c r="C277" s="41">
        <v>0.33329999999999999</v>
      </c>
      <c r="D277" s="71">
        <v>33130848343</v>
      </c>
      <c r="E277" s="71">
        <v>7659622440</v>
      </c>
      <c r="F277" s="65">
        <f t="shared" si="499"/>
        <v>4.325389221534528</v>
      </c>
      <c r="G277" s="324"/>
      <c r="H277" s="325"/>
      <c r="I277" s="71">
        <v>8965262640</v>
      </c>
      <c r="J277" s="71">
        <v>55100095855</v>
      </c>
      <c r="K277" s="92">
        <f t="shared" si="489"/>
        <v>0.16270865777788762</v>
      </c>
      <c r="L277" s="326"/>
      <c r="M277" s="325"/>
      <c r="N277" s="71">
        <v>10825211324</v>
      </c>
      <c r="O277" s="71">
        <v>152300720</v>
      </c>
      <c r="P277" s="66">
        <f t="shared" si="500"/>
        <v>71.077873591142577</v>
      </c>
      <c r="Q277" s="326"/>
      <c r="R277" s="324"/>
      <c r="S277" s="71">
        <f t="shared" si="544"/>
        <v>33130848343</v>
      </c>
      <c r="T277" s="71">
        <f t="shared" si="544"/>
        <v>7659622440</v>
      </c>
      <c r="U277" s="71">
        <f t="shared" si="525"/>
        <v>25471225903</v>
      </c>
      <c r="V277" s="324"/>
      <c r="W277" s="325"/>
      <c r="X277" s="71">
        <f>+AC277</f>
        <v>10825211324</v>
      </c>
      <c r="Y277" s="71">
        <f>+J277-I277</f>
        <v>46134833215</v>
      </c>
      <c r="Z277" s="65">
        <f t="shared" si="462"/>
        <v>0.23464290579640279</v>
      </c>
      <c r="AA277" s="324"/>
      <c r="AB277" s="325"/>
      <c r="AC277" s="71">
        <f>+N277</f>
        <v>10825211324</v>
      </c>
      <c r="AD277" s="71">
        <f>+J277</f>
        <v>55100095855</v>
      </c>
      <c r="AE277" s="65">
        <f t="shared" si="464"/>
        <v>0.19646447353716678</v>
      </c>
      <c r="AF277" s="324"/>
      <c r="AG277" s="325"/>
      <c r="AS277" s="106"/>
      <c r="AT277" s="101"/>
    </row>
    <row r="278" spans="1:46" s="59" customFormat="1" ht="28.5" customHeight="1" x14ac:dyDescent="0.2">
      <c r="A278" s="334"/>
      <c r="B278" s="25" t="s">
        <v>155</v>
      </c>
      <c r="C278" s="41">
        <v>0.33329999999999999</v>
      </c>
      <c r="D278" s="71">
        <v>8096067819</v>
      </c>
      <c r="E278" s="71">
        <v>251948068</v>
      </c>
      <c r="F278" s="65">
        <f t="shared" si="499"/>
        <v>32.133875378635565</v>
      </c>
      <c r="G278" s="324"/>
      <c r="H278" s="325"/>
      <c r="I278" s="71">
        <v>609934211</v>
      </c>
      <c r="J278" s="71">
        <v>8148210186</v>
      </c>
      <c r="K278" s="92">
        <f t="shared" si="489"/>
        <v>7.4854992332913789E-2</v>
      </c>
      <c r="L278" s="326"/>
      <c r="M278" s="325"/>
      <c r="N278" s="71">
        <v>535008863</v>
      </c>
      <c r="O278" s="71">
        <v>1506000</v>
      </c>
      <c r="P278" s="66">
        <f t="shared" si="500"/>
        <v>355.25156905710492</v>
      </c>
      <c r="Q278" s="326"/>
      <c r="R278" s="324"/>
      <c r="S278" s="71">
        <f t="shared" si="544"/>
        <v>8096067819</v>
      </c>
      <c r="T278" s="71">
        <f t="shared" si="544"/>
        <v>251948068</v>
      </c>
      <c r="U278" s="71">
        <f t="shared" si="525"/>
        <v>7844119751</v>
      </c>
      <c r="V278" s="324"/>
      <c r="W278" s="325"/>
      <c r="X278" s="71">
        <f>+AC278</f>
        <v>535008863</v>
      </c>
      <c r="Y278" s="71">
        <f>+J278-I278</f>
        <v>7538275975</v>
      </c>
      <c r="Z278" s="65">
        <f t="shared" si="462"/>
        <v>7.0972310482437601E-2</v>
      </c>
      <c r="AA278" s="324"/>
      <c r="AB278" s="325"/>
      <c r="AC278" s="71">
        <f>+N278</f>
        <v>535008863</v>
      </c>
      <c r="AD278" s="71">
        <f>+J278</f>
        <v>8148210186</v>
      </c>
      <c r="AE278" s="65">
        <f t="shared" si="464"/>
        <v>6.5659678725425552E-2</v>
      </c>
      <c r="AF278" s="324"/>
      <c r="AG278" s="325"/>
      <c r="AS278" s="106"/>
      <c r="AT278" s="101"/>
    </row>
    <row r="279" spans="1:46" s="59" customFormat="1" ht="28.5" customHeight="1" x14ac:dyDescent="0.2">
      <c r="A279" s="334">
        <v>36</v>
      </c>
      <c r="B279" s="323" t="s">
        <v>156</v>
      </c>
      <c r="C279" s="323"/>
      <c r="D279" s="70">
        <f>+(D281*$C281)+(D283*$C283)+(D280*$C280)+(D282*$C282)</f>
        <v>2338165596.1000004</v>
      </c>
      <c r="E279" s="70">
        <f>+(E281*$C281)+(E283*$C283)+(E280*$C280)+(E282*$C282)</f>
        <v>1066491926.5000001</v>
      </c>
      <c r="F279" s="62">
        <f t="shared" si="499"/>
        <v>2.1923894011775249</v>
      </c>
      <c r="G279" s="324" t="s">
        <v>32</v>
      </c>
      <c r="H279" s="325" t="str">
        <f>IF(F279&gt;=1,"SI","NO")</f>
        <v>SI</v>
      </c>
      <c r="I279" s="70">
        <f>+(I281*$C281)+(I283*$C283)+(I280*$C280)+(I282*$C282)</f>
        <v>1819817787.3000002</v>
      </c>
      <c r="J279" s="70">
        <f>+(J281*$C281)+(J283*$C283)+(J280*$C280)+(J282*$C282)</f>
        <v>3093092422.0999999</v>
      </c>
      <c r="K279" s="91">
        <f t="shared" si="489"/>
        <v>0.58834898507962052</v>
      </c>
      <c r="L279" s="326" t="s">
        <v>3</v>
      </c>
      <c r="M279" s="325" t="str">
        <f t="shared" ref="M279" si="545">IF(K279&lt;=70%,"SI","NO")</f>
        <v>SI</v>
      </c>
      <c r="N279" s="70">
        <f>+(N281*$C281)+(N283*$C283)+(N280*$C280)+(N282*$C282)</f>
        <v>365708194.10000002</v>
      </c>
      <c r="O279" s="70">
        <f>+(O281*$C281)+(O283*$C283)+(O280*$C280)+(O282*$C282)</f>
        <v>27403398.800000001</v>
      </c>
      <c r="P279" s="66">
        <f t="shared" si="500"/>
        <v>13.345358974230599</v>
      </c>
      <c r="Q279" s="326" t="s">
        <v>33</v>
      </c>
      <c r="R279" s="324" t="str">
        <f>IF(P279&gt;=1,"SI","NO")</f>
        <v>SI</v>
      </c>
      <c r="S279" s="70">
        <f>+S281+S282+S280+S283</f>
        <v>8296737699</v>
      </c>
      <c r="T279" s="70">
        <f t="shared" ref="T279" si="546">+T281+T282+T280+T283</f>
        <v>2853793312</v>
      </c>
      <c r="U279" s="70">
        <f>+S279-T279</f>
        <v>5442944387</v>
      </c>
      <c r="V279" s="324" t="s">
        <v>34</v>
      </c>
      <c r="W279" s="325" t="str">
        <f>IF(U279&gt;=$H$3*10%,"SI","NO")</f>
        <v>SI</v>
      </c>
      <c r="X279" s="70">
        <f>+(X281*$C281)+(X282*$C282)+(X280*$C280)+(X283*$C283)</f>
        <v>365708194.10000002</v>
      </c>
      <c r="Y279" s="70">
        <f>+(Y281*$C281)+(Y282*$C282)+(Y280*$C280)+(Y283*$C283)</f>
        <v>1273274634.8000002</v>
      </c>
      <c r="Z279" s="62">
        <f t="shared" si="462"/>
        <v>0.28721862833421141</v>
      </c>
      <c r="AA279" s="324" t="s">
        <v>2</v>
      </c>
      <c r="AB279" s="325" t="str">
        <f t="shared" ref="AB279" si="547">IF(Z279&gt;=0,"SI","NO")</f>
        <v>SI</v>
      </c>
      <c r="AC279" s="70">
        <f>+(AC281*$C281)+(AC282*$C282)+(AC280*$C280)+(AC283*$C283)</f>
        <v>365708194.10000002</v>
      </c>
      <c r="AD279" s="70">
        <f>+(AD281*$C281)+(AD282*$C282)+(AD280*$C280)+(AD283*$C283)</f>
        <v>3093092422.0999999</v>
      </c>
      <c r="AE279" s="62">
        <f t="shared" si="464"/>
        <v>0.11823383985781744</v>
      </c>
      <c r="AF279" s="324" t="s">
        <v>2</v>
      </c>
      <c r="AG279" s="325" t="str">
        <f>IF(AE279&gt;=0,"SI","NO")</f>
        <v>SI</v>
      </c>
      <c r="AS279" s="106"/>
      <c r="AT279" s="101"/>
    </row>
    <row r="280" spans="1:46" s="59" customFormat="1" ht="28.5" customHeight="1" x14ac:dyDescent="0.2">
      <c r="A280" s="334"/>
      <c r="B280" s="25" t="s">
        <v>157</v>
      </c>
      <c r="C280" s="26">
        <v>0.3</v>
      </c>
      <c r="D280" s="71">
        <v>56692604</v>
      </c>
      <c r="E280" s="71">
        <v>15390657</v>
      </c>
      <c r="F280" s="65">
        <f t="shared" si="499"/>
        <v>3.6835727025818326</v>
      </c>
      <c r="G280" s="324"/>
      <c r="H280" s="325"/>
      <c r="I280" s="71">
        <v>15390657</v>
      </c>
      <c r="J280" s="71">
        <v>81392604</v>
      </c>
      <c r="K280" s="92">
        <f t="shared" si="489"/>
        <v>0.18909159117209223</v>
      </c>
      <c r="L280" s="326"/>
      <c r="M280" s="325"/>
      <c r="N280" s="71">
        <v>24625256</v>
      </c>
      <c r="O280" s="71">
        <v>0</v>
      </c>
      <c r="P280" s="66" t="s">
        <v>114</v>
      </c>
      <c r="Q280" s="326"/>
      <c r="R280" s="324"/>
      <c r="S280" s="71">
        <f>+D280</f>
        <v>56692604</v>
      </c>
      <c r="T280" s="71">
        <f>+E280</f>
        <v>15390657</v>
      </c>
      <c r="U280" s="71">
        <f t="shared" si="525"/>
        <v>41301947</v>
      </c>
      <c r="V280" s="324"/>
      <c r="W280" s="325"/>
      <c r="X280" s="71">
        <f>+AC280</f>
        <v>24625256</v>
      </c>
      <c r="Y280" s="71">
        <f>+J280-I280</f>
        <v>66001947</v>
      </c>
      <c r="Z280" s="65">
        <f t="shared" si="462"/>
        <v>0.37309893297541663</v>
      </c>
      <c r="AA280" s="324"/>
      <c r="AB280" s="325"/>
      <c r="AC280" s="71">
        <f>+N280</f>
        <v>24625256</v>
      </c>
      <c r="AD280" s="71">
        <f>+J280</f>
        <v>81392604</v>
      </c>
      <c r="AE280" s="65">
        <f t="shared" si="464"/>
        <v>0.30254906207448529</v>
      </c>
      <c r="AF280" s="324"/>
      <c r="AG280" s="325"/>
      <c r="AS280" s="106"/>
      <c r="AT280" s="101"/>
    </row>
    <row r="281" spans="1:46" s="59" customFormat="1" ht="28.5" customHeight="1" x14ac:dyDescent="0.2">
      <c r="A281" s="334"/>
      <c r="B281" s="25" t="s">
        <v>158</v>
      </c>
      <c r="C281" s="26">
        <v>0.2</v>
      </c>
      <c r="D281" s="71">
        <v>42699708</v>
      </c>
      <c r="E281" s="71">
        <v>155986533</v>
      </c>
      <c r="F281" s="65">
        <f t="shared" si="499"/>
        <v>0.27373970802979514</v>
      </c>
      <c r="G281" s="324"/>
      <c r="H281" s="325"/>
      <c r="I281" s="71">
        <v>155986533</v>
      </c>
      <c r="J281" s="71">
        <v>582383880</v>
      </c>
      <c r="K281" s="92">
        <f t="shared" si="489"/>
        <v>0.26784143304241181</v>
      </c>
      <c r="L281" s="326"/>
      <c r="M281" s="325"/>
      <c r="N281" s="71">
        <v>320717148</v>
      </c>
      <c r="O281" s="71">
        <v>0</v>
      </c>
      <c r="P281" s="66" t="s">
        <v>114</v>
      </c>
      <c r="Q281" s="326"/>
      <c r="R281" s="324"/>
      <c r="S281" s="71">
        <f t="shared" ref="S281:T288" si="548">+D281</f>
        <v>42699708</v>
      </c>
      <c r="T281" s="71">
        <f t="shared" si="548"/>
        <v>155986533</v>
      </c>
      <c r="U281" s="71">
        <f t="shared" si="525"/>
        <v>-113286825</v>
      </c>
      <c r="V281" s="324"/>
      <c r="W281" s="325"/>
      <c r="X281" s="71">
        <f>+AC281</f>
        <v>320717148</v>
      </c>
      <c r="Y281" s="71">
        <f>+J281-I281</f>
        <v>426397347</v>
      </c>
      <c r="Z281" s="65">
        <f t="shared" si="462"/>
        <v>0.75215558974854502</v>
      </c>
      <c r="AA281" s="324"/>
      <c r="AB281" s="325"/>
      <c r="AC281" s="71">
        <f t="shared" ref="AC281:AC288" si="549">+N281</f>
        <v>320717148</v>
      </c>
      <c r="AD281" s="71">
        <f t="shared" ref="AD281:AD283" si="550">+J281</f>
        <v>582383880</v>
      </c>
      <c r="AE281" s="65">
        <f t="shared" si="464"/>
        <v>0.55069715871943437</v>
      </c>
      <c r="AF281" s="324"/>
      <c r="AG281" s="325"/>
      <c r="AS281" s="106"/>
      <c r="AT281" s="101"/>
    </row>
    <row r="282" spans="1:46" s="59" customFormat="1" ht="28.5" customHeight="1" x14ac:dyDescent="0.2">
      <c r="A282" s="334"/>
      <c r="B282" s="25" t="s">
        <v>159</v>
      </c>
      <c r="C282" s="26">
        <v>0.4</v>
      </c>
      <c r="D282" s="71">
        <v>4976277782</v>
      </c>
      <c r="E282" s="71">
        <v>2541452702</v>
      </c>
      <c r="F282" s="65">
        <f t="shared" si="499"/>
        <v>1.9580446167988532</v>
      </c>
      <c r="G282" s="324"/>
      <c r="H282" s="325"/>
      <c r="I282" s="71">
        <v>4424767354</v>
      </c>
      <c r="J282" s="71">
        <v>6575227761</v>
      </c>
      <c r="K282" s="92">
        <f t="shared" si="489"/>
        <v>0.6729451077337365</v>
      </c>
      <c r="L282" s="326"/>
      <c r="M282" s="325"/>
      <c r="N282" s="71">
        <v>733416923</v>
      </c>
      <c r="O282" s="71">
        <v>68508497</v>
      </c>
      <c r="P282" s="66">
        <f t="shared" si="500"/>
        <v>10.705488444739927</v>
      </c>
      <c r="Q282" s="326"/>
      <c r="R282" s="324"/>
      <c r="S282" s="71">
        <f t="shared" si="548"/>
        <v>4976277782</v>
      </c>
      <c r="T282" s="71">
        <f t="shared" si="548"/>
        <v>2541452702</v>
      </c>
      <c r="U282" s="71">
        <f t="shared" si="525"/>
        <v>2434825080</v>
      </c>
      <c r="V282" s="324"/>
      <c r="W282" s="325"/>
      <c r="X282" s="71">
        <f>+AC282</f>
        <v>733416923</v>
      </c>
      <c r="Y282" s="71">
        <f>+J282-I282</f>
        <v>2150460407</v>
      </c>
      <c r="Z282" s="65">
        <f t="shared" si="462"/>
        <v>0.34105111659468001</v>
      </c>
      <c r="AA282" s="324"/>
      <c r="AB282" s="325"/>
      <c r="AC282" s="71">
        <f t="shared" si="549"/>
        <v>733416923</v>
      </c>
      <c r="AD282" s="71">
        <f t="shared" si="550"/>
        <v>6575227761</v>
      </c>
      <c r="AE282" s="65">
        <f t="shared" si="464"/>
        <v>0.11154243619516194</v>
      </c>
      <c r="AF282" s="324"/>
      <c r="AG282" s="325"/>
      <c r="AS282" s="106"/>
      <c r="AT282" s="101"/>
    </row>
    <row r="283" spans="1:46" s="59" customFormat="1" ht="28.5" customHeight="1" x14ac:dyDescent="0.2">
      <c r="A283" s="334"/>
      <c r="B283" s="25" t="s">
        <v>160</v>
      </c>
      <c r="C283" s="26">
        <v>0.1</v>
      </c>
      <c r="D283" s="71">
        <v>3221067605</v>
      </c>
      <c r="E283" s="71">
        <v>140963420</v>
      </c>
      <c r="F283" s="65">
        <f t="shared" si="499"/>
        <v>22.850379233137222</v>
      </c>
      <c r="G283" s="324"/>
      <c r="H283" s="325"/>
      <c r="I283" s="71">
        <v>140963420</v>
      </c>
      <c r="J283" s="71">
        <v>3221067605</v>
      </c>
      <c r="K283" s="92">
        <f t="shared" si="489"/>
        <v>4.3762949831039018E-2</v>
      </c>
      <c r="L283" s="326"/>
      <c r="M283" s="325"/>
      <c r="N283" s="71">
        <v>8104185</v>
      </c>
      <c r="O283" s="71">
        <v>0</v>
      </c>
      <c r="P283" s="66" t="s">
        <v>114</v>
      </c>
      <c r="Q283" s="326"/>
      <c r="R283" s="324"/>
      <c r="S283" s="71">
        <f t="shared" si="548"/>
        <v>3221067605</v>
      </c>
      <c r="T283" s="71">
        <f t="shared" si="548"/>
        <v>140963420</v>
      </c>
      <c r="U283" s="71">
        <f t="shared" si="525"/>
        <v>3080104185</v>
      </c>
      <c r="V283" s="324"/>
      <c r="W283" s="325"/>
      <c r="X283" s="71">
        <f>+AC283</f>
        <v>8104185</v>
      </c>
      <c r="Y283" s="71">
        <f>+J283-I283</f>
        <v>3080104185</v>
      </c>
      <c r="Z283" s="65">
        <f t="shared" si="462"/>
        <v>2.6311398943799037E-3</v>
      </c>
      <c r="AA283" s="324"/>
      <c r="AB283" s="325"/>
      <c r="AC283" s="71">
        <f t="shared" si="549"/>
        <v>8104185</v>
      </c>
      <c r="AD283" s="71">
        <f t="shared" si="550"/>
        <v>3221067605</v>
      </c>
      <c r="AE283" s="65">
        <f t="shared" si="464"/>
        <v>2.5159934511837108E-3</v>
      </c>
      <c r="AF283" s="324"/>
      <c r="AG283" s="325"/>
      <c r="AS283" s="106"/>
      <c r="AT283" s="101"/>
    </row>
    <row r="284" spans="1:46" s="59" customFormat="1" ht="28.5" customHeight="1" x14ac:dyDescent="0.2">
      <c r="A284" s="334">
        <v>37</v>
      </c>
      <c r="B284" s="323" t="s">
        <v>161</v>
      </c>
      <c r="C284" s="323"/>
      <c r="D284" s="70">
        <f>+(D286*$C286)+(D288*$C288)+(D285*$C285)+(D287*$C287)</f>
        <v>1332273550.8</v>
      </c>
      <c r="E284" s="70">
        <f>+(E286*$C286)+(E288*$C288)+(E285*$C285)+(E287*$C287)</f>
        <v>15974261</v>
      </c>
      <c r="F284" s="62">
        <f t="shared" si="499"/>
        <v>83.401263495068719</v>
      </c>
      <c r="G284" s="324" t="s">
        <v>32</v>
      </c>
      <c r="H284" s="325" t="str">
        <f>IF(F284&gt;=1,"SI","NO")</f>
        <v>SI</v>
      </c>
      <c r="I284" s="70">
        <f>+(I286*$C286)+(I288*$C288)+(I285*$C285)+(I287*$C287)</f>
        <v>296570275.69999999</v>
      </c>
      <c r="J284" s="70">
        <f>+(J286*$C286)+(J288*$C288)+(J285*$C285)+(J287*$C287)</f>
        <v>1719014691.7</v>
      </c>
      <c r="K284" s="91">
        <f t="shared" si="489"/>
        <v>0.17252340956243381</v>
      </c>
      <c r="L284" s="326" t="s">
        <v>3</v>
      </c>
      <c r="M284" s="325" t="str">
        <f t="shared" ref="M284" si="551">IF(K284&lt;=70%,"SI","NO")</f>
        <v>SI</v>
      </c>
      <c r="N284" s="70">
        <f>+(N286*$C286)+(N288*$C288)+(N285*$C285)+(N287*$C287)</f>
        <v>171124026.59999999</v>
      </c>
      <c r="O284" s="70">
        <f>+(O286*$C286)+(O288*$C288)+(O285*$C285)+(O287*$C287)</f>
        <v>983334</v>
      </c>
      <c r="P284" s="69">
        <f t="shared" ref="P284" si="552">+N284/O284</f>
        <v>174.02431584792146</v>
      </c>
      <c r="Q284" s="326" t="s">
        <v>33</v>
      </c>
      <c r="R284" s="324" t="str">
        <f>IF(P284&gt;=1,"SI","NO")</f>
        <v>SI</v>
      </c>
      <c r="S284" s="70">
        <f>+S286+S287+S285+S288</f>
        <v>4572295440</v>
      </c>
      <c r="T284" s="70">
        <f t="shared" ref="T284:U284" si="553">+T286+T287+T285+T288</f>
        <v>66545870</v>
      </c>
      <c r="U284" s="70">
        <f t="shared" si="553"/>
        <v>4505749570</v>
      </c>
      <c r="V284" s="112"/>
      <c r="W284" s="113"/>
      <c r="X284" s="70">
        <f>+(X286*$C286)+(X287*$C287)+(X285*$C285)+(X288*$C288)</f>
        <v>171124026.59999999</v>
      </c>
      <c r="Y284" s="70">
        <f>+(Y286*$C286)+(Y287*$C287)+(Y285*$C285)+(Y288*$C288)</f>
        <v>1422444416</v>
      </c>
      <c r="Z284" s="62">
        <f t="shared" si="462"/>
        <v>0.12030278629882153</v>
      </c>
      <c r="AA284" s="112"/>
      <c r="AB284" s="113"/>
      <c r="AC284" s="70">
        <f>+(AC286*$C286)+(AC287*$C287)+(AC285*$C285)+(AC288*$C288)</f>
        <v>171124026.59999999</v>
      </c>
      <c r="AD284" s="70">
        <f>+(AD286*$C286)+(AD287*$C287)+(AD285*$C285)+(AD288*$C288)</f>
        <v>1719014691.7</v>
      </c>
      <c r="AE284" s="62">
        <f t="shared" si="464"/>
        <v>9.9547739426687987E-2</v>
      </c>
      <c r="AF284" s="112"/>
      <c r="AG284" s="113"/>
      <c r="AS284" s="106"/>
      <c r="AT284" s="101"/>
    </row>
    <row r="285" spans="1:46" s="59" customFormat="1" ht="28.5" customHeight="1" x14ac:dyDescent="0.2">
      <c r="A285" s="334"/>
      <c r="B285" s="60" t="s">
        <v>162</v>
      </c>
      <c r="C285" s="26">
        <v>0.3</v>
      </c>
      <c r="D285" s="71">
        <v>0</v>
      </c>
      <c r="E285" s="71">
        <v>0</v>
      </c>
      <c r="F285" s="65" t="s">
        <v>61</v>
      </c>
      <c r="G285" s="324"/>
      <c r="H285" s="325"/>
      <c r="I285" s="71">
        <v>0</v>
      </c>
      <c r="J285" s="71">
        <v>100000000</v>
      </c>
      <c r="K285" s="92">
        <f t="shared" si="489"/>
        <v>0</v>
      </c>
      <c r="L285" s="326"/>
      <c r="M285" s="325"/>
      <c r="N285" s="71">
        <v>0</v>
      </c>
      <c r="O285" s="71">
        <v>0</v>
      </c>
      <c r="P285" s="66" t="s">
        <v>114</v>
      </c>
      <c r="Q285" s="326"/>
      <c r="R285" s="324"/>
      <c r="S285" s="71">
        <f t="shared" si="548"/>
        <v>0</v>
      </c>
      <c r="T285" s="71">
        <f t="shared" si="548"/>
        <v>0</v>
      </c>
      <c r="U285" s="71">
        <f t="shared" si="525"/>
        <v>0</v>
      </c>
      <c r="V285" s="324" t="s">
        <v>34</v>
      </c>
      <c r="W285" s="325" t="str">
        <f>IF(U279&gt;=$H$3*10%,"SI","NO")</f>
        <v>SI</v>
      </c>
      <c r="X285" s="71">
        <f>+AC285</f>
        <v>0</v>
      </c>
      <c r="Y285" s="71">
        <f>+J285-I285</f>
        <v>100000000</v>
      </c>
      <c r="Z285" s="65">
        <f t="shared" si="462"/>
        <v>0</v>
      </c>
      <c r="AA285" s="324" t="s">
        <v>2</v>
      </c>
      <c r="AB285" s="325" t="str">
        <f>IF(Z279&gt;=0,"SI","NO")</f>
        <v>SI</v>
      </c>
      <c r="AC285" s="71">
        <f t="shared" si="549"/>
        <v>0</v>
      </c>
      <c r="AD285" s="71">
        <f>+J285</f>
        <v>100000000</v>
      </c>
      <c r="AE285" s="65">
        <f t="shared" si="464"/>
        <v>0</v>
      </c>
      <c r="AF285" s="324" t="s">
        <v>2</v>
      </c>
      <c r="AG285" s="325" t="str">
        <f>IF(AE279&gt;=0,"SI","NO")</f>
        <v>SI</v>
      </c>
      <c r="AS285" s="106"/>
      <c r="AT285" s="101"/>
    </row>
    <row r="286" spans="1:46" s="59" customFormat="1" ht="28.5" customHeight="1" x14ac:dyDescent="0.2">
      <c r="A286" s="334"/>
      <c r="B286" s="60" t="s">
        <v>163</v>
      </c>
      <c r="C286" s="26">
        <v>0.2</v>
      </c>
      <c r="D286" s="71">
        <v>174087812</v>
      </c>
      <c r="E286" s="71">
        <v>9767000</v>
      </c>
      <c r="F286" s="65">
        <f t="shared" si="499"/>
        <v>17.824082318009623</v>
      </c>
      <c r="G286" s="324"/>
      <c r="H286" s="325"/>
      <c r="I286" s="71">
        <v>9767000</v>
      </c>
      <c r="J286" s="71">
        <v>174087812</v>
      </c>
      <c r="K286" s="92">
        <f t="shared" si="489"/>
        <v>5.6103870154907802E-2</v>
      </c>
      <c r="L286" s="326"/>
      <c r="M286" s="325"/>
      <c r="N286" s="71">
        <v>10969200</v>
      </c>
      <c r="O286" s="71">
        <v>0</v>
      </c>
      <c r="P286" s="66" t="s">
        <v>114</v>
      </c>
      <c r="Q286" s="326"/>
      <c r="R286" s="324"/>
      <c r="S286" s="71">
        <f t="shared" si="548"/>
        <v>174087812</v>
      </c>
      <c r="T286" s="71">
        <f t="shared" si="548"/>
        <v>9767000</v>
      </c>
      <c r="U286" s="71">
        <f t="shared" si="525"/>
        <v>164320812</v>
      </c>
      <c r="V286" s="324"/>
      <c r="W286" s="325"/>
      <c r="X286" s="71">
        <f>+AC286</f>
        <v>10969200</v>
      </c>
      <c r="Y286" s="71">
        <f>+J286-I286</f>
        <v>164320812</v>
      </c>
      <c r="Z286" s="65">
        <f t="shared" si="462"/>
        <v>6.6754782102707716E-2</v>
      </c>
      <c r="AA286" s="324"/>
      <c r="AB286" s="325"/>
      <c r="AC286" s="71">
        <f t="shared" si="549"/>
        <v>10969200</v>
      </c>
      <c r="AD286" s="71">
        <f t="shared" ref="AD286:AD288" si="554">+J286</f>
        <v>174087812</v>
      </c>
      <c r="AE286" s="65">
        <f t="shared" si="464"/>
        <v>6.3009580475398244E-2</v>
      </c>
      <c r="AF286" s="324"/>
      <c r="AG286" s="325"/>
      <c r="AS286" s="106"/>
      <c r="AT286" s="101"/>
    </row>
    <row r="287" spans="1:46" s="59" customFormat="1" ht="28.5" customHeight="1" x14ac:dyDescent="0.2">
      <c r="A287" s="334"/>
      <c r="B287" s="60" t="s">
        <v>164</v>
      </c>
      <c r="C287" s="26">
        <v>0.2</v>
      </c>
      <c r="D287" s="71">
        <v>220063000</v>
      </c>
      <c r="E287" s="71">
        <v>30128000</v>
      </c>
      <c r="F287" s="65">
        <f t="shared" si="499"/>
        <v>7.3042684545937338</v>
      </c>
      <c r="G287" s="324"/>
      <c r="H287" s="325"/>
      <c r="I287" s="71">
        <v>96653000</v>
      </c>
      <c r="J287" s="71">
        <v>233826000</v>
      </c>
      <c r="K287" s="92">
        <f t="shared" si="489"/>
        <v>0.41335437462044428</v>
      </c>
      <c r="L287" s="326"/>
      <c r="M287" s="325"/>
      <c r="N287" s="71">
        <v>70782000</v>
      </c>
      <c r="O287" s="71">
        <v>0</v>
      </c>
      <c r="P287" s="66" t="e">
        <f t="shared" ref="P287" si="555">+N287/O287</f>
        <v>#DIV/0!</v>
      </c>
      <c r="Q287" s="326"/>
      <c r="R287" s="324"/>
      <c r="S287" s="71">
        <f t="shared" si="548"/>
        <v>220063000</v>
      </c>
      <c r="T287" s="71">
        <f t="shared" si="548"/>
        <v>30128000</v>
      </c>
      <c r="U287" s="71">
        <f t="shared" si="525"/>
        <v>189935000</v>
      </c>
      <c r="V287" s="324"/>
      <c r="W287" s="325"/>
      <c r="X287" s="71">
        <f>+AC287</f>
        <v>70782000</v>
      </c>
      <c r="Y287" s="71">
        <f>+J287-I287</f>
        <v>137173000</v>
      </c>
      <c r="Z287" s="65">
        <f t="shared" si="462"/>
        <v>0.51600533632711976</v>
      </c>
      <c r="AA287" s="324"/>
      <c r="AB287" s="325"/>
      <c r="AC287" s="71">
        <f t="shared" si="549"/>
        <v>70782000</v>
      </c>
      <c r="AD287" s="71">
        <f t="shared" si="554"/>
        <v>233826000</v>
      </c>
      <c r="AE287" s="65">
        <f t="shared" si="464"/>
        <v>0.30271227322881117</v>
      </c>
      <c r="AF287" s="324"/>
      <c r="AG287" s="325"/>
      <c r="AS287" s="106"/>
      <c r="AT287" s="101"/>
    </row>
    <row r="288" spans="1:46" s="59" customFormat="1" ht="28.5" customHeight="1" x14ac:dyDescent="0.2">
      <c r="A288" s="334"/>
      <c r="B288" s="60" t="s">
        <v>165</v>
      </c>
      <c r="C288" s="26">
        <v>0.3</v>
      </c>
      <c r="D288" s="71">
        <v>4178144628</v>
      </c>
      <c r="E288" s="71">
        <v>26650870</v>
      </c>
      <c r="F288" s="65">
        <f t="shared" si="499"/>
        <v>156.77329212892488</v>
      </c>
      <c r="G288" s="324"/>
      <c r="H288" s="325"/>
      <c r="I288" s="71">
        <v>917620919</v>
      </c>
      <c r="J288" s="71">
        <v>5358106431</v>
      </c>
      <c r="K288" s="92">
        <f t="shared" si="489"/>
        <v>0.17125843445195274</v>
      </c>
      <c r="L288" s="326"/>
      <c r="M288" s="325"/>
      <c r="N288" s="71">
        <v>515912622</v>
      </c>
      <c r="O288" s="71">
        <v>3277780</v>
      </c>
      <c r="P288" s="66" t="s">
        <v>114</v>
      </c>
      <c r="Q288" s="326"/>
      <c r="R288" s="324"/>
      <c r="S288" s="71">
        <f t="shared" si="548"/>
        <v>4178144628</v>
      </c>
      <c r="T288" s="71">
        <f t="shared" si="548"/>
        <v>26650870</v>
      </c>
      <c r="U288" s="71">
        <f t="shared" si="525"/>
        <v>4151493758</v>
      </c>
      <c r="V288" s="324"/>
      <c r="W288" s="325"/>
      <c r="X288" s="71">
        <f>+AC288</f>
        <v>515912622</v>
      </c>
      <c r="Y288" s="71">
        <f>+J288-I288</f>
        <v>4440485512</v>
      </c>
      <c r="Z288" s="65">
        <f t="shared" si="462"/>
        <v>0.11618383183681019</v>
      </c>
      <c r="AA288" s="324"/>
      <c r="AB288" s="325"/>
      <c r="AC288" s="71">
        <f t="shared" si="549"/>
        <v>515912622</v>
      </c>
      <c r="AD288" s="71">
        <f t="shared" si="554"/>
        <v>5358106431</v>
      </c>
      <c r="AE288" s="65">
        <f t="shared" si="464"/>
        <v>9.6286370687809125E-2</v>
      </c>
      <c r="AF288" s="324"/>
      <c r="AG288" s="325"/>
      <c r="AS288" s="106"/>
      <c r="AT288" s="101"/>
    </row>
    <row r="289" spans="1:45" s="19" customFormat="1" ht="12.75" x14ac:dyDescent="0.2">
      <c r="A289" s="50"/>
      <c r="B289" s="51"/>
      <c r="C289" s="52"/>
      <c r="D289" s="53"/>
      <c r="E289" s="54"/>
      <c r="F289" s="55"/>
      <c r="G289" s="6"/>
      <c r="H289" s="56"/>
      <c r="I289" s="53"/>
      <c r="J289" s="54"/>
      <c r="K289" s="94"/>
      <c r="L289" s="118"/>
      <c r="M289" s="56"/>
      <c r="N289" s="53"/>
      <c r="O289" s="54"/>
      <c r="P289" s="57"/>
      <c r="Q289" s="118"/>
      <c r="R289" s="6"/>
      <c r="S289" s="53"/>
      <c r="T289" s="54"/>
      <c r="U289" s="53"/>
      <c r="V289" s="6"/>
      <c r="W289" s="56"/>
      <c r="X289" s="56"/>
      <c r="Y289" s="56"/>
      <c r="Z289" s="56"/>
      <c r="AA289" s="56"/>
      <c r="AB289" s="56"/>
      <c r="AC289" s="53"/>
      <c r="AD289" s="54"/>
      <c r="AE289" s="55"/>
      <c r="AF289" s="6"/>
      <c r="AG289" s="56"/>
      <c r="AH289" s="53"/>
      <c r="AI289" s="54"/>
      <c r="AJ289" s="55"/>
      <c r="AK289" s="6"/>
      <c r="AL289" s="42"/>
      <c r="AM289" s="58"/>
      <c r="AN289" s="58"/>
      <c r="AO289" s="58"/>
      <c r="AP289" s="58"/>
      <c r="AQ289" s="58"/>
      <c r="AR289" s="58"/>
      <c r="AS289" s="107"/>
    </row>
    <row r="290" spans="1:45" s="19" customFormat="1" ht="12.75" x14ac:dyDescent="0.2">
      <c r="A290" s="27"/>
      <c r="B290" s="28"/>
      <c r="C290" s="29"/>
      <c r="D290" s="30"/>
      <c r="E290" s="31"/>
      <c r="F290" s="32"/>
      <c r="G290" s="33"/>
      <c r="H290" s="34"/>
      <c r="I290" s="30"/>
      <c r="J290" s="31"/>
      <c r="K290" s="95"/>
      <c r="L290" s="35"/>
      <c r="M290" s="34"/>
      <c r="N290" s="30"/>
      <c r="O290" s="31"/>
      <c r="P290" s="36"/>
      <c r="Q290" s="35"/>
      <c r="R290" s="33"/>
      <c r="S290" s="30"/>
      <c r="T290" s="31"/>
      <c r="U290" s="30"/>
      <c r="V290" s="33"/>
      <c r="W290" s="34"/>
      <c r="X290" s="34"/>
      <c r="Y290" s="34"/>
      <c r="Z290" s="34"/>
      <c r="AA290" s="34"/>
      <c r="AB290" s="34"/>
      <c r="AC290" s="30"/>
      <c r="AD290" s="31"/>
      <c r="AE290" s="32"/>
      <c r="AF290" s="33"/>
      <c r="AG290" s="34"/>
      <c r="AH290" s="30"/>
      <c r="AI290" s="31"/>
      <c r="AJ290" s="32"/>
      <c r="AK290" s="33"/>
      <c r="AL290" s="39"/>
      <c r="AM290" s="44"/>
      <c r="AN290" s="44"/>
      <c r="AO290" s="44"/>
      <c r="AP290" s="44"/>
      <c r="AQ290" s="44"/>
      <c r="AR290" s="44"/>
      <c r="AS290" s="108"/>
    </row>
    <row r="291" spans="1:45" s="19" customFormat="1" ht="12.75" x14ac:dyDescent="0.2">
      <c r="A291" s="27"/>
      <c r="B291" s="28"/>
      <c r="C291" s="29"/>
      <c r="D291" s="30"/>
      <c r="E291" s="31"/>
      <c r="F291" s="32"/>
      <c r="G291" s="33"/>
      <c r="H291" s="34"/>
      <c r="I291" s="30"/>
      <c r="J291" s="31"/>
      <c r="K291" s="95"/>
      <c r="L291" s="35"/>
      <c r="M291" s="34"/>
      <c r="N291" s="30"/>
      <c r="O291" s="31"/>
      <c r="P291" s="36"/>
      <c r="Q291" s="35"/>
      <c r="R291" s="33"/>
      <c r="S291" s="30"/>
      <c r="T291" s="31"/>
      <c r="U291" s="30"/>
      <c r="V291" s="33"/>
      <c r="W291" s="34"/>
      <c r="X291" s="34"/>
      <c r="Y291" s="34"/>
      <c r="Z291" s="34"/>
      <c r="AA291" s="34"/>
      <c r="AB291" s="34"/>
      <c r="AC291" s="30"/>
      <c r="AD291" s="31"/>
      <c r="AE291" s="32"/>
      <c r="AF291" s="33"/>
      <c r="AG291" s="34"/>
      <c r="AH291" s="30"/>
      <c r="AI291" s="31"/>
      <c r="AJ291" s="32"/>
      <c r="AK291" s="33"/>
      <c r="AL291" s="43"/>
      <c r="AS291" s="109"/>
    </row>
    <row r="292" spans="1:45" ht="13.5" thickBot="1" x14ac:dyDescent="0.25">
      <c r="A292" s="21"/>
      <c r="B292" s="61"/>
      <c r="C292" s="22"/>
      <c r="D292" s="83"/>
      <c r="E292" s="83"/>
      <c r="F292" s="22"/>
      <c r="G292" s="22"/>
      <c r="H292" s="22"/>
      <c r="I292" s="83"/>
      <c r="J292" s="83"/>
      <c r="K292" s="96"/>
      <c r="L292" s="22"/>
      <c r="M292" s="22"/>
      <c r="N292" s="83"/>
      <c r="O292" s="83"/>
      <c r="P292" s="22"/>
      <c r="Q292" s="22"/>
      <c r="R292" s="22"/>
      <c r="S292" s="83"/>
      <c r="T292" s="83"/>
      <c r="U292" s="83"/>
      <c r="V292" s="22"/>
      <c r="W292" s="22"/>
      <c r="X292" s="22"/>
      <c r="Y292" s="22"/>
      <c r="Z292" s="22"/>
      <c r="AA292" s="22"/>
      <c r="AB292" s="22"/>
      <c r="AC292" s="83"/>
      <c r="AD292" s="83"/>
      <c r="AE292" s="22"/>
      <c r="AF292" s="22"/>
      <c r="AG292" s="22"/>
      <c r="AH292" s="83"/>
      <c r="AI292" s="83"/>
      <c r="AJ292" s="22"/>
      <c r="AK292" s="22"/>
      <c r="AL292" s="23"/>
      <c r="AM292" s="110"/>
      <c r="AN292" s="110"/>
      <c r="AO292" s="110"/>
      <c r="AP292" s="110"/>
      <c r="AQ292" s="110"/>
      <c r="AR292" s="110"/>
      <c r="AS292" s="111"/>
    </row>
    <row r="293" spans="1:45" ht="10.5" customHeight="1" x14ac:dyDescent="0.2">
      <c r="A293" s="10"/>
      <c r="B293" s="17"/>
      <c r="C293" s="17"/>
      <c r="D293" s="84"/>
      <c r="E293" s="84"/>
      <c r="F293" s="17"/>
      <c r="G293" s="17"/>
      <c r="H293" s="18"/>
      <c r="I293" s="84"/>
      <c r="J293" s="84"/>
      <c r="K293" s="97"/>
      <c r="L293" s="17"/>
      <c r="M293" s="18"/>
      <c r="N293" s="84"/>
      <c r="O293" s="84"/>
      <c r="P293" s="17"/>
      <c r="Q293" s="17"/>
      <c r="R293" s="18"/>
      <c r="U293" s="87"/>
      <c r="AE293" s="1"/>
      <c r="AJ293" s="1"/>
    </row>
    <row r="294" spans="1:45" ht="10.5" customHeight="1" x14ac:dyDescent="0.2">
      <c r="A294" s="10"/>
      <c r="B294" s="17"/>
      <c r="C294" s="17"/>
      <c r="D294" s="85"/>
      <c r="E294" s="85"/>
      <c r="F294" s="1"/>
      <c r="H294" s="1"/>
      <c r="I294" s="85"/>
      <c r="J294" s="85"/>
      <c r="K294" s="98"/>
      <c r="M294" s="1"/>
      <c r="N294" s="85"/>
      <c r="O294" s="85"/>
      <c r="P294" s="1"/>
      <c r="R294" s="1"/>
      <c r="U294" s="87"/>
      <c r="AE294" s="1"/>
      <c r="AJ294" s="1"/>
    </row>
    <row r="295" spans="1:45" ht="10.5" customHeight="1" x14ac:dyDescent="0.2">
      <c r="A295" s="10"/>
      <c r="B295" s="17"/>
      <c r="C295" s="17"/>
      <c r="D295" s="85"/>
      <c r="E295" s="85"/>
      <c r="F295" s="1"/>
      <c r="H295" s="1"/>
      <c r="I295" s="85"/>
      <c r="J295" s="85"/>
      <c r="K295" s="98"/>
      <c r="M295" s="1"/>
      <c r="N295" s="85"/>
      <c r="O295" s="85"/>
      <c r="P295" s="1"/>
      <c r="R295" s="1"/>
      <c r="U295" s="87"/>
      <c r="AE295" s="1"/>
      <c r="AJ295" s="1"/>
    </row>
    <row r="296" spans="1:45" ht="10.5" customHeight="1" x14ac:dyDescent="0.2">
      <c r="A296" s="10"/>
      <c r="B296" s="17"/>
      <c r="C296" s="17"/>
      <c r="D296" s="85"/>
      <c r="E296" s="85"/>
      <c r="F296" s="1"/>
      <c r="H296" s="1"/>
      <c r="I296" s="85"/>
      <c r="J296" s="85"/>
      <c r="K296" s="98"/>
      <c r="M296" s="1"/>
      <c r="N296" s="85"/>
      <c r="O296" s="85"/>
      <c r="P296" s="1"/>
      <c r="R296" s="1"/>
      <c r="U296" s="87"/>
      <c r="AE296" s="1"/>
      <c r="AJ296" s="1"/>
    </row>
    <row r="297" spans="1:45" ht="20.25" customHeight="1" thickBot="1" x14ac:dyDescent="0.25">
      <c r="A297" s="10"/>
      <c r="B297" s="17" t="s">
        <v>1</v>
      </c>
      <c r="C297" s="17"/>
      <c r="D297" s="338"/>
      <c r="E297" s="338"/>
      <c r="F297" s="338"/>
      <c r="G297" s="17"/>
      <c r="H297" s="18"/>
      <c r="I297" s="84"/>
      <c r="J297" s="84"/>
      <c r="K297" s="97"/>
      <c r="L297" s="277"/>
      <c r="M297" s="277"/>
      <c r="N297" s="277"/>
      <c r="O297" s="84"/>
      <c r="P297" s="18"/>
      <c r="Q297" s="17"/>
      <c r="R297" s="17"/>
      <c r="U297" s="87"/>
      <c r="AE297" s="1"/>
      <c r="AJ297" s="1"/>
    </row>
    <row r="298" spans="1:45" ht="20.85" customHeight="1" x14ac:dyDescent="0.2">
      <c r="A298" s="10"/>
      <c r="B298" s="17"/>
      <c r="C298" s="17"/>
      <c r="D298" s="304" t="s">
        <v>30</v>
      </c>
      <c r="E298" s="304"/>
      <c r="F298" s="304"/>
      <c r="G298" s="304"/>
      <c r="H298" s="304"/>
      <c r="I298" s="304"/>
      <c r="J298" s="304"/>
      <c r="K298" s="99" t="s">
        <v>0</v>
      </c>
      <c r="M298" s="1"/>
      <c r="N298" s="85"/>
      <c r="O298" s="85"/>
      <c r="P298" s="1"/>
      <c r="R298" s="1"/>
      <c r="U298" s="87"/>
      <c r="AE298" s="1"/>
      <c r="AJ298" s="1"/>
      <c r="AQ298" s="2"/>
      <c r="AR298" s="2"/>
    </row>
    <row r="299" spans="1:45" ht="18" customHeight="1" x14ac:dyDescent="0.2">
      <c r="A299" s="10"/>
      <c r="C299" s="17"/>
      <c r="D299" s="305">
        <v>44154</v>
      </c>
      <c r="E299" s="305"/>
      <c r="F299" s="305"/>
      <c r="G299" s="6"/>
      <c r="H299" s="5"/>
      <c r="I299" s="86" t="s">
        <v>0</v>
      </c>
      <c r="J299" s="86" t="s">
        <v>0</v>
      </c>
      <c r="K299" s="99" t="s">
        <v>0</v>
      </c>
      <c r="M299" s="1"/>
      <c r="N299" s="85"/>
      <c r="O299" s="85"/>
      <c r="P299" s="1"/>
      <c r="R299" s="1"/>
      <c r="U299" s="87"/>
      <c r="V299" s="1" t="s">
        <v>0</v>
      </c>
      <c r="AE299" s="1"/>
      <c r="AG299" s="1"/>
      <c r="AJ299" s="1"/>
      <c r="AL299" s="1"/>
      <c r="AR299" s="17"/>
      <c r="AS299" s="17"/>
    </row>
    <row r="300" spans="1:45" ht="14.25" customHeight="1" x14ac:dyDescent="0.2">
      <c r="A300" s="10"/>
      <c r="D300" s="85"/>
      <c r="E300" s="85"/>
      <c r="F300" s="1"/>
      <c r="H300" s="1"/>
      <c r="I300" s="85"/>
      <c r="J300" s="85"/>
      <c r="K300" s="98"/>
      <c r="M300" s="1"/>
      <c r="N300" s="85"/>
      <c r="O300" s="85"/>
      <c r="P300" s="1"/>
      <c r="R300" s="1"/>
      <c r="U300" s="87"/>
      <c r="V300" s="1" t="s">
        <v>0</v>
      </c>
      <c r="AD300" s="304"/>
      <c r="AE300" s="304"/>
      <c r="AF300" s="304"/>
      <c r="AG300" s="304"/>
      <c r="AH300" s="304"/>
      <c r="AI300" s="304"/>
      <c r="AJ300" s="304"/>
      <c r="AK300" s="16"/>
      <c r="AL300" s="304"/>
      <c r="AM300" s="304"/>
      <c r="AN300" s="304"/>
      <c r="AO300" s="304"/>
      <c r="AP300" s="304"/>
      <c r="AQ300" s="304"/>
      <c r="AR300" s="304"/>
      <c r="AS300" s="304"/>
    </row>
    <row r="301" spans="1:45" ht="13.5" customHeight="1" x14ac:dyDescent="0.2">
      <c r="A301" s="10"/>
      <c r="B301" s="118"/>
      <c r="C301" s="118"/>
      <c r="D301" s="85"/>
      <c r="E301" s="85"/>
      <c r="F301" s="1"/>
      <c r="H301" s="1"/>
      <c r="I301" s="85"/>
      <c r="J301" s="85"/>
      <c r="K301" s="98"/>
      <c r="M301" s="1"/>
      <c r="N301" s="85"/>
      <c r="O301" s="85"/>
      <c r="P301" s="1"/>
      <c r="R301" s="1"/>
      <c r="U301" s="87"/>
      <c r="AD301" s="305"/>
      <c r="AE301" s="305"/>
      <c r="AF301" s="305"/>
      <c r="AG301" s="6"/>
      <c r="AH301" s="90"/>
      <c r="AI301" s="86"/>
      <c r="AJ301" s="7"/>
      <c r="AK301" s="16"/>
      <c r="AL301" s="305"/>
      <c r="AM301" s="305"/>
      <c r="AN301" s="305"/>
      <c r="AO301" s="6"/>
      <c r="AP301" s="5"/>
      <c r="AQ301" s="8"/>
      <c r="AR301" s="8"/>
      <c r="AS301" s="7"/>
    </row>
    <row r="302" spans="1:45" ht="48.75" customHeight="1" x14ac:dyDescent="0.2">
      <c r="A302" s="10"/>
      <c r="B302" s="118"/>
      <c r="C302" s="118"/>
      <c r="D302" s="86"/>
      <c r="E302" s="86"/>
      <c r="F302" s="9" t="s">
        <v>0</v>
      </c>
      <c r="G302" s="11" t="s">
        <v>0</v>
      </c>
      <c r="H302" s="15" t="s">
        <v>0</v>
      </c>
      <c r="I302" s="86" t="s">
        <v>0</v>
      </c>
      <c r="J302" s="86" t="s">
        <v>0</v>
      </c>
      <c r="K302" s="99" t="s">
        <v>0</v>
      </c>
      <c r="L302" s="13" t="s">
        <v>0</v>
      </c>
      <c r="M302" s="5"/>
      <c r="P302" s="3" t="s">
        <v>0</v>
      </c>
      <c r="Q302" s="14" t="s">
        <v>0</v>
      </c>
    </row>
    <row r="303" spans="1:45" ht="48.75" customHeight="1" x14ac:dyDescent="0.2">
      <c r="A303" s="10"/>
      <c r="B303" s="118"/>
      <c r="C303" s="118"/>
      <c r="D303" s="86"/>
      <c r="E303" s="86"/>
      <c r="F303" s="9" t="s">
        <v>0</v>
      </c>
      <c r="G303" s="11" t="s">
        <v>0</v>
      </c>
      <c r="H303" s="5"/>
      <c r="I303" s="86" t="s">
        <v>0</v>
      </c>
      <c r="J303" s="86" t="s">
        <v>0</v>
      </c>
      <c r="K303" s="99" t="s">
        <v>0</v>
      </c>
      <c r="L303" s="13" t="s">
        <v>0</v>
      </c>
      <c r="M303" s="5"/>
      <c r="P303" s="3" t="s">
        <v>0</v>
      </c>
      <c r="Q303" s="14" t="s">
        <v>0</v>
      </c>
    </row>
    <row r="304" spans="1:45" ht="48.75" customHeight="1" x14ac:dyDescent="0.2">
      <c r="A304" s="10"/>
      <c r="B304" s="118"/>
      <c r="C304" s="118"/>
      <c r="D304" s="86"/>
      <c r="E304" s="86"/>
      <c r="F304" s="9" t="s">
        <v>0</v>
      </c>
      <c r="G304" s="6" t="s">
        <v>0</v>
      </c>
      <c r="H304" s="5"/>
      <c r="I304" s="86" t="s">
        <v>0</v>
      </c>
      <c r="J304" s="86"/>
      <c r="K304" s="99"/>
      <c r="L304" s="13" t="s">
        <v>0</v>
      </c>
      <c r="M304" s="5"/>
      <c r="Q304" s="12" t="s">
        <v>0</v>
      </c>
    </row>
    <row r="305" spans="1:13" ht="48.75" customHeight="1" x14ac:dyDescent="0.2">
      <c r="A305" s="10"/>
      <c r="B305" s="118"/>
      <c r="C305" s="118"/>
      <c r="D305" s="86"/>
      <c r="E305" s="86"/>
      <c r="F305" s="9" t="s">
        <v>0</v>
      </c>
      <c r="G305" s="11" t="s">
        <v>0</v>
      </c>
      <c r="H305" s="5"/>
      <c r="I305" s="86" t="s">
        <v>0</v>
      </c>
      <c r="J305" s="86"/>
      <c r="K305" s="99"/>
      <c r="L305" s="6"/>
      <c r="M305" s="5"/>
    </row>
    <row r="306" spans="1:13" ht="48.75" customHeight="1" x14ac:dyDescent="0.2">
      <c r="A306" s="10"/>
      <c r="B306" s="118"/>
      <c r="C306" s="118"/>
      <c r="D306" s="86"/>
      <c r="E306" s="86"/>
      <c r="F306" s="9" t="s">
        <v>0</v>
      </c>
      <c r="G306" s="11" t="s">
        <v>0</v>
      </c>
      <c r="H306" s="5"/>
      <c r="I306" s="86" t="s">
        <v>0</v>
      </c>
      <c r="J306" s="86"/>
      <c r="K306" s="99"/>
      <c r="L306" s="6"/>
      <c r="M306" s="5"/>
    </row>
    <row r="307" spans="1:13" ht="48.75" customHeight="1" x14ac:dyDescent="0.2">
      <c r="A307" s="10"/>
      <c r="B307" s="118"/>
      <c r="C307" s="118"/>
      <c r="D307" s="86"/>
      <c r="E307" s="86"/>
      <c r="F307" s="9"/>
      <c r="G307" s="6"/>
      <c r="H307" s="5"/>
      <c r="I307" s="86" t="s">
        <v>0</v>
      </c>
      <c r="J307" s="86"/>
      <c r="K307" s="99"/>
      <c r="L307" s="6"/>
      <c r="M307" s="5"/>
    </row>
    <row r="308" spans="1:13" ht="59.25" customHeight="1" x14ac:dyDescent="0.2"/>
    <row r="309" spans="1:13" ht="14.1" customHeight="1" x14ac:dyDescent="0.2">
      <c r="F309" s="4"/>
    </row>
    <row r="310" spans="1:13" ht="14.1" customHeight="1" x14ac:dyDescent="0.2">
      <c r="F310" s="4"/>
    </row>
    <row r="313" spans="1:13" ht="14.1" customHeight="1" x14ac:dyDescent="0.2">
      <c r="F313" s="4" t="s">
        <v>0</v>
      </c>
    </row>
  </sheetData>
  <mergeCells count="884">
    <mergeCell ref="AD300:AJ300"/>
    <mergeCell ref="AL300:AS300"/>
    <mergeCell ref="AD301:AF301"/>
    <mergeCell ref="AL301:AN301"/>
    <mergeCell ref="AF285:AF288"/>
    <mergeCell ref="AG285:AG288"/>
    <mergeCell ref="D297:F297"/>
    <mergeCell ref="L297:N297"/>
    <mergeCell ref="D298:J298"/>
    <mergeCell ref="D299:F299"/>
    <mergeCell ref="Q284:Q288"/>
    <mergeCell ref="R284:R288"/>
    <mergeCell ref="V285:V288"/>
    <mergeCell ref="W285:W288"/>
    <mergeCell ref="AA285:AA288"/>
    <mergeCell ref="AB285:AB288"/>
    <mergeCell ref="A284:A288"/>
    <mergeCell ref="B284:C284"/>
    <mergeCell ref="G284:G288"/>
    <mergeCell ref="H284:H288"/>
    <mergeCell ref="L284:L288"/>
    <mergeCell ref="M284:M288"/>
    <mergeCell ref="V279:V283"/>
    <mergeCell ref="W279:W283"/>
    <mergeCell ref="AA279:AA283"/>
    <mergeCell ref="AB279:AB283"/>
    <mergeCell ref="AF279:AF283"/>
    <mergeCell ref="AG279:AG283"/>
    <mergeCell ref="AF275:AF278"/>
    <mergeCell ref="AG275:AG278"/>
    <mergeCell ref="A279:A283"/>
    <mergeCell ref="B279:C279"/>
    <mergeCell ref="G279:G283"/>
    <mergeCell ref="H279:H283"/>
    <mergeCell ref="L279:L283"/>
    <mergeCell ref="M279:M283"/>
    <mergeCell ref="Q279:Q283"/>
    <mergeCell ref="R279:R283"/>
    <mergeCell ref="Q275:Q278"/>
    <mergeCell ref="R275:R278"/>
    <mergeCell ref="V275:V278"/>
    <mergeCell ref="W275:W278"/>
    <mergeCell ref="AA275:AA278"/>
    <mergeCell ref="AB275:AB278"/>
    <mergeCell ref="A275:A278"/>
    <mergeCell ref="B275:C275"/>
    <mergeCell ref="G275:G278"/>
    <mergeCell ref="H275:H278"/>
    <mergeCell ref="L275:L278"/>
    <mergeCell ref="M275:M278"/>
    <mergeCell ref="V271:V274"/>
    <mergeCell ref="W271:W274"/>
    <mergeCell ref="AA271:AA274"/>
    <mergeCell ref="AB271:AB274"/>
    <mergeCell ref="AF271:AF274"/>
    <mergeCell ref="AG271:AG274"/>
    <mergeCell ref="AF268:AF270"/>
    <mergeCell ref="AG268:AG270"/>
    <mergeCell ref="V268:V270"/>
    <mergeCell ref="W268:W270"/>
    <mergeCell ref="AA268:AA270"/>
    <mergeCell ref="AB268:AB270"/>
    <mergeCell ref="A271:A274"/>
    <mergeCell ref="B271:C271"/>
    <mergeCell ref="G271:G274"/>
    <mergeCell ref="H271:H274"/>
    <mergeCell ref="L271:L274"/>
    <mergeCell ref="M271:M274"/>
    <mergeCell ref="Q271:Q274"/>
    <mergeCell ref="R271:R274"/>
    <mergeCell ref="Q268:Q270"/>
    <mergeCell ref="R268:R270"/>
    <mergeCell ref="A268:A270"/>
    <mergeCell ref="B268:C268"/>
    <mergeCell ref="G268:G270"/>
    <mergeCell ref="H268:H270"/>
    <mergeCell ref="L268:L270"/>
    <mergeCell ref="M268:M270"/>
    <mergeCell ref="V265:V267"/>
    <mergeCell ref="W265:W267"/>
    <mergeCell ref="AA265:AA267"/>
    <mergeCell ref="AB265:AB267"/>
    <mergeCell ref="AF265:AF267"/>
    <mergeCell ref="AG265:AG267"/>
    <mergeCell ref="AF261:AF264"/>
    <mergeCell ref="AG261:AG264"/>
    <mergeCell ref="A265:A267"/>
    <mergeCell ref="B265:C265"/>
    <mergeCell ref="G265:G267"/>
    <mergeCell ref="H265:H267"/>
    <mergeCell ref="L265:L267"/>
    <mergeCell ref="M265:M267"/>
    <mergeCell ref="Q265:Q267"/>
    <mergeCell ref="R265:R267"/>
    <mergeCell ref="Q261:Q264"/>
    <mergeCell ref="R261:R264"/>
    <mergeCell ref="V261:V264"/>
    <mergeCell ref="W261:W264"/>
    <mergeCell ref="AA261:AA264"/>
    <mergeCell ref="AB261:AB264"/>
    <mergeCell ref="A261:A264"/>
    <mergeCell ref="B261:C261"/>
    <mergeCell ref="G261:G264"/>
    <mergeCell ref="H261:H264"/>
    <mergeCell ref="L261:L264"/>
    <mergeCell ref="M261:M264"/>
    <mergeCell ref="V257:V260"/>
    <mergeCell ref="W257:W260"/>
    <mergeCell ref="AA257:AA260"/>
    <mergeCell ref="AB257:AB260"/>
    <mergeCell ref="AF257:AF260"/>
    <mergeCell ref="AG257:AG260"/>
    <mergeCell ref="AF254:AF256"/>
    <mergeCell ref="AG254:AG256"/>
    <mergeCell ref="A257:A260"/>
    <mergeCell ref="B257:C257"/>
    <mergeCell ref="G257:G260"/>
    <mergeCell ref="H257:H260"/>
    <mergeCell ref="L257:L260"/>
    <mergeCell ref="M257:M260"/>
    <mergeCell ref="Q257:Q260"/>
    <mergeCell ref="R257:R260"/>
    <mergeCell ref="Q254:Q256"/>
    <mergeCell ref="R254:R256"/>
    <mergeCell ref="V254:V256"/>
    <mergeCell ref="W254:W256"/>
    <mergeCell ref="AA254:AA256"/>
    <mergeCell ref="AB254:AB256"/>
    <mergeCell ref="A254:A256"/>
    <mergeCell ref="B254:C254"/>
    <mergeCell ref="G254:G256"/>
    <mergeCell ref="H254:H256"/>
    <mergeCell ref="L254:L256"/>
    <mergeCell ref="M254:M256"/>
    <mergeCell ref="V251:V253"/>
    <mergeCell ref="W251:W253"/>
    <mergeCell ref="AA251:AA253"/>
    <mergeCell ref="AB251:AB253"/>
    <mergeCell ref="AF251:AF253"/>
    <mergeCell ref="AG251:AG253"/>
    <mergeCell ref="AF248:AF250"/>
    <mergeCell ref="AG248:AG250"/>
    <mergeCell ref="A251:A253"/>
    <mergeCell ref="B251:C251"/>
    <mergeCell ref="G251:G253"/>
    <mergeCell ref="H251:H253"/>
    <mergeCell ref="L251:L253"/>
    <mergeCell ref="M251:M253"/>
    <mergeCell ref="Q251:Q253"/>
    <mergeCell ref="R251:R253"/>
    <mergeCell ref="Q248:Q250"/>
    <mergeCell ref="R248:R250"/>
    <mergeCell ref="V248:V250"/>
    <mergeCell ref="W248:W250"/>
    <mergeCell ref="AA248:AA250"/>
    <mergeCell ref="AB248:AB250"/>
    <mergeCell ref="A248:A250"/>
    <mergeCell ref="B248:C248"/>
    <mergeCell ref="G248:G250"/>
    <mergeCell ref="H248:H250"/>
    <mergeCell ref="L248:L250"/>
    <mergeCell ref="M248:M250"/>
    <mergeCell ref="V245:V247"/>
    <mergeCell ref="W245:W247"/>
    <mergeCell ref="AA245:AA247"/>
    <mergeCell ref="AB245:AB247"/>
    <mergeCell ref="AF245:AF247"/>
    <mergeCell ref="AG245:AG247"/>
    <mergeCell ref="AF242:AF244"/>
    <mergeCell ref="AG242:AG244"/>
    <mergeCell ref="A245:A247"/>
    <mergeCell ref="B245:C245"/>
    <mergeCell ref="G245:G247"/>
    <mergeCell ref="H245:H247"/>
    <mergeCell ref="L245:L247"/>
    <mergeCell ref="M245:M247"/>
    <mergeCell ref="Q245:Q247"/>
    <mergeCell ref="R245:R247"/>
    <mergeCell ref="Q242:Q244"/>
    <mergeCell ref="R242:R244"/>
    <mergeCell ref="V242:V244"/>
    <mergeCell ref="W242:W244"/>
    <mergeCell ref="AA242:AA244"/>
    <mergeCell ref="AB242:AB244"/>
    <mergeCell ref="A242:A244"/>
    <mergeCell ref="B242:C242"/>
    <mergeCell ref="G242:G244"/>
    <mergeCell ref="H242:H244"/>
    <mergeCell ref="L242:L244"/>
    <mergeCell ref="M242:M244"/>
    <mergeCell ref="V239:V241"/>
    <mergeCell ref="W239:W241"/>
    <mergeCell ref="AA239:AA241"/>
    <mergeCell ref="AB239:AB241"/>
    <mergeCell ref="AF239:AF241"/>
    <mergeCell ref="AG239:AG241"/>
    <mergeCell ref="AF236:AF238"/>
    <mergeCell ref="AG236:AG238"/>
    <mergeCell ref="A239:A241"/>
    <mergeCell ref="B239:C239"/>
    <mergeCell ref="G239:G241"/>
    <mergeCell ref="H239:H241"/>
    <mergeCell ref="L239:L241"/>
    <mergeCell ref="M239:M241"/>
    <mergeCell ref="Q239:Q241"/>
    <mergeCell ref="R239:R241"/>
    <mergeCell ref="Q236:Q238"/>
    <mergeCell ref="R236:R238"/>
    <mergeCell ref="V236:V238"/>
    <mergeCell ref="W236:W238"/>
    <mergeCell ref="AA236:AA238"/>
    <mergeCell ref="AB236:AB238"/>
    <mergeCell ref="A236:A238"/>
    <mergeCell ref="B236:C236"/>
    <mergeCell ref="G236:G238"/>
    <mergeCell ref="H236:H238"/>
    <mergeCell ref="L236:L238"/>
    <mergeCell ref="M236:M238"/>
    <mergeCell ref="V233:V235"/>
    <mergeCell ref="W233:W235"/>
    <mergeCell ref="AA233:AA235"/>
    <mergeCell ref="AB233:AB235"/>
    <mergeCell ref="AF233:AF235"/>
    <mergeCell ref="AG233:AG235"/>
    <mergeCell ref="AF230:AF232"/>
    <mergeCell ref="AG230:AG232"/>
    <mergeCell ref="A233:A235"/>
    <mergeCell ref="B233:C233"/>
    <mergeCell ref="G233:G235"/>
    <mergeCell ref="H233:H235"/>
    <mergeCell ref="L233:L235"/>
    <mergeCell ref="M233:M235"/>
    <mergeCell ref="Q233:Q235"/>
    <mergeCell ref="R233:R235"/>
    <mergeCell ref="Q230:Q232"/>
    <mergeCell ref="R230:R232"/>
    <mergeCell ref="V230:V232"/>
    <mergeCell ref="W230:W232"/>
    <mergeCell ref="AA230:AA232"/>
    <mergeCell ref="AB230:AB232"/>
    <mergeCell ref="A230:A232"/>
    <mergeCell ref="B230:C230"/>
    <mergeCell ref="G230:G232"/>
    <mergeCell ref="H230:H232"/>
    <mergeCell ref="L230:L232"/>
    <mergeCell ref="M230:M232"/>
    <mergeCell ref="V227:V229"/>
    <mergeCell ref="W227:W229"/>
    <mergeCell ref="AA227:AA229"/>
    <mergeCell ref="AB227:AB229"/>
    <mergeCell ref="AF227:AF229"/>
    <mergeCell ref="AG227:AG229"/>
    <mergeCell ref="AF224:AF226"/>
    <mergeCell ref="AG224:AG226"/>
    <mergeCell ref="A227:A229"/>
    <mergeCell ref="B227:C227"/>
    <mergeCell ref="G227:G229"/>
    <mergeCell ref="H227:H229"/>
    <mergeCell ref="L227:L229"/>
    <mergeCell ref="M227:M229"/>
    <mergeCell ref="Q227:Q229"/>
    <mergeCell ref="R227:R229"/>
    <mergeCell ref="Q224:Q226"/>
    <mergeCell ref="R224:R226"/>
    <mergeCell ref="V224:V226"/>
    <mergeCell ref="W224:W226"/>
    <mergeCell ref="AA224:AA226"/>
    <mergeCell ref="AB224:AB226"/>
    <mergeCell ref="A224:A226"/>
    <mergeCell ref="B224:C224"/>
    <mergeCell ref="G224:G226"/>
    <mergeCell ref="H224:H226"/>
    <mergeCell ref="L224:L226"/>
    <mergeCell ref="M224:M226"/>
    <mergeCell ref="V221:V223"/>
    <mergeCell ref="W221:W223"/>
    <mergeCell ref="AA221:AA223"/>
    <mergeCell ref="AB221:AB223"/>
    <mergeCell ref="AF221:AF223"/>
    <mergeCell ref="AG221:AG223"/>
    <mergeCell ref="AF218:AF220"/>
    <mergeCell ref="AG218:AG220"/>
    <mergeCell ref="A221:A223"/>
    <mergeCell ref="B221:C221"/>
    <mergeCell ref="G221:G223"/>
    <mergeCell ref="H221:H223"/>
    <mergeCell ref="L221:L223"/>
    <mergeCell ref="M221:M223"/>
    <mergeCell ref="Q221:Q223"/>
    <mergeCell ref="R221:R223"/>
    <mergeCell ref="Q218:Q220"/>
    <mergeCell ref="R218:R220"/>
    <mergeCell ref="V218:V220"/>
    <mergeCell ref="W218:W220"/>
    <mergeCell ref="AA218:AA220"/>
    <mergeCell ref="AB218:AB220"/>
    <mergeCell ref="A218:A220"/>
    <mergeCell ref="B218:C218"/>
    <mergeCell ref="G218:G220"/>
    <mergeCell ref="H218:H220"/>
    <mergeCell ref="L218:L220"/>
    <mergeCell ref="M218:M220"/>
    <mergeCell ref="V215:V217"/>
    <mergeCell ref="W215:W217"/>
    <mergeCell ref="AA215:AA217"/>
    <mergeCell ref="AB215:AB217"/>
    <mergeCell ref="AF215:AF217"/>
    <mergeCell ref="AG215:AG217"/>
    <mergeCell ref="AF212:AF214"/>
    <mergeCell ref="AG212:AG214"/>
    <mergeCell ref="A215:A217"/>
    <mergeCell ref="B215:C215"/>
    <mergeCell ref="G215:G217"/>
    <mergeCell ref="H215:H217"/>
    <mergeCell ref="L215:L217"/>
    <mergeCell ref="M215:M217"/>
    <mergeCell ref="Q215:Q217"/>
    <mergeCell ref="R215:R217"/>
    <mergeCell ref="Q212:Q214"/>
    <mergeCell ref="R212:R214"/>
    <mergeCell ref="V212:V214"/>
    <mergeCell ref="W212:W214"/>
    <mergeCell ref="AA212:AA214"/>
    <mergeCell ref="AB212:AB214"/>
    <mergeCell ref="A212:A214"/>
    <mergeCell ref="B212:C212"/>
    <mergeCell ref="G212:G214"/>
    <mergeCell ref="H212:H214"/>
    <mergeCell ref="L212:L214"/>
    <mergeCell ref="M212:M214"/>
    <mergeCell ref="V209:V211"/>
    <mergeCell ref="W209:W211"/>
    <mergeCell ref="AA209:AA211"/>
    <mergeCell ref="AB209:AB211"/>
    <mergeCell ref="AF209:AF211"/>
    <mergeCell ref="AG209:AG211"/>
    <mergeCell ref="AF206:AF208"/>
    <mergeCell ref="AG206:AG208"/>
    <mergeCell ref="A209:A211"/>
    <mergeCell ref="B209:C209"/>
    <mergeCell ref="G209:G211"/>
    <mergeCell ref="H209:H211"/>
    <mergeCell ref="L209:L211"/>
    <mergeCell ref="M209:M211"/>
    <mergeCell ref="Q209:Q211"/>
    <mergeCell ref="R209:R211"/>
    <mergeCell ref="Q206:Q208"/>
    <mergeCell ref="R206:R208"/>
    <mergeCell ref="V206:V208"/>
    <mergeCell ref="W206:W208"/>
    <mergeCell ref="AA206:AA208"/>
    <mergeCell ref="AB206:AB208"/>
    <mergeCell ref="A206:A208"/>
    <mergeCell ref="B206:C206"/>
    <mergeCell ref="G206:G208"/>
    <mergeCell ref="H206:H208"/>
    <mergeCell ref="L206:L208"/>
    <mergeCell ref="M206:M208"/>
    <mergeCell ref="V203:V205"/>
    <mergeCell ref="W203:W205"/>
    <mergeCell ref="AA203:AA205"/>
    <mergeCell ref="AB203:AB205"/>
    <mergeCell ref="AF203:AF205"/>
    <mergeCell ref="AG203:AG205"/>
    <mergeCell ref="AF200:AF202"/>
    <mergeCell ref="AG200:AG202"/>
    <mergeCell ref="A203:A205"/>
    <mergeCell ref="B203:C203"/>
    <mergeCell ref="G203:G205"/>
    <mergeCell ref="H203:H205"/>
    <mergeCell ref="L203:L205"/>
    <mergeCell ref="M203:M205"/>
    <mergeCell ref="Q203:Q205"/>
    <mergeCell ref="R203:R205"/>
    <mergeCell ref="Q200:Q202"/>
    <mergeCell ref="R200:R202"/>
    <mergeCell ref="V200:V202"/>
    <mergeCell ref="W200:W202"/>
    <mergeCell ref="AA200:AA202"/>
    <mergeCell ref="AB200:AB202"/>
    <mergeCell ref="A200:A202"/>
    <mergeCell ref="B200:C200"/>
    <mergeCell ref="G200:G202"/>
    <mergeCell ref="H200:H202"/>
    <mergeCell ref="L200:L202"/>
    <mergeCell ref="M200:M202"/>
    <mergeCell ref="V197:V199"/>
    <mergeCell ref="W197:W199"/>
    <mergeCell ref="AA197:AA199"/>
    <mergeCell ref="AB197:AB199"/>
    <mergeCell ref="AF197:AF199"/>
    <mergeCell ref="AG197:AG199"/>
    <mergeCell ref="AF194:AF196"/>
    <mergeCell ref="AG194:AG196"/>
    <mergeCell ref="A197:A199"/>
    <mergeCell ref="B197:C197"/>
    <mergeCell ref="G197:G199"/>
    <mergeCell ref="H197:H199"/>
    <mergeCell ref="L197:L199"/>
    <mergeCell ref="M197:M199"/>
    <mergeCell ref="Q197:Q199"/>
    <mergeCell ref="R197:R199"/>
    <mergeCell ref="Q194:Q196"/>
    <mergeCell ref="R194:R196"/>
    <mergeCell ref="V194:V196"/>
    <mergeCell ref="W194:W196"/>
    <mergeCell ref="AA194:AA196"/>
    <mergeCell ref="AB194:AB196"/>
    <mergeCell ref="A194:A196"/>
    <mergeCell ref="B194:C194"/>
    <mergeCell ref="G194:G196"/>
    <mergeCell ref="H194:H196"/>
    <mergeCell ref="L194:L196"/>
    <mergeCell ref="M194:M196"/>
    <mergeCell ref="V191:V193"/>
    <mergeCell ref="W191:W193"/>
    <mergeCell ref="AA191:AA193"/>
    <mergeCell ref="AB191:AB193"/>
    <mergeCell ref="AF191:AF193"/>
    <mergeCell ref="AG191:AG193"/>
    <mergeCell ref="AG187:AG190"/>
    <mergeCell ref="A188:A190"/>
    <mergeCell ref="A191:A193"/>
    <mergeCell ref="B191:C191"/>
    <mergeCell ref="G191:G193"/>
    <mergeCell ref="H191:H193"/>
    <mergeCell ref="L191:L193"/>
    <mergeCell ref="M191:M193"/>
    <mergeCell ref="Q191:Q193"/>
    <mergeCell ref="R191:R193"/>
    <mergeCell ref="R187:R190"/>
    <mergeCell ref="V187:V190"/>
    <mergeCell ref="W187:W190"/>
    <mergeCell ref="AA187:AA190"/>
    <mergeCell ref="AB187:AB190"/>
    <mergeCell ref="AF187:AF190"/>
    <mergeCell ref="B187:C187"/>
    <mergeCell ref="G187:G190"/>
    <mergeCell ref="H187:H190"/>
    <mergeCell ref="L187:L190"/>
    <mergeCell ref="M187:M190"/>
    <mergeCell ref="Q187:Q190"/>
    <mergeCell ref="W183:W186"/>
    <mergeCell ref="AA183:AA186"/>
    <mergeCell ref="AB183:AB186"/>
    <mergeCell ref="AF183:AF186"/>
    <mergeCell ref="AG183:AG186"/>
    <mergeCell ref="A184:A186"/>
    <mergeCell ref="AG179:AG182"/>
    <mergeCell ref="A180:A181"/>
    <mergeCell ref="B183:C183"/>
    <mergeCell ref="G183:G186"/>
    <mergeCell ref="H183:H186"/>
    <mergeCell ref="L183:L186"/>
    <mergeCell ref="M183:M186"/>
    <mergeCell ref="Q183:Q186"/>
    <mergeCell ref="R183:R186"/>
    <mergeCell ref="V183:V186"/>
    <mergeCell ref="R179:R182"/>
    <mergeCell ref="V179:V182"/>
    <mergeCell ref="W179:W182"/>
    <mergeCell ref="AA179:AA182"/>
    <mergeCell ref="AB179:AB182"/>
    <mergeCell ref="AF179:AF182"/>
    <mergeCell ref="B179:C179"/>
    <mergeCell ref="G179:G182"/>
    <mergeCell ref="H179:H182"/>
    <mergeCell ref="L179:L182"/>
    <mergeCell ref="M179:M182"/>
    <mergeCell ref="Q179:Q182"/>
    <mergeCell ref="A176:A178"/>
    <mergeCell ref="AG171:AG174"/>
    <mergeCell ref="A172:A174"/>
    <mergeCell ref="B175:C175"/>
    <mergeCell ref="G175:G178"/>
    <mergeCell ref="H175:H178"/>
    <mergeCell ref="L175:L178"/>
    <mergeCell ref="M175:M178"/>
    <mergeCell ref="Q175:Q178"/>
    <mergeCell ref="R175:R178"/>
    <mergeCell ref="V175:V178"/>
    <mergeCell ref="R171:R174"/>
    <mergeCell ref="V171:V174"/>
    <mergeCell ref="W171:W174"/>
    <mergeCell ref="AA171:AA174"/>
    <mergeCell ref="AB171:AB174"/>
    <mergeCell ref="AF171:AF174"/>
    <mergeCell ref="AF167:AF170"/>
    <mergeCell ref="AG167:AG170"/>
    <mergeCell ref="B171:C171"/>
    <mergeCell ref="G171:G174"/>
    <mergeCell ref="H171:H174"/>
    <mergeCell ref="L171:L174"/>
    <mergeCell ref="M171:M174"/>
    <mergeCell ref="Q171:Q174"/>
    <mergeCell ref="W175:W178"/>
    <mergeCell ref="AA175:AA178"/>
    <mergeCell ref="AB175:AB178"/>
    <mergeCell ref="AF175:AF178"/>
    <mergeCell ref="AG175:AG178"/>
    <mergeCell ref="AG163:AG166"/>
    <mergeCell ref="B167:C167"/>
    <mergeCell ref="G167:G170"/>
    <mergeCell ref="H167:H170"/>
    <mergeCell ref="L167:L170"/>
    <mergeCell ref="M167:M170"/>
    <mergeCell ref="Q167:Q170"/>
    <mergeCell ref="R167:R170"/>
    <mergeCell ref="V167:V170"/>
    <mergeCell ref="W167:W170"/>
    <mergeCell ref="R163:R166"/>
    <mergeCell ref="V163:V166"/>
    <mergeCell ref="W163:W166"/>
    <mergeCell ref="AA163:AA166"/>
    <mergeCell ref="AB163:AB166"/>
    <mergeCell ref="AF163:AF166"/>
    <mergeCell ref="B163:C163"/>
    <mergeCell ref="G163:G166"/>
    <mergeCell ref="H163:H166"/>
    <mergeCell ref="L163:L166"/>
    <mergeCell ref="M163:M166"/>
    <mergeCell ref="Q163:Q166"/>
    <mergeCell ref="AA167:AA170"/>
    <mergeCell ref="AB167:AB170"/>
    <mergeCell ref="V101:V103"/>
    <mergeCell ref="W101:W103"/>
    <mergeCell ref="AA101:AA103"/>
    <mergeCell ref="AB101:AB103"/>
    <mergeCell ref="AF101:AF103"/>
    <mergeCell ref="AG101:AG103"/>
    <mergeCell ref="AF96:AF98"/>
    <mergeCell ref="AG96:AG98"/>
    <mergeCell ref="A101:A103"/>
    <mergeCell ref="B101:C101"/>
    <mergeCell ref="G101:G103"/>
    <mergeCell ref="H101:H103"/>
    <mergeCell ref="L101:L103"/>
    <mergeCell ref="M101:M103"/>
    <mergeCell ref="Q101:Q103"/>
    <mergeCell ref="R101:R103"/>
    <mergeCell ref="Q96:Q98"/>
    <mergeCell ref="R96:R98"/>
    <mergeCell ref="V96:V98"/>
    <mergeCell ref="W96:W98"/>
    <mergeCell ref="AA96:AA98"/>
    <mergeCell ref="AB96:AB98"/>
    <mergeCell ref="A96:A98"/>
    <mergeCell ref="B96:C96"/>
    <mergeCell ref="G96:G98"/>
    <mergeCell ref="H96:H98"/>
    <mergeCell ref="L96:L98"/>
    <mergeCell ref="M96:M98"/>
    <mergeCell ref="V93:V95"/>
    <mergeCell ref="W93:W95"/>
    <mergeCell ref="AA93:AA95"/>
    <mergeCell ref="AB93:AB95"/>
    <mergeCell ref="AF93:AF95"/>
    <mergeCell ref="AG93:AG95"/>
    <mergeCell ref="AF88:AF90"/>
    <mergeCell ref="AG88:AG90"/>
    <mergeCell ref="A93:A95"/>
    <mergeCell ref="B93:C93"/>
    <mergeCell ref="G93:G95"/>
    <mergeCell ref="H93:H95"/>
    <mergeCell ref="L93:L95"/>
    <mergeCell ref="M93:M95"/>
    <mergeCell ref="Q93:Q95"/>
    <mergeCell ref="R93:R95"/>
    <mergeCell ref="Q88:Q90"/>
    <mergeCell ref="R88:R90"/>
    <mergeCell ref="V88:V90"/>
    <mergeCell ref="W88:W90"/>
    <mergeCell ref="AA88:AA90"/>
    <mergeCell ref="AB88:AB90"/>
    <mergeCell ref="A88:A90"/>
    <mergeCell ref="B88:C88"/>
    <mergeCell ref="G88:G90"/>
    <mergeCell ref="H88:H90"/>
    <mergeCell ref="L88:L90"/>
    <mergeCell ref="M88:M90"/>
    <mergeCell ref="V85:V87"/>
    <mergeCell ref="W85:W87"/>
    <mergeCell ref="AA85:AA87"/>
    <mergeCell ref="AB85:AB87"/>
    <mergeCell ref="AF85:AF87"/>
    <mergeCell ref="AG85:AG87"/>
    <mergeCell ref="AF80:AF82"/>
    <mergeCell ref="AG80:AG82"/>
    <mergeCell ref="A85:A87"/>
    <mergeCell ref="B85:C85"/>
    <mergeCell ref="G85:G87"/>
    <mergeCell ref="H85:H87"/>
    <mergeCell ref="L85:L87"/>
    <mergeCell ref="M85:M87"/>
    <mergeCell ref="Q85:Q87"/>
    <mergeCell ref="R85:R87"/>
    <mergeCell ref="Q80:Q82"/>
    <mergeCell ref="R80:R82"/>
    <mergeCell ref="V80:V82"/>
    <mergeCell ref="W80:W82"/>
    <mergeCell ref="AA80:AA82"/>
    <mergeCell ref="AB80:AB82"/>
    <mergeCell ref="A80:A82"/>
    <mergeCell ref="B80:C80"/>
    <mergeCell ref="G80:G82"/>
    <mergeCell ref="H80:H82"/>
    <mergeCell ref="L80:L82"/>
    <mergeCell ref="M80:M82"/>
    <mergeCell ref="V75:V77"/>
    <mergeCell ref="W75:W77"/>
    <mergeCell ref="AA75:AA77"/>
    <mergeCell ref="AB75:AB77"/>
    <mergeCell ref="AF75:AF77"/>
    <mergeCell ref="AG75:AG77"/>
    <mergeCell ref="AF71:AF73"/>
    <mergeCell ref="AG71:AG73"/>
    <mergeCell ref="A75:A77"/>
    <mergeCell ref="B75:C75"/>
    <mergeCell ref="G75:G77"/>
    <mergeCell ref="H75:H77"/>
    <mergeCell ref="L75:L77"/>
    <mergeCell ref="M75:M77"/>
    <mergeCell ref="Q75:Q77"/>
    <mergeCell ref="R75:R77"/>
    <mergeCell ref="Q71:Q73"/>
    <mergeCell ref="R71:R73"/>
    <mergeCell ref="V71:V73"/>
    <mergeCell ref="W71:W73"/>
    <mergeCell ref="AA71:AA73"/>
    <mergeCell ref="AB71:AB73"/>
    <mergeCell ref="A71:A73"/>
    <mergeCell ref="B71:C71"/>
    <mergeCell ref="G71:G73"/>
    <mergeCell ref="H71:H73"/>
    <mergeCell ref="L71:L73"/>
    <mergeCell ref="M71:M73"/>
    <mergeCell ref="AF68:AF70"/>
    <mergeCell ref="AG68:AG70"/>
    <mergeCell ref="AF61:AF64"/>
    <mergeCell ref="AG61:AG64"/>
    <mergeCell ref="A68:A70"/>
    <mergeCell ref="B68:C68"/>
    <mergeCell ref="G68:G70"/>
    <mergeCell ref="H68:H70"/>
    <mergeCell ref="L68:L70"/>
    <mergeCell ref="M68:M70"/>
    <mergeCell ref="Q68:Q70"/>
    <mergeCell ref="R68:R70"/>
    <mergeCell ref="Q61:Q64"/>
    <mergeCell ref="R61:R64"/>
    <mergeCell ref="V61:V64"/>
    <mergeCell ref="W61:W64"/>
    <mergeCell ref="AA61:AA64"/>
    <mergeCell ref="AB61:AB64"/>
    <mergeCell ref="B61:C61"/>
    <mergeCell ref="G61:G64"/>
    <mergeCell ref="H61:H64"/>
    <mergeCell ref="L61:L64"/>
    <mergeCell ref="M61:M64"/>
    <mergeCell ref="V68:V70"/>
    <mergeCell ref="W68:W70"/>
    <mergeCell ref="AA68:AA70"/>
    <mergeCell ref="AB68:AB70"/>
    <mergeCell ref="AF54:AF56"/>
    <mergeCell ref="AG54:AG56"/>
    <mergeCell ref="B57:C57"/>
    <mergeCell ref="G57:G60"/>
    <mergeCell ref="H57:H60"/>
    <mergeCell ref="L57:L60"/>
    <mergeCell ref="M57:M60"/>
    <mergeCell ref="Q57:Q60"/>
    <mergeCell ref="R57:R60"/>
    <mergeCell ref="V57:V60"/>
    <mergeCell ref="Q54:Q56"/>
    <mergeCell ref="R54:R56"/>
    <mergeCell ref="V54:V56"/>
    <mergeCell ref="W54:W56"/>
    <mergeCell ref="AA54:AA56"/>
    <mergeCell ref="AB54:AB56"/>
    <mergeCell ref="W57:W60"/>
    <mergeCell ref="AA57:AA60"/>
    <mergeCell ref="AB57:AB60"/>
    <mergeCell ref="AF57:AF60"/>
    <mergeCell ref="AG57:AG60"/>
    <mergeCell ref="A54:A56"/>
    <mergeCell ref="B54:C54"/>
    <mergeCell ref="G54:G56"/>
    <mergeCell ref="H54:H56"/>
    <mergeCell ref="L54:L56"/>
    <mergeCell ref="M54:M56"/>
    <mergeCell ref="V50:V53"/>
    <mergeCell ref="W50:W53"/>
    <mergeCell ref="AA50:AA53"/>
    <mergeCell ref="A47:A49"/>
    <mergeCell ref="B47:C47"/>
    <mergeCell ref="G47:G49"/>
    <mergeCell ref="H47:H49"/>
    <mergeCell ref="L47:L49"/>
    <mergeCell ref="AB50:AB53"/>
    <mergeCell ref="AF50:AF53"/>
    <mergeCell ref="AG50:AG53"/>
    <mergeCell ref="AB47:AB49"/>
    <mergeCell ref="AF47:AF49"/>
    <mergeCell ref="AG47:AG49"/>
    <mergeCell ref="B50:C50"/>
    <mergeCell ref="G50:G53"/>
    <mergeCell ref="H50:H53"/>
    <mergeCell ref="L50:L53"/>
    <mergeCell ref="M50:M53"/>
    <mergeCell ref="Q50:Q53"/>
    <mergeCell ref="R50:R53"/>
    <mergeCell ref="M47:M49"/>
    <mergeCell ref="Q47:Q49"/>
    <mergeCell ref="R47:R49"/>
    <mergeCell ref="V47:V49"/>
    <mergeCell ref="W47:W49"/>
    <mergeCell ref="AA47:AA49"/>
    <mergeCell ref="W40:W42"/>
    <mergeCell ref="AA40:AA42"/>
    <mergeCell ref="AB40:AB42"/>
    <mergeCell ref="AF40:AF42"/>
    <mergeCell ref="W43:W45"/>
    <mergeCell ref="AA43:AA45"/>
    <mergeCell ref="AB43:AB45"/>
    <mergeCell ref="AF43:AF45"/>
    <mergeCell ref="AG43:AG45"/>
    <mergeCell ref="A43:A45"/>
    <mergeCell ref="B43:C43"/>
    <mergeCell ref="G43:G45"/>
    <mergeCell ref="H43:H45"/>
    <mergeCell ref="L43:L45"/>
    <mergeCell ref="M43:M45"/>
    <mergeCell ref="Q43:Q45"/>
    <mergeCell ref="R43:R45"/>
    <mergeCell ref="V43:V45"/>
    <mergeCell ref="A36:A38"/>
    <mergeCell ref="B36:C36"/>
    <mergeCell ref="G36:G38"/>
    <mergeCell ref="H36:H38"/>
    <mergeCell ref="L36:L38"/>
    <mergeCell ref="AB36:AB38"/>
    <mergeCell ref="AF36:AF38"/>
    <mergeCell ref="AG36:AG38"/>
    <mergeCell ref="A40:A42"/>
    <mergeCell ref="B40:C40"/>
    <mergeCell ref="G40:G42"/>
    <mergeCell ref="H40:H42"/>
    <mergeCell ref="L40:L42"/>
    <mergeCell ref="M40:M42"/>
    <mergeCell ref="Q40:Q42"/>
    <mergeCell ref="M36:M38"/>
    <mergeCell ref="Q36:Q38"/>
    <mergeCell ref="R36:R38"/>
    <mergeCell ref="V36:V38"/>
    <mergeCell ref="W36:W38"/>
    <mergeCell ref="AA36:AA38"/>
    <mergeCell ref="AG40:AG42"/>
    <mergeCell ref="R40:R42"/>
    <mergeCell ref="V40:V42"/>
    <mergeCell ref="W27:W29"/>
    <mergeCell ref="AA27:AA29"/>
    <mergeCell ref="AB27:AB29"/>
    <mergeCell ref="AF27:AF29"/>
    <mergeCell ref="W30:W32"/>
    <mergeCell ref="AA30:AA32"/>
    <mergeCell ref="AB30:AB32"/>
    <mergeCell ref="AF30:AF32"/>
    <mergeCell ref="AG30:AG32"/>
    <mergeCell ref="A30:A32"/>
    <mergeCell ref="B30:C30"/>
    <mergeCell ref="G30:G32"/>
    <mergeCell ref="H30:H32"/>
    <mergeCell ref="L30:L32"/>
    <mergeCell ref="M30:M32"/>
    <mergeCell ref="Q30:Q32"/>
    <mergeCell ref="R30:R32"/>
    <mergeCell ref="V30:V32"/>
    <mergeCell ref="A24:A26"/>
    <mergeCell ref="B24:C24"/>
    <mergeCell ref="G24:G26"/>
    <mergeCell ref="H24:H26"/>
    <mergeCell ref="L24:L26"/>
    <mergeCell ref="AB24:AB26"/>
    <mergeCell ref="AF24:AF26"/>
    <mergeCell ref="AG24:AG26"/>
    <mergeCell ref="A27:A29"/>
    <mergeCell ref="B27:C27"/>
    <mergeCell ref="G27:G29"/>
    <mergeCell ref="H27:H29"/>
    <mergeCell ref="L27:L29"/>
    <mergeCell ref="M27:M29"/>
    <mergeCell ref="Q27:Q29"/>
    <mergeCell ref="M24:M26"/>
    <mergeCell ref="Q24:Q26"/>
    <mergeCell ref="R24:R26"/>
    <mergeCell ref="V24:V26"/>
    <mergeCell ref="W24:W26"/>
    <mergeCell ref="AA24:AA26"/>
    <mergeCell ref="AG27:AG29"/>
    <mergeCell ref="R27:R29"/>
    <mergeCell ref="V27:V29"/>
    <mergeCell ref="AG16:AG18"/>
    <mergeCell ref="A19:A21"/>
    <mergeCell ref="B19:C19"/>
    <mergeCell ref="G19:G21"/>
    <mergeCell ref="H19:H21"/>
    <mergeCell ref="L19:L21"/>
    <mergeCell ref="M19:M21"/>
    <mergeCell ref="Q19:Q21"/>
    <mergeCell ref="R19:R21"/>
    <mergeCell ref="V19:V21"/>
    <mergeCell ref="R16:R18"/>
    <mergeCell ref="V16:V18"/>
    <mergeCell ref="W16:W18"/>
    <mergeCell ref="AA16:AA18"/>
    <mergeCell ref="AB16:AB18"/>
    <mergeCell ref="AF16:AF18"/>
    <mergeCell ref="W19:W21"/>
    <mergeCell ref="AA19:AA21"/>
    <mergeCell ref="AB19:AB21"/>
    <mergeCell ref="AF19:AF21"/>
    <mergeCell ref="AG19:AG21"/>
    <mergeCell ref="A16:A18"/>
    <mergeCell ref="B16:C16"/>
    <mergeCell ref="G16:G18"/>
    <mergeCell ref="H16:H18"/>
    <mergeCell ref="L16:L18"/>
    <mergeCell ref="M16:M18"/>
    <mergeCell ref="Q16:Q18"/>
    <mergeCell ref="M13:M15"/>
    <mergeCell ref="Q13:Q15"/>
    <mergeCell ref="AA9:AA11"/>
    <mergeCell ref="AB9:AB11"/>
    <mergeCell ref="AF9:AF11"/>
    <mergeCell ref="AG9:AG11"/>
    <mergeCell ref="A13:A15"/>
    <mergeCell ref="B13:C13"/>
    <mergeCell ref="G13:G15"/>
    <mergeCell ref="H13:H15"/>
    <mergeCell ref="L13:L15"/>
    <mergeCell ref="AB13:AB15"/>
    <mergeCell ref="AF13:AF15"/>
    <mergeCell ref="AG13:AG15"/>
    <mergeCell ref="R13:R15"/>
    <mergeCell ref="V13:V15"/>
    <mergeCell ref="W13:W15"/>
    <mergeCell ref="AA13:AA15"/>
    <mergeCell ref="A6:A8"/>
    <mergeCell ref="B6:C6"/>
    <mergeCell ref="G6:G8"/>
    <mergeCell ref="H6:H8"/>
    <mergeCell ref="L6:L8"/>
    <mergeCell ref="M6:M8"/>
    <mergeCell ref="Q6:Q8"/>
    <mergeCell ref="AG6:AG8"/>
    <mergeCell ref="A9:A11"/>
    <mergeCell ref="B9:C9"/>
    <mergeCell ref="G9:G11"/>
    <mergeCell ref="H9:H11"/>
    <mergeCell ref="L9:L11"/>
    <mergeCell ref="M9:M11"/>
    <mergeCell ref="Q9:Q11"/>
    <mergeCell ref="R9:R11"/>
    <mergeCell ref="V9:V11"/>
    <mergeCell ref="R6:R8"/>
    <mergeCell ref="V6:V8"/>
    <mergeCell ref="W6:W8"/>
    <mergeCell ref="AA6:AA8"/>
    <mergeCell ref="AB6:AB8"/>
    <mergeCell ref="AF6:AF8"/>
    <mergeCell ref="W9:W11"/>
    <mergeCell ref="A1:AL1"/>
    <mergeCell ref="A2:AL2"/>
    <mergeCell ref="A3:F3"/>
    <mergeCell ref="H3:M3"/>
    <mergeCell ref="N3:AL3"/>
    <mergeCell ref="A4:A5"/>
    <mergeCell ref="B4:C5"/>
    <mergeCell ref="D4:H4"/>
    <mergeCell ref="I4:M4"/>
    <mergeCell ref="N4:R4"/>
    <mergeCell ref="S4:W4"/>
    <mergeCell ref="X4:AB4"/>
    <mergeCell ref="AC4:AG4"/>
  </mergeCells>
  <conditionalFormatting sqref="H1 M1 R1 W1:AB1 AG1 AL1 H3 H293 M293 R293 P297 H297:H299 H302:H65792 M302:M65792 R302:R65792 AG302:AG65792 AL302:AL65792">
    <cfRule type="containsErrors" dxfId="566" priority="614" stopIfTrue="1">
      <formula>ISERROR(H1)</formula>
    </cfRule>
  </conditionalFormatting>
  <conditionalFormatting sqref="H9 M9 W9:AB9">
    <cfRule type="containsErrors" dxfId="565" priority="388" stopIfTrue="1">
      <formula>ISERROR(H9)</formula>
    </cfRule>
  </conditionalFormatting>
  <conditionalFormatting sqref="H12:H13 M12:M13 W13:AB13">
    <cfRule type="containsErrors" dxfId="564" priority="368" stopIfTrue="1">
      <formula>ISERROR(H12)</formula>
    </cfRule>
  </conditionalFormatting>
  <conditionalFormatting sqref="H16 M16 W16:AB16">
    <cfRule type="containsErrors" dxfId="563" priority="358" stopIfTrue="1">
      <formula>ISERROR(H16)</formula>
    </cfRule>
  </conditionalFormatting>
  <conditionalFormatting sqref="H19 M19 W19:AB19">
    <cfRule type="containsErrors" dxfId="562" priority="348" stopIfTrue="1">
      <formula>ISERROR(H19)</formula>
    </cfRule>
  </conditionalFormatting>
  <conditionalFormatting sqref="H22:H24 M22:M24 W24:AB24">
    <cfRule type="containsErrors" dxfId="561" priority="318" stopIfTrue="1">
      <formula>ISERROR(H22)</formula>
    </cfRule>
  </conditionalFormatting>
  <conditionalFormatting sqref="H27 M27 W27:AB27">
    <cfRule type="containsErrors" dxfId="560" priority="308" stopIfTrue="1">
      <formula>ISERROR(H27)</formula>
    </cfRule>
  </conditionalFormatting>
  <conditionalFormatting sqref="H30 M30 W30:AB30">
    <cfRule type="containsErrors" dxfId="559" priority="298" stopIfTrue="1">
      <formula>ISERROR(H30)</formula>
    </cfRule>
  </conditionalFormatting>
  <conditionalFormatting sqref="H33:H36 M33:M36 W36:AB36">
    <cfRule type="containsErrors" dxfId="558" priority="258" stopIfTrue="1">
      <formula>ISERROR(H33)</formula>
    </cfRule>
  </conditionalFormatting>
  <conditionalFormatting sqref="H39:H40 M39:M40 W40:AB40">
    <cfRule type="containsErrors" dxfId="557" priority="238" stopIfTrue="1">
      <formula>ISERROR(H39)</formula>
    </cfRule>
  </conditionalFormatting>
  <conditionalFormatting sqref="H43 M43 W43:AB43">
    <cfRule type="containsErrors" dxfId="556" priority="228" stopIfTrue="1">
      <formula>ISERROR(H43)</formula>
    </cfRule>
  </conditionalFormatting>
  <conditionalFormatting sqref="H46:H47 M46:M47 W47:AB47">
    <cfRule type="containsErrors" dxfId="555" priority="208" stopIfTrue="1">
      <formula>ISERROR(H46)</formula>
    </cfRule>
  </conditionalFormatting>
  <conditionalFormatting sqref="H50:H51 M50:M51 W50:AB51">
    <cfRule type="containsErrors" dxfId="554" priority="198" stopIfTrue="1">
      <formula>ISERROR(H50)</formula>
    </cfRule>
  </conditionalFormatting>
  <conditionalFormatting sqref="H54 M54 W54:AB54">
    <cfRule type="containsErrors" dxfId="553" priority="188" stopIfTrue="1">
      <formula>ISERROR(H54)</formula>
    </cfRule>
  </conditionalFormatting>
  <conditionalFormatting sqref="H57:H58 M57:M58 W57:AB58">
    <cfRule type="containsErrors" dxfId="552" priority="178" stopIfTrue="1">
      <formula>ISERROR(H57)</formula>
    </cfRule>
  </conditionalFormatting>
  <conditionalFormatting sqref="H61:H62 M61:M62 W61:AB62">
    <cfRule type="containsErrors" dxfId="551" priority="168" stopIfTrue="1">
      <formula>ISERROR(H61)</formula>
    </cfRule>
  </conditionalFormatting>
  <conditionalFormatting sqref="H65:H68 M65:M68 W68:AB68">
    <cfRule type="containsErrors" dxfId="550" priority="148" stopIfTrue="1">
      <formula>ISERROR(H65)</formula>
    </cfRule>
  </conditionalFormatting>
  <conditionalFormatting sqref="H71 M71 W71:AB71">
    <cfRule type="containsErrors" dxfId="549" priority="138" stopIfTrue="1">
      <formula>ISERROR(H71)</formula>
    </cfRule>
  </conditionalFormatting>
  <conditionalFormatting sqref="H74:H75 M74:M75 W75:AB75">
    <cfRule type="containsErrors" dxfId="548" priority="118" stopIfTrue="1">
      <formula>ISERROR(H74)</formula>
    </cfRule>
  </conditionalFormatting>
  <conditionalFormatting sqref="H78:H80 M78:M80 W80:AB80">
    <cfRule type="containsErrors" dxfId="547" priority="98" stopIfTrue="1">
      <formula>ISERROR(H78)</formula>
    </cfRule>
  </conditionalFormatting>
  <conditionalFormatting sqref="H83:H85 M83:M85 W85:AB85">
    <cfRule type="containsErrors" dxfId="546" priority="78" stopIfTrue="1">
      <formula>ISERROR(H83)</formula>
    </cfRule>
  </conditionalFormatting>
  <conditionalFormatting sqref="H88 M88 W88:AB88">
    <cfRule type="containsErrors" dxfId="545" priority="68" stopIfTrue="1">
      <formula>ISERROR(H88)</formula>
    </cfRule>
  </conditionalFormatting>
  <conditionalFormatting sqref="H91:H93 M91:M93 W93:AB93">
    <cfRule type="containsErrors" dxfId="544" priority="48" stopIfTrue="1">
      <formula>ISERROR(H91)</formula>
    </cfRule>
  </conditionalFormatting>
  <conditionalFormatting sqref="H96 M96 W96:AB96">
    <cfRule type="containsErrors" dxfId="543" priority="38" stopIfTrue="1">
      <formula>ISERROR(H96)</formula>
    </cfRule>
  </conditionalFormatting>
  <conditionalFormatting sqref="H99:H101 M99:M101 W101:AB101">
    <cfRule type="containsErrors" dxfId="542" priority="18" stopIfTrue="1">
      <formula>ISERROR(H99)</formula>
    </cfRule>
  </conditionalFormatting>
  <conditionalFormatting sqref="H104:H161 R104:R161 AB104:AB161 AG104:AH161">
    <cfRule type="containsErrors" dxfId="541" priority="10" stopIfTrue="1">
      <formula>ISERROR(H104)</formula>
    </cfRule>
  </conditionalFormatting>
  <conditionalFormatting sqref="H162:H164 M162:M164 W163:AB164 H191 M191 W191:AB191 H194 M194 W194:AB194 H197 M197 W197:AB197 H200 M200 W200:AB200 H203 M203 W203:AB203 H206 M206 W206:AB206 H209 M209 W209:AB209 H212 M212 W212:AB212 H215 M215 W215:AB215 H218 M218 W218:AB218 H221 M221 W221:AB221 H224 M224 W224:AB224 H227 M227 W227:AB227 H230 M230 W230:AB230 H233 M233 W233:AB233 H236 M236 W236:AB236">
    <cfRule type="containsErrors" dxfId="540" priority="610" stopIfTrue="1">
      <formula>ISERROR(H162)</formula>
    </cfRule>
  </conditionalFormatting>
  <conditionalFormatting sqref="H167:H168 H171:H172">
    <cfRule type="containsErrors" dxfId="539" priority="420" stopIfTrue="1">
      <formula>ISERROR(H167)</formula>
    </cfRule>
    <cfRule type="containsText" dxfId="538" priority="419" stopIfTrue="1" operator="containsText" text="NO">
      <formula>NOT(ISERROR(SEARCH("NO",H167)))</formula>
    </cfRule>
  </conditionalFormatting>
  <conditionalFormatting sqref="H175:H176">
    <cfRule type="containsText" dxfId="537" priority="417" stopIfTrue="1" operator="containsText" text="NO">
      <formula>NOT(ISERROR(SEARCH("NO",H175)))</formula>
    </cfRule>
    <cfRule type="containsErrors" dxfId="536" priority="418" stopIfTrue="1">
      <formula>ISERROR(H175)</formula>
    </cfRule>
  </conditionalFormatting>
  <conditionalFormatting sqref="H179:H180 M179:M180 W179:AB180">
    <cfRule type="containsErrors" dxfId="535" priority="460" stopIfTrue="1">
      <formula>ISERROR(H179)</formula>
    </cfRule>
  </conditionalFormatting>
  <conditionalFormatting sqref="H183:H184 M183:M184 W183:AB184">
    <cfRule type="containsErrors" dxfId="534" priority="450" stopIfTrue="1">
      <formula>ISERROR(H183)</formula>
    </cfRule>
  </conditionalFormatting>
  <conditionalFormatting sqref="H187:H188 M187:M188 W187:AB188">
    <cfRule type="containsErrors" dxfId="533" priority="440" stopIfTrue="1">
      <formula>ISERROR(H187)</formula>
    </cfRule>
  </conditionalFormatting>
  <conditionalFormatting sqref="H239 M239 W239:AB239">
    <cfRule type="containsErrors" dxfId="532" priority="600" stopIfTrue="1">
      <formula>ISERROR(H239)</formula>
    </cfRule>
  </conditionalFormatting>
  <conditionalFormatting sqref="H242 M242 W242:AB242">
    <cfRule type="containsErrors" dxfId="531" priority="586" stopIfTrue="1">
      <formula>ISERROR(H242)</formula>
    </cfRule>
  </conditionalFormatting>
  <conditionalFormatting sqref="H245 M245 W245:AB245">
    <cfRule type="containsErrors" dxfId="530" priority="578" stopIfTrue="1">
      <formula>ISERROR(H245)</formula>
    </cfRule>
  </conditionalFormatting>
  <conditionalFormatting sqref="H248 M248 W248:AB248">
    <cfRule type="containsErrors" dxfId="529" priority="570" stopIfTrue="1">
      <formula>ISERROR(H248)</formula>
    </cfRule>
  </conditionalFormatting>
  <conditionalFormatting sqref="H251 M251 W251:AB251">
    <cfRule type="containsErrors" dxfId="528" priority="562" stopIfTrue="1">
      <formula>ISERROR(H251)</formula>
    </cfRule>
  </conditionalFormatting>
  <conditionalFormatting sqref="H254 M254 W254:AB254">
    <cfRule type="containsErrors" dxfId="527" priority="554" stopIfTrue="1">
      <formula>ISERROR(H254)</formula>
    </cfRule>
  </conditionalFormatting>
  <conditionalFormatting sqref="H257:H258 M257:M258 W257:AB258">
    <cfRule type="containsErrors" dxfId="526" priority="546" stopIfTrue="1">
      <formula>ISERROR(H257)</formula>
    </cfRule>
  </conditionalFormatting>
  <conditionalFormatting sqref="H261:H262 M261:M262 W261:AB262">
    <cfRule type="containsErrors" dxfId="525" priority="430" stopIfTrue="1">
      <formula>ISERROR(H261)</formula>
    </cfRule>
  </conditionalFormatting>
  <conditionalFormatting sqref="H265 M265 W265:AB265">
    <cfRule type="containsErrors" dxfId="524" priority="536" stopIfTrue="1">
      <formula>ISERROR(H265)</formula>
    </cfRule>
  </conditionalFormatting>
  <conditionalFormatting sqref="H268 M268 W268:AB268">
    <cfRule type="containsErrors" dxfId="523" priority="528" stopIfTrue="1">
      <formula>ISERROR(H268)</formula>
    </cfRule>
  </conditionalFormatting>
  <conditionalFormatting sqref="H271:H272 M271:M272 W271:AB272">
    <cfRule type="containsErrors" dxfId="522" priority="520" stopIfTrue="1">
      <formula>ISERROR(H271)</formula>
    </cfRule>
  </conditionalFormatting>
  <conditionalFormatting sqref="H275 M275 W275:AB275">
    <cfRule type="containsErrors" dxfId="521" priority="510" stopIfTrue="1">
      <formula>ISERROR(H275)</formula>
    </cfRule>
  </conditionalFormatting>
  <conditionalFormatting sqref="H279 M279 W279:AB279">
    <cfRule type="containsErrors" dxfId="520" priority="500" stopIfTrue="1">
      <formula>ISERROR(H279)</formula>
    </cfRule>
  </conditionalFormatting>
  <conditionalFormatting sqref="H284 M284">
    <cfRule type="containsText" dxfId="519" priority="423" stopIfTrue="1" operator="containsText" text="NO">
      <formula>NOT(ISERROR(SEARCH("NO",H284)))</formula>
    </cfRule>
    <cfRule type="containsErrors" dxfId="518" priority="424" stopIfTrue="1">
      <formula>ISERROR(H284)</formula>
    </cfRule>
  </conditionalFormatting>
  <conditionalFormatting sqref="M3:M6 H5:H6 W6:AB6">
    <cfRule type="containsErrors" dxfId="517" priority="398" stopIfTrue="1">
      <formula>ISERROR(H3)</formula>
    </cfRule>
  </conditionalFormatting>
  <conditionalFormatting sqref="M104:M161">
    <cfRule type="containsText" dxfId="516" priority="7" stopIfTrue="1" operator="containsText" text="NO">
      <formula>NOT(ISERROR(SEARCH("NO",M104)))</formula>
    </cfRule>
    <cfRule type="containsErrors" dxfId="515" priority="8" stopIfTrue="1">
      <formula>ISERROR(M104)</formula>
    </cfRule>
  </conditionalFormatting>
  <conditionalFormatting sqref="M167:M168 W167:AB168">
    <cfRule type="containsErrors" dxfId="514" priority="490" stopIfTrue="1">
      <formula>ISERROR(M167)</formula>
    </cfRule>
  </conditionalFormatting>
  <conditionalFormatting sqref="M171:M172 W171:AB172">
    <cfRule type="containsErrors" dxfId="513" priority="480" stopIfTrue="1">
      <formula>ISERROR(M171)</formula>
    </cfRule>
  </conditionalFormatting>
  <conditionalFormatting sqref="M175:M176 W175:AB176">
    <cfRule type="containsErrors" dxfId="512" priority="470" stopIfTrue="1">
      <formula>ISERROR(M175)</formula>
    </cfRule>
  </conditionalFormatting>
  <conditionalFormatting sqref="R4:R6">
    <cfRule type="containsErrors" dxfId="511" priority="396" stopIfTrue="1">
      <formula>ISERROR(R4)</formula>
    </cfRule>
  </conditionalFormatting>
  <conditionalFormatting sqref="R6">
    <cfRule type="containsText" dxfId="510" priority="395" stopIfTrue="1" operator="containsText" text="NO">
      <formula>NOT(ISERROR(SEARCH("NO",R6)))</formula>
    </cfRule>
  </conditionalFormatting>
  <conditionalFormatting sqref="R9">
    <cfRule type="containsErrors" dxfId="509" priority="386" stopIfTrue="1">
      <formula>ISERROR(R9)</formula>
    </cfRule>
    <cfRule type="containsText" dxfId="508" priority="385" stopIfTrue="1" operator="containsText" text="NO">
      <formula>NOT(ISERROR(SEARCH("NO",R9)))</formula>
    </cfRule>
  </conditionalFormatting>
  <conditionalFormatting sqref="R12:R13">
    <cfRule type="containsErrors" dxfId="507" priority="366" stopIfTrue="1">
      <formula>ISERROR(R12)</formula>
    </cfRule>
    <cfRule type="containsText" dxfId="506" priority="365" stopIfTrue="1" operator="containsText" text="NO">
      <formula>NOT(ISERROR(SEARCH("NO",R12)))</formula>
    </cfRule>
  </conditionalFormatting>
  <conditionalFormatting sqref="R16">
    <cfRule type="containsErrors" dxfId="505" priority="356" stopIfTrue="1">
      <formula>ISERROR(R16)</formula>
    </cfRule>
    <cfRule type="containsText" dxfId="504" priority="355" stopIfTrue="1" operator="containsText" text="NO">
      <formula>NOT(ISERROR(SEARCH("NO",R16)))</formula>
    </cfRule>
  </conditionalFormatting>
  <conditionalFormatting sqref="R19">
    <cfRule type="containsErrors" dxfId="503" priority="346" stopIfTrue="1">
      <formula>ISERROR(R19)</formula>
    </cfRule>
    <cfRule type="containsText" dxfId="502" priority="345" stopIfTrue="1" operator="containsText" text="NO">
      <formula>NOT(ISERROR(SEARCH("NO",R19)))</formula>
    </cfRule>
  </conditionalFormatting>
  <conditionalFormatting sqref="R22:R24">
    <cfRule type="containsErrors" dxfId="501" priority="316" stopIfTrue="1">
      <formula>ISERROR(R22)</formula>
    </cfRule>
    <cfRule type="containsText" dxfId="500" priority="315" stopIfTrue="1" operator="containsText" text="NO">
      <formula>NOT(ISERROR(SEARCH("NO",R22)))</formula>
    </cfRule>
  </conditionalFormatting>
  <conditionalFormatting sqref="R27">
    <cfRule type="containsErrors" dxfId="499" priority="306" stopIfTrue="1">
      <formula>ISERROR(R27)</formula>
    </cfRule>
    <cfRule type="containsText" dxfId="498" priority="305" stopIfTrue="1" operator="containsText" text="NO">
      <formula>NOT(ISERROR(SEARCH("NO",R27)))</formula>
    </cfRule>
  </conditionalFormatting>
  <conditionalFormatting sqref="R30">
    <cfRule type="containsText" dxfId="497" priority="295" stopIfTrue="1" operator="containsText" text="NO">
      <formula>NOT(ISERROR(SEARCH("NO",R30)))</formula>
    </cfRule>
    <cfRule type="containsErrors" dxfId="496" priority="296" stopIfTrue="1">
      <formula>ISERROR(R30)</formula>
    </cfRule>
  </conditionalFormatting>
  <conditionalFormatting sqref="R33:R36">
    <cfRule type="containsText" dxfId="495" priority="255" stopIfTrue="1" operator="containsText" text="NO">
      <formula>NOT(ISERROR(SEARCH("NO",R33)))</formula>
    </cfRule>
    <cfRule type="containsErrors" dxfId="494" priority="256" stopIfTrue="1">
      <formula>ISERROR(R33)</formula>
    </cfRule>
  </conditionalFormatting>
  <conditionalFormatting sqref="R39:R40">
    <cfRule type="containsText" dxfId="493" priority="235" stopIfTrue="1" operator="containsText" text="NO">
      <formula>NOT(ISERROR(SEARCH("NO",R39)))</formula>
    </cfRule>
    <cfRule type="containsErrors" dxfId="492" priority="236" stopIfTrue="1">
      <formula>ISERROR(R39)</formula>
    </cfRule>
  </conditionalFormatting>
  <conditionalFormatting sqref="R43">
    <cfRule type="containsErrors" dxfId="491" priority="226" stopIfTrue="1">
      <formula>ISERROR(R43)</formula>
    </cfRule>
    <cfRule type="containsText" dxfId="490" priority="225" stopIfTrue="1" operator="containsText" text="NO">
      <formula>NOT(ISERROR(SEARCH("NO",R43)))</formula>
    </cfRule>
  </conditionalFormatting>
  <conditionalFormatting sqref="R46:R47">
    <cfRule type="containsText" dxfId="489" priority="205" stopIfTrue="1" operator="containsText" text="NO">
      <formula>NOT(ISERROR(SEARCH("NO",R46)))</formula>
    </cfRule>
    <cfRule type="containsErrors" dxfId="488" priority="206" stopIfTrue="1">
      <formula>ISERROR(R46)</formula>
    </cfRule>
  </conditionalFormatting>
  <conditionalFormatting sqref="R50:R51">
    <cfRule type="containsErrors" dxfId="487" priority="196" stopIfTrue="1">
      <formula>ISERROR(R50)</formula>
    </cfRule>
    <cfRule type="containsText" dxfId="486" priority="195" stopIfTrue="1" operator="containsText" text="NO">
      <formula>NOT(ISERROR(SEARCH("NO",R50)))</formula>
    </cfRule>
  </conditionalFormatting>
  <conditionalFormatting sqref="R54">
    <cfRule type="containsText" dxfId="485" priority="185" stopIfTrue="1" operator="containsText" text="NO">
      <formula>NOT(ISERROR(SEARCH("NO",R54)))</formula>
    </cfRule>
    <cfRule type="containsErrors" dxfId="484" priority="186" stopIfTrue="1">
      <formula>ISERROR(R54)</formula>
    </cfRule>
  </conditionalFormatting>
  <conditionalFormatting sqref="R57:R58">
    <cfRule type="containsText" dxfId="483" priority="175" stopIfTrue="1" operator="containsText" text="NO">
      <formula>NOT(ISERROR(SEARCH("NO",R57)))</formula>
    </cfRule>
    <cfRule type="containsErrors" dxfId="482" priority="176" stopIfTrue="1">
      <formula>ISERROR(R57)</formula>
    </cfRule>
  </conditionalFormatting>
  <conditionalFormatting sqref="R61:R62">
    <cfRule type="containsErrors" dxfId="481" priority="166" stopIfTrue="1">
      <formula>ISERROR(R61)</formula>
    </cfRule>
    <cfRule type="containsText" dxfId="480" priority="165" stopIfTrue="1" operator="containsText" text="NO">
      <formula>NOT(ISERROR(SEARCH("NO",R61)))</formula>
    </cfRule>
  </conditionalFormatting>
  <conditionalFormatting sqref="R65:R68">
    <cfRule type="containsText" dxfId="479" priority="145" stopIfTrue="1" operator="containsText" text="NO">
      <formula>NOT(ISERROR(SEARCH("NO",R65)))</formula>
    </cfRule>
    <cfRule type="containsErrors" dxfId="478" priority="146" stopIfTrue="1">
      <formula>ISERROR(R65)</formula>
    </cfRule>
  </conditionalFormatting>
  <conditionalFormatting sqref="R71">
    <cfRule type="containsErrors" dxfId="477" priority="136" stopIfTrue="1">
      <formula>ISERROR(R71)</formula>
    </cfRule>
    <cfRule type="containsText" dxfId="476" priority="135" stopIfTrue="1" operator="containsText" text="NO">
      <formula>NOT(ISERROR(SEARCH("NO",R71)))</formula>
    </cfRule>
  </conditionalFormatting>
  <conditionalFormatting sqref="R74:R75">
    <cfRule type="containsErrors" dxfId="475" priority="116" stopIfTrue="1">
      <formula>ISERROR(R74)</formula>
    </cfRule>
    <cfRule type="containsText" dxfId="474" priority="115" stopIfTrue="1" operator="containsText" text="NO">
      <formula>NOT(ISERROR(SEARCH("NO",R74)))</formula>
    </cfRule>
  </conditionalFormatting>
  <conditionalFormatting sqref="R78:R80">
    <cfRule type="containsErrors" dxfId="473" priority="96" stopIfTrue="1">
      <formula>ISERROR(R78)</formula>
    </cfRule>
    <cfRule type="containsText" dxfId="472" priority="95" stopIfTrue="1" operator="containsText" text="NO">
      <formula>NOT(ISERROR(SEARCH("NO",R78)))</formula>
    </cfRule>
  </conditionalFormatting>
  <conditionalFormatting sqref="R83:R85">
    <cfRule type="containsErrors" dxfId="471" priority="76" stopIfTrue="1">
      <formula>ISERROR(R83)</formula>
    </cfRule>
    <cfRule type="containsText" dxfId="470" priority="75" stopIfTrue="1" operator="containsText" text="NO">
      <formula>NOT(ISERROR(SEARCH("NO",R83)))</formula>
    </cfRule>
  </conditionalFormatting>
  <conditionalFormatting sqref="R88">
    <cfRule type="containsText" dxfId="469" priority="65" stopIfTrue="1" operator="containsText" text="NO">
      <formula>NOT(ISERROR(SEARCH("NO",R88)))</formula>
    </cfRule>
    <cfRule type="containsErrors" dxfId="468" priority="66" stopIfTrue="1">
      <formula>ISERROR(R88)</formula>
    </cfRule>
  </conditionalFormatting>
  <conditionalFormatting sqref="R91:R93">
    <cfRule type="containsText" dxfId="467" priority="45" stopIfTrue="1" operator="containsText" text="NO">
      <formula>NOT(ISERROR(SEARCH("NO",R91)))</formula>
    </cfRule>
    <cfRule type="containsErrors" dxfId="466" priority="46" stopIfTrue="1">
      <formula>ISERROR(R91)</formula>
    </cfRule>
  </conditionalFormatting>
  <conditionalFormatting sqref="R96">
    <cfRule type="containsErrors" dxfId="465" priority="36" stopIfTrue="1">
      <formula>ISERROR(R96)</formula>
    </cfRule>
    <cfRule type="containsText" dxfId="464" priority="35" stopIfTrue="1" operator="containsText" text="NO">
      <formula>NOT(ISERROR(SEARCH("NO",R96)))</formula>
    </cfRule>
  </conditionalFormatting>
  <conditionalFormatting sqref="R99:R101">
    <cfRule type="containsText" dxfId="463" priority="15" stopIfTrue="1" operator="containsText" text="NO">
      <formula>NOT(ISERROR(SEARCH("NO",R99)))</formula>
    </cfRule>
    <cfRule type="containsErrors" dxfId="462" priority="16" stopIfTrue="1">
      <formula>ISERROR(R99)</formula>
    </cfRule>
  </conditionalFormatting>
  <conditionalFormatting sqref="R162:R164 R191 R194 R197 R200 R203 R206 R209 R212 R215 R218 R221 R224 R227 R230 R233 R236">
    <cfRule type="containsErrors" dxfId="461" priority="608" stopIfTrue="1">
      <formula>ISERROR(R162)</formula>
    </cfRule>
  </conditionalFormatting>
  <conditionalFormatting sqref="R163:R164 R191 R194 R197 R200 R203 R206 R209 R212 R215 R218 R221 R224 R227 R230 R233 R236">
    <cfRule type="containsText" dxfId="460" priority="607" stopIfTrue="1" operator="containsText" text="NO">
      <formula>NOT(ISERROR(SEARCH("NO",R163)))</formula>
    </cfRule>
  </conditionalFormatting>
  <conditionalFormatting sqref="R167:R168">
    <cfRule type="containsErrors" dxfId="459" priority="488" stopIfTrue="1">
      <formula>ISERROR(R167)</formula>
    </cfRule>
    <cfRule type="containsText" dxfId="458" priority="487" stopIfTrue="1" operator="containsText" text="NO">
      <formula>NOT(ISERROR(SEARCH("NO",R167)))</formula>
    </cfRule>
  </conditionalFormatting>
  <conditionalFormatting sqref="R171:R172">
    <cfRule type="containsErrors" dxfId="457" priority="478" stopIfTrue="1">
      <formula>ISERROR(R171)</formula>
    </cfRule>
    <cfRule type="containsText" dxfId="456" priority="477" stopIfTrue="1" operator="containsText" text="NO">
      <formula>NOT(ISERROR(SEARCH("NO",R171)))</formula>
    </cfRule>
  </conditionalFormatting>
  <conditionalFormatting sqref="R175:R176">
    <cfRule type="containsErrors" dxfId="455" priority="468" stopIfTrue="1">
      <formula>ISERROR(R175)</formula>
    </cfRule>
    <cfRule type="containsText" dxfId="454" priority="467" stopIfTrue="1" operator="containsText" text="NO">
      <formula>NOT(ISERROR(SEARCH("NO",R175)))</formula>
    </cfRule>
  </conditionalFormatting>
  <conditionalFormatting sqref="R179:R180">
    <cfRule type="containsErrors" dxfId="453" priority="458" stopIfTrue="1">
      <formula>ISERROR(R179)</formula>
    </cfRule>
    <cfRule type="containsText" dxfId="452" priority="457" stopIfTrue="1" operator="containsText" text="NO">
      <formula>NOT(ISERROR(SEARCH("NO",R179)))</formula>
    </cfRule>
  </conditionalFormatting>
  <conditionalFormatting sqref="R183:R184">
    <cfRule type="containsText" dxfId="451" priority="447" stopIfTrue="1" operator="containsText" text="NO">
      <formula>NOT(ISERROR(SEARCH("NO",R183)))</formula>
    </cfRule>
    <cfRule type="containsErrors" dxfId="450" priority="448" stopIfTrue="1">
      <formula>ISERROR(R183)</formula>
    </cfRule>
  </conditionalFormatting>
  <conditionalFormatting sqref="R187:R188">
    <cfRule type="containsText" dxfId="449" priority="437" stopIfTrue="1" operator="containsText" text="NO">
      <formula>NOT(ISERROR(SEARCH("NO",R187)))</formula>
    </cfRule>
    <cfRule type="containsErrors" dxfId="448" priority="438" stopIfTrue="1">
      <formula>ISERROR(R187)</formula>
    </cfRule>
  </conditionalFormatting>
  <conditionalFormatting sqref="R239">
    <cfRule type="containsText" dxfId="447" priority="597" stopIfTrue="1" operator="containsText" text="NO">
      <formula>NOT(ISERROR(SEARCH("NO",R239)))</formula>
    </cfRule>
    <cfRule type="containsErrors" dxfId="446" priority="598" stopIfTrue="1">
      <formula>ISERROR(R239)</formula>
    </cfRule>
  </conditionalFormatting>
  <conditionalFormatting sqref="R242">
    <cfRule type="containsErrors" dxfId="445" priority="416" stopIfTrue="1">
      <formula>ISERROR(R242)</formula>
    </cfRule>
    <cfRule type="containsText" dxfId="444" priority="415" stopIfTrue="1" operator="containsText" text="NO">
      <formula>NOT(ISERROR(SEARCH("NO",R242)))</formula>
    </cfRule>
  </conditionalFormatting>
  <conditionalFormatting sqref="R245">
    <cfRule type="containsErrors" dxfId="443" priority="414" stopIfTrue="1">
      <formula>ISERROR(R245)</formula>
    </cfRule>
    <cfRule type="containsText" dxfId="442" priority="413" stopIfTrue="1" operator="containsText" text="NO">
      <formula>NOT(ISERROR(SEARCH("NO",R245)))</formula>
    </cfRule>
  </conditionalFormatting>
  <conditionalFormatting sqref="R248">
    <cfRule type="containsErrors" dxfId="441" priority="412" stopIfTrue="1">
      <formula>ISERROR(R248)</formula>
    </cfRule>
    <cfRule type="containsText" dxfId="440" priority="411" stopIfTrue="1" operator="containsText" text="NO">
      <formula>NOT(ISERROR(SEARCH("NO",R248)))</formula>
    </cfRule>
  </conditionalFormatting>
  <conditionalFormatting sqref="R251">
    <cfRule type="containsErrors" dxfId="439" priority="404" stopIfTrue="1">
      <formula>ISERROR(R251)</formula>
    </cfRule>
    <cfRule type="containsText" dxfId="438" priority="403" stopIfTrue="1" operator="containsText" text="NO">
      <formula>NOT(ISERROR(SEARCH("NO",R251)))</formula>
    </cfRule>
  </conditionalFormatting>
  <conditionalFormatting sqref="R254">
    <cfRule type="containsErrors" dxfId="437" priority="406" stopIfTrue="1">
      <formula>ISERROR(R254)</formula>
    </cfRule>
    <cfRule type="containsText" dxfId="436" priority="405" stopIfTrue="1" operator="containsText" text="NO">
      <formula>NOT(ISERROR(SEARCH("NO",R254)))</formula>
    </cfRule>
  </conditionalFormatting>
  <conditionalFormatting sqref="R257">
    <cfRule type="containsText" dxfId="435" priority="543" stopIfTrue="1" operator="containsText" text="NO">
      <formula>NOT(ISERROR(SEARCH("NO",R257)))</formula>
    </cfRule>
    <cfRule type="containsErrors" dxfId="434" priority="544" stopIfTrue="1">
      <formula>ISERROR(R257)</formula>
    </cfRule>
  </conditionalFormatting>
  <conditionalFormatting sqref="R261">
    <cfRule type="containsErrors" dxfId="433" priority="402" stopIfTrue="1">
      <formula>ISERROR(R261)</formula>
    </cfRule>
    <cfRule type="containsText" dxfId="432" priority="401" stopIfTrue="1" operator="containsText" text="NO">
      <formula>NOT(ISERROR(SEARCH("NO",R261)))</formula>
    </cfRule>
  </conditionalFormatting>
  <conditionalFormatting sqref="R265">
    <cfRule type="containsText" dxfId="431" priority="409" stopIfTrue="1" operator="containsText" text="NO">
      <formula>NOT(ISERROR(SEARCH("NO",R265)))</formula>
    </cfRule>
    <cfRule type="containsErrors" dxfId="430" priority="410" stopIfTrue="1">
      <formula>ISERROR(R265)</formula>
    </cfRule>
  </conditionalFormatting>
  <conditionalFormatting sqref="R268">
    <cfRule type="containsErrors" dxfId="429" priority="408" stopIfTrue="1">
      <formula>ISERROR(R268)</formula>
    </cfRule>
    <cfRule type="containsText" dxfId="428" priority="407" stopIfTrue="1" operator="containsText" text="NO">
      <formula>NOT(ISERROR(SEARCH("NO",R268)))</formula>
    </cfRule>
  </conditionalFormatting>
  <conditionalFormatting sqref="R271:R272">
    <cfRule type="containsText" dxfId="427" priority="517" stopIfTrue="1" operator="containsText" text="NO">
      <formula>NOT(ISERROR(SEARCH("NO",R271)))</formula>
    </cfRule>
    <cfRule type="containsErrors" dxfId="426" priority="518" stopIfTrue="1">
      <formula>ISERROR(R271)</formula>
    </cfRule>
  </conditionalFormatting>
  <conditionalFormatting sqref="R275">
    <cfRule type="containsText" dxfId="425" priority="507" stopIfTrue="1" operator="containsText" text="NO">
      <formula>NOT(ISERROR(SEARCH("NO",R275)))</formula>
    </cfRule>
    <cfRule type="containsErrors" dxfId="424" priority="508" stopIfTrue="1">
      <formula>ISERROR(R275)</formula>
    </cfRule>
  </conditionalFormatting>
  <conditionalFormatting sqref="R279">
    <cfRule type="containsText" dxfId="423" priority="497" stopIfTrue="1" operator="containsText" text="NO">
      <formula>NOT(ISERROR(SEARCH("NO",R279)))</formula>
    </cfRule>
    <cfRule type="containsErrors" dxfId="422" priority="498" stopIfTrue="1">
      <formula>ISERROR(R279)</formula>
    </cfRule>
  </conditionalFormatting>
  <conditionalFormatting sqref="R284">
    <cfRule type="containsText" dxfId="421" priority="421" stopIfTrue="1" operator="containsText" text="NO">
      <formula>NOT(ISERROR(SEARCH("NO",R284)))</formula>
    </cfRule>
    <cfRule type="containsErrors" dxfId="420" priority="422" stopIfTrue="1">
      <formula>ISERROR(R284)</formula>
    </cfRule>
  </conditionalFormatting>
  <conditionalFormatting sqref="W12">
    <cfRule type="containsText" dxfId="419" priority="371" stopIfTrue="1" operator="containsText" text="NO">
      <formula>NOT(ISERROR(SEARCH("NO",W12)))</formula>
    </cfRule>
    <cfRule type="containsErrors" dxfId="418" priority="372" stopIfTrue="1">
      <formula>ISERROR(W12)</formula>
    </cfRule>
    <cfRule type="containsText" dxfId="417" priority="373" stopIfTrue="1" operator="containsText" text="NO">
      <formula>NOT(ISERROR(SEARCH("NO",W12)))</formula>
    </cfRule>
    <cfRule type="containsErrors" dxfId="416" priority="374" stopIfTrue="1">
      <formula>ISERROR(W12)</formula>
    </cfRule>
  </conditionalFormatting>
  <conditionalFormatting sqref="W22">
    <cfRule type="containsText" dxfId="415" priority="333" stopIfTrue="1" operator="containsText" text="NO">
      <formula>NOT(ISERROR(SEARCH("NO",W22)))</formula>
    </cfRule>
    <cfRule type="containsErrors" dxfId="414" priority="334" stopIfTrue="1">
      <formula>ISERROR(W22)</formula>
    </cfRule>
  </conditionalFormatting>
  <conditionalFormatting sqref="W22:W23">
    <cfRule type="containsErrors" dxfId="413" priority="324" stopIfTrue="1">
      <formula>ISERROR(W22)</formula>
    </cfRule>
    <cfRule type="containsText" dxfId="412" priority="323" stopIfTrue="1" operator="containsText" text="NO">
      <formula>NOT(ISERROR(SEARCH("NO",W22)))</formula>
    </cfRule>
  </conditionalFormatting>
  <conditionalFormatting sqref="W23">
    <cfRule type="containsErrors" dxfId="411" priority="322" stopIfTrue="1">
      <formula>ISERROR(W23)</formula>
    </cfRule>
    <cfRule type="containsText" dxfId="410" priority="321" stopIfTrue="1" operator="containsText" text="NO">
      <formula>NOT(ISERROR(SEARCH("NO",W23)))</formula>
    </cfRule>
  </conditionalFormatting>
  <conditionalFormatting sqref="W33">
    <cfRule type="containsErrors" dxfId="409" priority="284" stopIfTrue="1">
      <formula>ISERROR(W33)</formula>
    </cfRule>
    <cfRule type="containsText" dxfId="408" priority="283" stopIfTrue="1" operator="containsText" text="NO">
      <formula>NOT(ISERROR(SEARCH("NO",W33)))</formula>
    </cfRule>
  </conditionalFormatting>
  <conditionalFormatting sqref="W33:W34">
    <cfRule type="containsText" dxfId="407" priority="273" stopIfTrue="1" operator="containsText" text="NO">
      <formula>NOT(ISERROR(SEARCH("NO",W33)))</formula>
    </cfRule>
    <cfRule type="containsErrors" dxfId="406" priority="274" stopIfTrue="1">
      <formula>ISERROR(W33)</formula>
    </cfRule>
  </conditionalFormatting>
  <conditionalFormatting sqref="W34:W35 W159:W161">
    <cfRule type="containsErrors" dxfId="405" priority="264" stopIfTrue="1">
      <formula>ISERROR(W34)</formula>
    </cfRule>
    <cfRule type="containsText" dxfId="404" priority="263" stopIfTrue="1" operator="containsText" text="NO">
      <formula>NOT(ISERROR(SEARCH("NO",W34)))</formula>
    </cfRule>
  </conditionalFormatting>
  <conditionalFormatting sqref="W35">
    <cfRule type="containsErrors" dxfId="403" priority="262" stopIfTrue="1">
      <formula>ISERROR(W35)</formula>
    </cfRule>
    <cfRule type="containsText" dxfId="402" priority="261" stopIfTrue="1" operator="containsText" text="NO">
      <formula>NOT(ISERROR(SEARCH("NO",W35)))</formula>
    </cfRule>
  </conditionalFormatting>
  <conditionalFormatting sqref="W39">
    <cfRule type="containsText" dxfId="401" priority="241" stopIfTrue="1" operator="containsText" text="NO">
      <formula>NOT(ISERROR(SEARCH("NO",W39)))</formula>
    </cfRule>
    <cfRule type="containsErrors" dxfId="400" priority="242" stopIfTrue="1">
      <formula>ISERROR(W39)</formula>
    </cfRule>
    <cfRule type="containsText" dxfId="399" priority="243" stopIfTrue="1" operator="containsText" text="NO">
      <formula>NOT(ISERROR(SEARCH("NO",W39)))</formula>
    </cfRule>
    <cfRule type="containsErrors" dxfId="398" priority="244" stopIfTrue="1">
      <formula>ISERROR(W39)</formula>
    </cfRule>
  </conditionalFormatting>
  <conditionalFormatting sqref="W46 W105:W161">
    <cfRule type="containsErrors" dxfId="397" priority="214" stopIfTrue="1">
      <formula>ISERROR(W46)</formula>
    </cfRule>
    <cfRule type="containsText" dxfId="396" priority="213" stopIfTrue="1" operator="containsText" text="NO">
      <formula>NOT(ISERROR(SEARCH("NO",W46)))</formula>
    </cfRule>
  </conditionalFormatting>
  <conditionalFormatting sqref="W46">
    <cfRule type="containsErrors" dxfId="395" priority="212" stopIfTrue="1">
      <formula>ISERROR(W46)</formula>
    </cfRule>
    <cfRule type="containsText" dxfId="394" priority="211" stopIfTrue="1" operator="containsText" text="NO">
      <formula>NOT(ISERROR(SEARCH("NO",W46)))</formula>
    </cfRule>
  </conditionalFormatting>
  <conditionalFormatting sqref="W65:W67">
    <cfRule type="containsText" dxfId="393" priority="153" stopIfTrue="1" operator="containsText" text="NO">
      <formula>NOT(ISERROR(SEARCH("NO",W65)))</formula>
    </cfRule>
    <cfRule type="containsErrors" dxfId="392" priority="152" stopIfTrue="1">
      <formula>ISERROR(W65)</formula>
    </cfRule>
    <cfRule type="containsErrors" dxfId="391" priority="154" stopIfTrue="1">
      <formula>ISERROR(W65)</formula>
    </cfRule>
    <cfRule type="containsText" dxfId="390" priority="151" stopIfTrue="1" operator="containsText" text="NO">
      <formula>NOT(ISERROR(SEARCH("NO",W65)))</formula>
    </cfRule>
  </conditionalFormatting>
  <conditionalFormatting sqref="W74">
    <cfRule type="containsErrors" dxfId="389" priority="124" stopIfTrue="1">
      <formula>ISERROR(W74)</formula>
    </cfRule>
    <cfRule type="containsErrors" dxfId="388" priority="122" stopIfTrue="1">
      <formula>ISERROR(W74)</formula>
    </cfRule>
    <cfRule type="containsText" dxfId="387" priority="121" stopIfTrue="1" operator="containsText" text="NO">
      <formula>NOT(ISERROR(SEARCH("NO",W74)))</formula>
    </cfRule>
    <cfRule type="containsText" dxfId="386" priority="123" stopIfTrue="1" operator="containsText" text="NO">
      <formula>NOT(ISERROR(SEARCH("NO",W74)))</formula>
    </cfRule>
  </conditionalFormatting>
  <conditionalFormatting sqref="W78:W79">
    <cfRule type="containsText" dxfId="385" priority="103" stopIfTrue="1" operator="containsText" text="NO">
      <formula>NOT(ISERROR(SEARCH("NO",W78)))</formula>
    </cfRule>
    <cfRule type="containsErrors" dxfId="384" priority="102" stopIfTrue="1">
      <formula>ISERROR(W78)</formula>
    </cfRule>
    <cfRule type="containsErrors" dxfId="383" priority="104" stopIfTrue="1">
      <formula>ISERROR(W78)</formula>
    </cfRule>
    <cfRule type="containsText" dxfId="382" priority="101" stopIfTrue="1" operator="containsText" text="NO">
      <formula>NOT(ISERROR(SEARCH("NO",W78)))</formula>
    </cfRule>
  </conditionalFormatting>
  <conditionalFormatting sqref="W83:W84">
    <cfRule type="containsErrors" dxfId="381" priority="84" stopIfTrue="1">
      <formula>ISERROR(W83)</formula>
    </cfRule>
    <cfRule type="containsText" dxfId="380" priority="81" stopIfTrue="1" operator="containsText" text="NO">
      <formula>NOT(ISERROR(SEARCH("NO",W83)))</formula>
    </cfRule>
    <cfRule type="containsErrors" dxfId="379" priority="82" stopIfTrue="1">
      <formula>ISERROR(W83)</formula>
    </cfRule>
    <cfRule type="containsText" dxfId="378" priority="83" stopIfTrue="1" operator="containsText" text="NO">
      <formula>NOT(ISERROR(SEARCH("NO",W83)))</formula>
    </cfRule>
  </conditionalFormatting>
  <conditionalFormatting sqref="W91:W92">
    <cfRule type="containsText" dxfId="377" priority="51" stopIfTrue="1" operator="containsText" text="NO">
      <formula>NOT(ISERROR(SEARCH("NO",W91)))</formula>
    </cfRule>
    <cfRule type="containsErrors" dxfId="376" priority="52" stopIfTrue="1">
      <formula>ISERROR(W91)</formula>
    </cfRule>
    <cfRule type="containsText" dxfId="375" priority="53" stopIfTrue="1" operator="containsText" text="NO">
      <formula>NOT(ISERROR(SEARCH("NO",W91)))</formula>
    </cfRule>
    <cfRule type="containsErrors" dxfId="374" priority="54" stopIfTrue="1">
      <formula>ISERROR(W91)</formula>
    </cfRule>
  </conditionalFormatting>
  <conditionalFormatting sqref="W99:W100">
    <cfRule type="containsErrors" dxfId="373" priority="22" stopIfTrue="1">
      <formula>ISERROR(W99)</formula>
    </cfRule>
    <cfRule type="containsText" dxfId="372" priority="21" stopIfTrue="1" operator="containsText" text="NO">
      <formula>NOT(ISERROR(SEARCH("NO",W99)))</formula>
    </cfRule>
    <cfRule type="containsErrors" dxfId="371" priority="24" stopIfTrue="1">
      <formula>ISERROR(W99)</formula>
    </cfRule>
    <cfRule type="containsText" dxfId="370" priority="23" stopIfTrue="1" operator="containsText" text="NO">
      <formula>NOT(ISERROR(SEARCH("NO",W99)))</formula>
    </cfRule>
  </conditionalFormatting>
  <conditionalFormatting sqref="W104">
    <cfRule type="containsText" dxfId="369" priority="1" stopIfTrue="1" operator="containsText" text="NO">
      <formula>NOT(ISERROR(SEARCH("NO",W104)))</formula>
    </cfRule>
    <cfRule type="containsErrors" dxfId="368" priority="2" stopIfTrue="1">
      <formula>ISERROR(W104)</formula>
    </cfRule>
  </conditionalFormatting>
  <conditionalFormatting sqref="W104:W158">
    <cfRule type="containsText" dxfId="367" priority="3" stopIfTrue="1" operator="containsText" text="NO">
      <formula>NOT(ISERROR(SEARCH("NO",W104)))</formula>
    </cfRule>
    <cfRule type="containsErrors" dxfId="366" priority="4" stopIfTrue="1">
      <formula>ISERROR(W104)</formula>
    </cfRule>
  </conditionalFormatting>
  <conditionalFormatting sqref="W4:AB6">
    <cfRule type="containsErrors" dxfId="365" priority="400" stopIfTrue="1">
      <formula>ISERROR(W4)</formula>
    </cfRule>
  </conditionalFormatting>
  <conditionalFormatting sqref="W6:AB6 H6 M6">
    <cfRule type="containsText" dxfId="364" priority="397" stopIfTrue="1" operator="containsText" text="NO">
      <formula>NOT(ISERROR(SEARCH("NO",H6)))</formula>
    </cfRule>
  </conditionalFormatting>
  <conditionalFormatting sqref="W6:AB6">
    <cfRule type="containsText" dxfId="363" priority="399" stopIfTrue="1" operator="containsText" text="NO">
      <formula>NOT(ISERROR(SEARCH("NO",W6)))</formula>
    </cfRule>
  </conditionalFormatting>
  <conditionalFormatting sqref="W9:AB9 H9 M9">
    <cfRule type="containsText" dxfId="362" priority="387" stopIfTrue="1" operator="containsText" text="NO">
      <formula>NOT(ISERROR(SEARCH("NO",H9)))</formula>
    </cfRule>
  </conditionalFormatting>
  <conditionalFormatting sqref="W9:AB9">
    <cfRule type="containsErrors" dxfId="361" priority="390" stopIfTrue="1">
      <formula>ISERROR(W9)</formula>
    </cfRule>
    <cfRule type="containsText" dxfId="360" priority="389" stopIfTrue="1" operator="containsText" text="NO">
      <formula>NOT(ISERROR(SEARCH("NO",W9)))</formula>
    </cfRule>
  </conditionalFormatting>
  <conditionalFormatting sqref="W13:AB13 H12:H13 M12:M13">
    <cfRule type="containsText" dxfId="359" priority="367" stopIfTrue="1" operator="containsText" text="NO">
      <formula>NOT(ISERROR(SEARCH("NO",H12)))</formula>
    </cfRule>
  </conditionalFormatting>
  <conditionalFormatting sqref="W13:AB13">
    <cfRule type="containsText" dxfId="358" priority="369" stopIfTrue="1" operator="containsText" text="NO">
      <formula>NOT(ISERROR(SEARCH("NO",W13)))</formula>
    </cfRule>
    <cfRule type="containsErrors" dxfId="357" priority="370" stopIfTrue="1">
      <formula>ISERROR(W13)</formula>
    </cfRule>
  </conditionalFormatting>
  <conditionalFormatting sqref="W16:AB16 H16 M16">
    <cfRule type="containsText" dxfId="356" priority="357" stopIfTrue="1" operator="containsText" text="NO">
      <formula>NOT(ISERROR(SEARCH("NO",H16)))</formula>
    </cfRule>
  </conditionalFormatting>
  <conditionalFormatting sqref="W16:AB16">
    <cfRule type="containsText" dxfId="355" priority="359" stopIfTrue="1" operator="containsText" text="NO">
      <formula>NOT(ISERROR(SEARCH("NO",W16)))</formula>
    </cfRule>
    <cfRule type="containsErrors" dxfId="354" priority="360" stopIfTrue="1">
      <formula>ISERROR(W16)</formula>
    </cfRule>
  </conditionalFormatting>
  <conditionalFormatting sqref="W19:AB19 H19 M19">
    <cfRule type="containsText" dxfId="353" priority="347" stopIfTrue="1" operator="containsText" text="NO">
      <formula>NOT(ISERROR(SEARCH("NO",H19)))</formula>
    </cfRule>
  </conditionalFormatting>
  <conditionalFormatting sqref="W19:AB19">
    <cfRule type="containsText" dxfId="352" priority="349" stopIfTrue="1" operator="containsText" text="NO">
      <formula>NOT(ISERROR(SEARCH("NO",W19)))</formula>
    </cfRule>
    <cfRule type="containsErrors" dxfId="351" priority="350" stopIfTrue="1">
      <formula>ISERROR(W19)</formula>
    </cfRule>
  </conditionalFormatting>
  <conditionalFormatting sqref="W24:AB24 H22:H24 M22:M24">
    <cfRule type="containsText" dxfId="350" priority="317" stopIfTrue="1" operator="containsText" text="NO">
      <formula>NOT(ISERROR(SEARCH("NO",H22)))</formula>
    </cfRule>
  </conditionalFormatting>
  <conditionalFormatting sqref="W24:AB24">
    <cfRule type="containsText" dxfId="349" priority="319" stopIfTrue="1" operator="containsText" text="NO">
      <formula>NOT(ISERROR(SEARCH("NO",W24)))</formula>
    </cfRule>
    <cfRule type="containsErrors" dxfId="348" priority="320" stopIfTrue="1">
      <formula>ISERROR(W24)</formula>
    </cfRule>
  </conditionalFormatting>
  <conditionalFormatting sqref="W27:AB27 H27 M27">
    <cfRule type="containsText" dxfId="347" priority="307" stopIfTrue="1" operator="containsText" text="NO">
      <formula>NOT(ISERROR(SEARCH("NO",H27)))</formula>
    </cfRule>
  </conditionalFormatting>
  <conditionalFormatting sqref="W27:AB27">
    <cfRule type="containsText" dxfId="346" priority="309" stopIfTrue="1" operator="containsText" text="NO">
      <formula>NOT(ISERROR(SEARCH("NO",W27)))</formula>
    </cfRule>
    <cfRule type="containsErrors" dxfId="345" priority="310" stopIfTrue="1">
      <formula>ISERROR(W27)</formula>
    </cfRule>
  </conditionalFormatting>
  <conditionalFormatting sqref="W30:AB30 H30 M30">
    <cfRule type="containsText" dxfId="344" priority="297" stopIfTrue="1" operator="containsText" text="NO">
      <formula>NOT(ISERROR(SEARCH("NO",H30)))</formula>
    </cfRule>
  </conditionalFormatting>
  <conditionalFormatting sqref="W30:AB30">
    <cfRule type="containsErrors" dxfId="343" priority="300" stopIfTrue="1">
      <formula>ISERROR(W30)</formula>
    </cfRule>
    <cfRule type="containsText" dxfId="342" priority="299" stopIfTrue="1" operator="containsText" text="NO">
      <formula>NOT(ISERROR(SEARCH("NO",W30)))</formula>
    </cfRule>
  </conditionalFormatting>
  <conditionalFormatting sqref="W36:AB36 H33:H36 M33:M36">
    <cfRule type="containsText" dxfId="341" priority="257" stopIfTrue="1" operator="containsText" text="NO">
      <formula>NOT(ISERROR(SEARCH("NO",H33)))</formula>
    </cfRule>
  </conditionalFormatting>
  <conditionalFormatting sqref="W36:AB36">
    <cfRule type="containsErrors" dxfId="340" priority="260" stopIfTrue="1">
      <formula>ISERROR(W36)</formula>
    </cfRule>
    <cfRule type="containsText" dxfId="339" priority="259" stopIfTrue="1" operator="containsText" text="NO">
      <formula>NOT(ISERROR(SEARCH("NO",W36)))</formula>
    </cfRule>
  </conditionalFormatting>
  <conditionalFormatting sqref="W40:AB40 H39:H40 M39:M40">
    <cfRule type="containsText" dxfId="338" priority="237" stopIfTrue="1" operator="containsText" text="NO">
      <formula>NOT(ISERROR(SEARCH("NO",H39)))</formula>
    </cfRule>
  </conditionalFormatting>
  <conditionalFormatting sqref="W40:AB40">
    <cfRule type="containsErrors" dxfId="337" priority="240" stopIfTrue="1">
      <formula>ISERROR(W40)</formula>
    </cfRule>
    <cfRule type="containsText" dxfId="336" priority="239" stopIfTrue="1" operator="containsText" text="NO">
      <formula>NOT(ISERROR(SEARCH("NO",W40)))</formula>
    </cfRule>
  </conditionalFormatting>
  <conditionalFormatting sqref="W43:AB43 H43 M43">
    <cfRule type="containsText" dxfId="335" priority="227" stopIfTrue="1" operator="containsText" text="NO">
      <formula>NOT(ISERROR(SEARCH("NO",H43)))</formula>
    </cfRule>
  </conditionalFormatting>
  <conditionalFormatting sqref="W43:AB43">
    <cfRule type="containsErrors" dxfId="334" priority="230" stopIfTrue="1">
      <formula>ISERROR(W43)</formula>
    </cfRule>
    <cfRule type="containsText" dxfId="333" priority="229" stopIfTrue="1" operator="containsText" text="NO">
      <formula>NOT(ISERROR(SEARCH("NO",W43)))</formula>
    </cfRule>
  </conditionalFormatting>
  <conditionalFormatting sqref="W47:AB47 H46:H47 M46:M47">
    <cfRule type="containsText" dxfId="332" priority="207" stopIfTrue="1" operator="containsText" text="NO">
      <formula>NOT(ISERROR(SEARCH("NO",H46)))</formula>
    </cfRule>
  </conditionalFormatting>
  <conditionalFormatting sqref="W47:AB47">
    <cfRule type="containsText" dxfId="331" priority="209" stopIfTrue="1" operator="containsText" text="NO">
      <formula>NOT(ISERROR(SEARCH("NO",W47)))</formula>
    </cfRule>
    <cfRule type="containsErrors" dxfId="330" priority="210" stopIfTrue="1">
      <formula>ISERROR(W47)</formula>
    </cfRule>
  </conditionalFormatting>
  <conditionalFormatting sqref="W50:AB51 H50:H51 M50:M51">
    <cfRule type="containsText" dxfId="329" priority="197" stopIfTrue="1" operator="containsText" text="NO">
      <formula>NOT(ISERROR(SEARCH("NO",H50)))</formula>
    </cfRule>
  </conditionalFormatting>
  <conditionalFormatting sqref="W50:AB51">
    <cfRule type="containsText" dxfId="328" priority="199" stopIfTrue="1" operator="containsText" text="NO">
      <formula>NOT(ISERROR(SEARCH("NO",W50)))</formula>
    </cfRule>
    <cfRule type="containsErrors" dxfId="327" priority="200" stopIfTrue="1">
      <formula>ISERROR(W50)</formula>
    </cfRule>
  </conditionalFormatting>
  <conditionalFormatting sqref="W54:AB54 H54 M54">
    <cfRule type="containsText" dxfId="326" priority="187" stopIfTrue="1" operator="containsText" text="NO">
      <formula>NOT(ISERROR(SEARCH("NO",H54)))</formula>
    </cfRule>
  </conditionalFormatting>
  <conditionalFormatting sqref="W54:AB54">
    <cfRule type="containsText" dxfId="325" priority="189" stopIfTrue="1" operator="containsText" text="NO">
      <formula>NOT(ISERROR(SEARCH("NO",W54)))</formula>
    </cfRule>
    <cfRule type="containsErrors" dxfId="324" priority="190" stopIfTrue="1">
      <formula>ISERROR(W54)</formula>
    </cfRule>
  </conditionalFormatting>
  <conditionalFormatting sqref="W57:AB58 H57:H58 M57:M58">
    <cfRule type="containsText" dxfId="323" priority="177" stopIfTrue="1" operator="containsText" text="NO">
      <formula>NOT(ISERROR(SEARCH("NO",H57)))</formula>
    </cfRule>
  </conditionalFormatting>
  <conditionalFormatting sqref="W57:AB58">
    <cfRule type="containsText" dxfId="322" priority="179" stopIfTrue="1" operator="containsText" text="NO">
      <formula>NOT(ISERROR(SEARCH("NO",W57)))</formula>
    </cfRule>
    <cfRule type="containsErrors" dxfId="321" priority="180" stopIfTrue="1">
      <formula>ISERROR(W57)</formula>
    </cfRule>
  </conditionalFormatting>
  <conditionalFormatting sqref="W61:AB62 H61:H62 M61:M62">
    <cfRule type="containsText" dxfId="320" priority="167" stopIfTrue="1" operator="containsText" text="NO">
      <formula>NOT(ISERROR(SEARCH("NO",H61)))</formula>
    </cfRule>
  </conditionalFormatting>
  <conditionalFormatting sqref="W61:AB62">
    <cfRule type="containsText" dxfId="319" priority="169" stopIfTrue="1" operator="containsText" text="NO">
      <formula>NOT(ISERROR(SEARCH("NO",W61)))</formula>
    </cfRule>
    <cfRule type="containsErrors" dxfId="318" priority="170" stopIfTrue="1">
      <formula>ISERROR(W61)</formula>
    </cfRule>
  </conditionalFormatting>
  <conditionalFormatting sqref="W68:AB68 H65:H68 M65:M68">
    <cfRule type="containsText" dxfId="317" priority="147" stopIfTrue="1" operator="containsText" text="NO">
      <formula>NOT(ISERROR(SEARCH("NO",H65)))</formula>
    </cfRule>
  </conditionalFormatting>
  <conditionalFormatting sqref="W68:AB68">
    <cfRule type="containsErrors" dxfId="316" priority="150" stopIfTrue="1">
      <formula>ISERROR(W68)</formula>
    </cfRule>
    <cfRule type="containsText" dxfId="315" priority="149" stopIfTrue="1" operator="containsText" text="NO">
      <formula>NOT(ISERROR(SEARCH("NO",W68)))</formula>
    </cfRule>
  </conditionalFormatting>
  <conditionalFormatting sqref="W71:AB71 H71 M71">
    <cfRule type="containsText" dxfId="314" priority="137" stopIfTrue="1" operator="containsText" text="NO">
      <formula>NOT(ISERROR(SEARCH("NO",H71)))</formula>
    </cfRule>
  </conditionalFormatting>
  <conditionalFormatting sqref="W71:AB71">
    <cfRule type="containsErrors" dxfId="313" priority="140" stopIfTrue="1">
      <formula>ISERROR(W71)</formula>
    </cfRule>
    <cfRule type="containsText" dxfId="312" priority="139" stopIfTrue="1" operator="containsText" text="NO">
      <formula>NOT(ISERROR(SEARCH("NO",W71)))</formula>
    </cfRule>
  </conditionalFormatting>
  <conditionalFormatting sqref="W75:AB75 H74:H75 M74:M75">
    <cfRule type="containsText" dxfId="311" priority="117" stopIfTrue="1" operator="containsText" text="NO">
      <formula>NOT(ISERROR(SEARCH("NO",H74)))</formula>
    </cfRule>
  </conditionalFormatting>
  <conditionalFormatting sqref="W75:AB75">
    <cfRule type="containsErrors" dxfId="310" priority="120" stopIfTrue="1">
      <formula>ISERROR(W75)</formula>
    </cfRule>
    <cfRule type="containsText" dxfId="309" priority="119" stopIfTrue="1" operator="containsText" text="NO">
      <formula>NOT(ISERROR(SEARCH("NO",W75)))</formula>
    </cfRule>
  </conditionalFormatting>
  <conditionalFormatting sqref="W80:AB80 H78:H80 M78:M80">
    <cfRule type="containsText" dxfId="308" priority="97" stopIfTrue="1" operator="containsText" text="NO">
      <formula>NOT(ISERROR(SEARCH("NO",H78)))</formula>
    </cfRule>
  </conditionalFormatting>
  <conditionalFormatting sqref="W80:AB80">
    <cfRule type="containsText" dxfId="307" priority="99" stopIfTrue="1" operator="containsText" text="NO">
      <formula>NOT(ISERROR(SEARCH("NO",W80)))</formula>
    </cfRule>
    <cfRule type="containsErrors" dxfId="306" priority="100" stopIfTrue="1">
      <formula>ISERROR(W80)</formula>
    </cfRule>
  </conditionalFormatting>
  <conditionalFormatting sqref="W85:AB85 H83:H85 M83:M85">
    <cfRule type="containsText" dxfId="305" priority="77" stopIfTrue="1" operator="containsText" text="NO">
      <formula>NOT(ISERROR(SEARCH("NO",H83)))</formula>
    </cfRule>
  </conditionalFormatting>
  <conditionalFormatting sqref="W85:AB85">
    <cfRule type="containsText" dxfId="304" priority="79" stopIfTrue="1" operator="containsText" text="NO">
      <formula>NOT(ISERROR(SEARCH("NO",W85)))</formula>
    </cfRule>
    <cfRule type="containsErrors" dxfId="303" priority="80" stopIfTrue="1">
      <formula>ISERROR(W85)</formula>
    </cfRule>
  </conditionalFormatting>
  <conditionalFormatting sqref="W88:AB88 H88 M88">
    <cfRule type="containsText" dxfId="302" priority="67" stopIfTrue="1" operator="containsText" text="NO">
      <formula>NOT(ISERROR(SEARCH("NO",H88)))</formula>
    </cfRule>
  </conditionalFormatting>
  <conditionalFormatting sqref="W88:AB88">
    <cfRule type="containsText" dxfId="301" priority="69" stopIfTrue="1" operator="containsText" text="NO">
      <formula>NOT(ISERROR(SEARCH("NO",W88)))</formula>
    </cfRule>
    <cfRule type="containsErrors" dxfId="300" priority="70" stopIfTrue="1">
      <formula>ISERROR(W88)</formula>
    </cfRule>
  </conditionalFormatting>
  <conditionalFormatting sqref="W93:AB93 H91:H93 M91:M93">
    <cfRule type="containsText" dxfId="299" priority="47" stopIfTrue="1" operator="containsText" text="NO">
      <formula>NOT(ISERROR(SEARCH("NO",H91)))</formula>
    </cfRule>
  </conditionalFormatting>
  <conditionalFormatting sqref="W93:AB93">
    <cfRule type="containsErrors" dxfId="298" priority="50" stopIfTrue="1">
      <formula>ISERROR(W93)</formula>
    </cfRule>
    <cfRule type="containsText" dxfId="297" priority="49" stopIfTrue="1" operator="containsText" text="NO">
      <formula>NOT(ISERROR(SEARCH("NO",W93)))</formula>
    </cfRule>
  </conditionalFormatting>
  <conditionalFormatting sqref="W96:AB96 H96 M96">
    <cfRule type="containsText" dxfId="296" priority="37" stopIfTrue="1" operator="containsText" text="NO">
      <formula>NOT(ISERROR(SEARCH("NO",H96)))</formula>
    </cfRule>
  </conditionalFormatting>
  <conditionalFormatting sqref="W96:AB96">
    <cfRule type="containsText" dxfId="295" priority="39" stopIfTrue="1" operator="containsText" text="NO">
      <formula>NOT(ISERROR(SEARCH("NO",W96)))</formula>
    </cfRule>
    <cfRule type="containsErrors" dxfId="294" priority="40" stopIfTrue="1">
      <formula>ISERROR(W96)</formula>
    </cfRule>
  </conditionalFormatting>
  <conditionalFormatting sqref="W101:AB101 H99:H101 M99:M101">
    <cfRule type="containsText" dxfId="293" priority="17" stopIfTrue="1" operator="containsText" text="NO">
      <formula>NOT(ISERROR(SEARCH("NO",H99)))</formula>
    </cfRule>
  </conditionalFormatting>
  <conditionalFormatting sqref="W101:AB101">
    <cfRule type="containsErrors" dxfId="292" priority="20" stopIfTrue="1">
      <formula>ISERROR(W101)</formula>
    </cfRule>
    <cfRule type="containsText" dxfId="291" priority="19" stopIfTrue="1" operator="containsText" text="NO">
      <formula>NOT(ISERROR(SEARCH("NO",W101)))</formula>
    </cfRule>
  </conditionalFormatting>
  <conditionalFormatting sqref="W162:AB164 W191:AB191 W194:AB194 W197:AB197 W200:AB200 W203:AB203 W206:AB206 W209:AB209 W212:AB212 W215:AB215 W218:AB218 W221:AB221 W224:AB224 W227:AB227 W230:AB230 W233:AB233 W236:AB236">
    <cfRule type="containsErrors" dxfId="290" priority="612" stopIfTrue="1">
      <formula>ISERROR(W162)</formula>
    </cfRule>
  </conditionalFormatting>
  <conditionalFormatting sqref="W163:AB164 W191:AB191 W194:AB194 W197:AB197 W200:AB200 W203:AB203 W206:AB206 W209:AB209 W212:AB212 W215:AB215 W218:AB218 W221:AB221 W224:AB224 W227:AB227 W230:AB230 W233:AB233 W236:AB236 H163:H164 M163:M164 H191 M191 H194 M194 H197 M197 H200 M200 H203 M203 H206 M206 H209 M209 H212 M212 H215 M215 H218 M218 H221 M221 H224 M224 H227 M227 H230 M230 H233 M233 H236 M236">
    <cfRule type="containsText" dxfId="289" priority="609" stopIfTrue="1" operator="containsText" text="NO">
      <formula>NOT(ISERROR(SEARCH("NO",H163)))</formula>
    </cfRule>
  </conditionalFormatting>
  <conditionalFormatting sqref="W163:AB164 W191:AB191 W194:AB194 W197:AB197 W200:AB200 W203:AB203 W206:AB206 W209:AB209 W212:AB212 W215:AB215 W218:AB218 W221:AB221 W224:AB224 W227:AB227 W230:AB230 W233:AB233 W236:AB236">
    <cfRule type="containsText" dxfId="288" priority="611" stopIfTrue="1" operator="containsText" text="NO">
      <formula>NOT(ISERROR(SEARCH("NO",W163)))</formula>
    </cfRule>
  </conditionalFormatting>
  <conditionalFormatting sqref="W167:AB168 M167:M168">
    <cfRule type="containsText" dxfId="287" priority="489" stopIfTrue="1" operator="containsText" text="NO">
      <formula>NOT(ISERROR(SEARCH("NO",M167)))</formula>
    </cfRule>
  </conditionalFormatting>
  <conditionalFormatting sqref="W167:AB168">
    <cfRule type="containsText" dxfId="286" priority="491" stopIfTrue="1" operator="containsText" text="NO">
      <formula>NOT(ISERROR(SEARCH("NO",W167)))</formula>
    </cfRule>
    <cfRule type="containsErrors" dxfId="285" priority="492" stopIfTrue="1">
      <formula>ISERROR(W167)</formula>
    </cfRule>
  </conditionalFormatting>
  <conditionalFormatting sqref="W171:AB172 M171:M172">
    <cfRule type="containsText" dxfId="284" priority="479" stopIfTrue="1" operator="containsText" text="NO">
      <formula>NOT(ISERROR(SEARCH("NO",M171)))</formula>
    </cfRule>
  </conditionalFormatting>
  <conditionalFormatting sqref="W171:AB172">
    <cfRule type="containsErrors" dxfId="283" priority="482" stopIfTrue="1">
      <formula>ISERROR(W171)</formula>
    </cfRule>
    <cfRule type="containsText" dxfId="282" priority="481" stopIfTrue="1" operator="containsText" text="NO">
      <formula>NOT(ISERROR(SEARCH("NO",W171)))</formula>
    </cfRule>
  </conditionalFormatting>
  <conditionalFormatting sqref="W175:AB176 M175:M176">
    <cfRule type="containsText" dxfId="281" priority="469" stopIfTrue="1" operator="containsText" text="NO">
      <formula>NOT(ISERROR(SEARCH("NO",M175)))</formula>
    </cfRule>
  </conditionalFormatting>
  <conditionalFormatting sqref="W175:AB176">
    <cfRule type="containsErrors" dxfId="280" priority="472" stopIfTrue="1">
      <formula>ISERROR(W175)</formula>
    </cfRule>
    <cfRule type="containsText" dxfId="279" priority="471" stopIfTrue="1" operator="containsText" text="NO">
      <formula>NOT(ISERROR(SEARCH("NO",W175)))</formula>
    </cfRule>
  </conditionalFormatting>
  <conditionalFormatting sqref="W179:AB180 H179:H180 M179:M180">
    <cfRule type="containsText" dxfId="278" priority="459" stopIfTrue="1" operator="containsText" text="NO">
      <formula>NOT(ISERROR(SEARCH("NO",H179)))</formula>
    </cfRule>
  </conditionalFormatting>
  <conditionalFormatting sqref="W179:AB180">
    <cfRule type="containsErrors" dxfId="277" priority="462" stopIfTrue="1">
      <formula>ISERROR(W179)</formula>
    </cfRule>
    <cfRule type="containsText" dxfId="276" priority="461" stopIfTrue="1" operator="containsText" text="NO">
      <formula>NOT(ISERROR(SEARCH("NO",W179)))</formula>
    </cfRule>
  </conditionalFormatting>
  <conditionalFormatting sqref="W183:AB184 H183:H184 M183:M184">
    <cfRule type="containsText" dxfId="275" priority="449" stopIfTrue="1" operator="containsText" text="NO">
      <formula>NOT(ISERROR(SEARCH("NO",H183)))</formula>
    </cfRule>
  </conditionalFormatting>
  <conditionalFormatting sqref="W183:AB184">
    <cfRule type="containsText" dxfId="274" priority="451" stopIfTrue="1" operator="containsText" text="NO">
      <formula>NOT(ISERROR(SEARCH("NO",W183)))</formula>
    </cfRule>
    <cfRule type="containsErrors" dxfId="273" priority="452" stopIfTrue="1">
      <formula>ISERROR(W183)</formula>
    </cfRule>
  </conditionalFormatting>
  <conditionalFormatting sqref="W187:AB188 H187:H188 M187:M188">
    <cfRule type="containsText" dxfId="272" priority="439" stopIfTrue="1" operator="containsText" text="NO">
      <formula>NOT(ISERROR(SEARCH("NO",H187)))</formula>
    </cfRule>
  </conditionalFormatting>
  <conditionalFormatting sqref="W187:AB188">
    <cfRule type="containsErrors" dxfId="271" priority="442" stopIfTrue="1">
      <formula>ISERROR(W187)</formula>
    </cfRule>
    <cfRule type="containsText" dxfId="270" priority="441" stopIfTrue="1" operator="containsText" text="NO">
      <formula>NOT(ISERROR(SEARCH("NO",W187)))</formula>
    </cfRule>
  </conditionalFormatting>
  <conditionalFormatting sqref="W239:AB239 H239 M239">
    <cfRule type="containsText" dxfId="269" priority="599" stopIfTrue="1" operator="containsText" text="NO">
      <formula>NOT(ISERROR(SEARCH("NO",H239)))</formula>
    </cfRule>
  </conditionalFormatting>
  <conditionalFormatting sqref="W239:AB239">
    <cfRule type="containsText" dxfId="268" priority="601" stopIfTrue="1" operator="containsText" text="NO">
      <formula>NOT(ISERROR(SEARCH("NO",W239)))</formula>
    </cfRule>
    <cfRule type="containsErrors" dxfId="267" priority="602" stopIfTrue="1">
      <formula>ISERROR(W239)</formula>
    </cfRule>
  </conditionalFormatting>
  <conditionalFormatting sqref="W242:AB242 H242 M242">
    <cfRule type="containsText" dxfId="266" priority="585" stopIfTrue="1" operator="containsText" text="NO">
      <formula>NOT(ISERROR(SEARCH("NO",H242)))</formula>
    </cfRule>
  </conditionalFormatting>
  <conditionalFormatting sqref="W242:AB242">
    <cfRule type="containsErrors" dxfId="265" priority="588" stopIfTrue="1">
      <formula>ISERROR(W242)</formula>
    </cfRule>
    <cfRule type="containsText" dxfId="264" priority="587" stopIfTrue="1" operator="containsText" text="NO">
      <formula>NOT(ISERROR(SEARCH("NO",W242)))</formula>
    </cfRule>
  </conditionalFormatting>
  <conditionalFormatting sqref="W245:AB245 H245 M245">
    <cfRule type="containsText" dxfId="263" priority="577" stopIfTrue="1" operator="containsText" text="NO">
      <formula>NOT(ISERROR(SEARCH("NO",H245)))</formula>
    </cfRule>
  </conditionalFormatting>
  <conditionalFormatting sqref="W245:AB245">
    <cfRule type="containsText" dxfId="262" priority="579" stopIfTrue="1" operator="containsText" text="NO">
      <formula>NOT(ISERROR(SEARCH("NO",W245)))</formula>
    </cfRule>
    <cfRule type="containsErrors" dxfId="261" priority="580" stopIfTrue="1">
      <formula>ISERROR(W245)</formula>
    </cfRule>
  </conditionalFormatting>
  <conditionalFormatting sqref="W248:AB248 H248 M248">
    <cfRule type="containsText" dxfId="260" priority="569" stopIfTrue="1" operator="containsText" text="NO">
      <formula>NOT(ISERROR(SEARCH("NO",H248)))</formula>
    </cfRule>
  </conditionalFormatting>
  <conditionalFormatting sqref="W248:AB248">
    <cfRule type="containsText" dxfId="259" priority="571" stopIfTrue="1" operator="containsText" text="NO">
      <formula>NOT(ISERROR(SEARCH("NO",W248)))</formula>
    </cfRule>
    <cfRule type="containsErrors" dxfId="258" priority="572" stopIfTrue="1">
      <formula>ISERROR(W248)</formula>
    </cfRule>
  </conditionalFormatting>
  <conditionalFormatting sqref="W251:AB251 H251 M251">
    <cfRule type="containsText" dxfId="257" priority="561" stopIfTrue="1" operator="containsText" text="NO">
      <formula>NOT(ISERROR(SEARCH("NO",H251)))</formula>
    </cfRule>
  </conditionalFormatting>
  <conditionalFormatting sqref="W251:AB251">
    <cfRule type="containsText" dxfId="256" priority="563" stopIfTrue="1" operator="containsText" text="NO">
      <formula>NOT(ISERROR(SEARCH("NO",W251)))</formula>
    </cfRule>
    <cfRule type="containsErrors" dxfId="255" priority="564" stopIfTrue="1">
      <formula>ISERROR(W251)</formula>
    </cfRule>
  </conditionalFormatting>
  <conditionalFormatting sqref="W254:AB254 H254 M254">
    <cfRule type="containsText" dxfId="254" priority="553" stopIfTrue="1" operator="containsText" text="NO">
      <formula>NOT(ISERROR(SEARCH("NO",H254)))</formula>
    </cfRule>
  </conditionalFormatting>
  <conditionalFormatting sqref="W254:AB254">
    <cfRule type="containsText" dxfId="253" priority="555" stopIfTrue="1" operator="containsText" text="NO">
      <formula>NOT(ISERROR(SEARCH("NO",W254)))</formula>
    </cfRule>
    <cfRule type="containsErrors" dxfId="252" priority="556" stopIfTrue="1">
      <formula>ISERROR(W254)</formula>
    </cfRule>
  </conditionalFormatting>
  <conditionalFormatting sqref="W257:AB258 H257:H258 M257:M258">
    <cfRule type="containsText" dxfId="251" priority="545" stopIfTrue="1" operator="containsText" text="NO">
      <formula>NOT(ISERROR(SEARCH("NO",H257)))</formula>
    </cfRule>
  </conditionalFormatting>
  <conditionalFormatting sqref="W257:AB258">
    <cfRule type="containsText" dxfId="250" priority="547" stopIfTrue="1" operator="containsText" text="NO">
      <formula>NOT(ISERROR(SEARCH("NO",W257)))</formula>
    </cfRule>
    <cfRule type="containsErrors" dxfId="249" priority="548" stopIfTrue="1">
      <formula>ISERROR(W257)</formula>
    </cfRule>
  </conditionalFormatting>
  <conditionalFormatting sqref="W261:AB262 H261:H262 M261:M262">
    <cfRule type="containsText" dxfId="248" priority="429" stopIfTrue="1" operator="containsText" text="NO">
      <formula>NOT(ISERROR(SEARCH("NO",H261)))</formula>
    </cfRule>
  </conditionalFormatting>
  <conditionalFormatting sqref="W261:AB262">
    <cfRule type="containsErrors" dxfId="247" priority="432" stopIfTrue="1">
      <formula>ISERROR(W261)</formula>
    </cfRule>
    <cfRule type="containsText" dxfId="246" priority="431" stopIfTrue="1" operator="containsText" text="NO">
      <formula>NOT(ISERROR(SEARCH("NO",W261)))</formula>
    </cfRule>
  </conditionalFormatting>
  <conditionalFormatting sqref="W265:AB265 H265 M265">
    <cfRule type="containsText" dxfId="245" priority="535" stopIfTrue="1" operator="containsText" text="NO">
      <formula>NOT(ISERROR(SEARCH("NO",H265)))</formula>
    </cfRule>
  </conditionalFormatting>
  <conditionalFormatting sqref="W265:AB265">
    <cfRule type="containsText" dxfId="244" priority="537" stopIfTrue="1" operator="containsText" text="NO">
      <formula>NOT(ISERROR(SEARCH("NO",W265)))</formula>
    </cfRule>
    <cfRule type="containsErrors" dxfId="243" priority="538" stopIfTrue="1">
      <formula>ISERROR(W265)</formula>
    </cfRule>
  </conditionalFormatting>
  <conditionalFormatting sqref="W268:AB268 H268 M268">
    <cfRule type="containsText" dxfId="242" priority="527" stopIfTrue="1" operator="containsText" text="NO">
      <formula>NOT(ISERROR(SEARCH("NO",H268)))</formula>
    </cfRule>
  </conditionalFormatting>
  <conditionalFormatting sqref="W268:AB268">
    <cfRule type="containsErrors" dxfId="241" priority="530" stopIfTrue="1">
      <formula>ISERROR(W268)</formula>
    </cfRule>
    <cfRule type="containsText" dxfId="240" priority="529" stopIfTrue="1" operator="containsText" text="NO">
      <formula>NOT(ISERROR(SEARCH("NO",W268)))</formula>
    </cfRule>
  </conditionalFormatting>
  <conditionalFormatting sqref="W271:AB272 H271:H272 M271:M272">
    <cfRule type="containsText" dxfId="239" priority="519" stopIfTrue="1" operator="containsText" text="NO">
      <formula>NOT(ISERROR(SEARCH("NO",H271)))</formula>
    </cfRule>
  </conditionalFormatting>
  <conditionalFormatting sqref="W271:AB272">
    <cfRule type="containsErrors" dxfId="238" priority="522" stopIfTrue="1">
      <formula>ISERROR(W271)</formula>
    </cfRule>
    <cfRule type="containsText" dxfId="237" priority="521" stopIfTrue="1" operator="containsText" text="NO">
      <formula>NOT(ISERROR(SEARCH("NO",W271)))</formula>
    </cfRule>
  </conditionalFormatting>
  <conditionalFormatting sqref="W275:AB275 H275 M275">
    <cfRule type="containsText" dxfId="236" priority="509" stopIfTrue="1" operator="containsText" text="NO">
      <formula>NOT(ISERROR(SEARCH("NO",H275)))</formula>
    </cfRule>
  </conditionalFormatting>
  <conditionalFormatting sqref="W275:AB275">
    <cfRule type="containsErrors" dxfId="235" priority="512" stopIfTrue="1">
      <formula>ISERROR(W275)</formula>
    </cfRule>
    <cfRule type="containsText" dxfId="234" priority="511" stopIfTrue="1" operator="containsText" text="NO">
      <formula>NOT(ISERROR(SEARCH("NO",W275)))</formula>
    </cfRule>
  </conditionalFormatting>
  <conditionalFormatting sqref="W279:AB279 H279 M279">
    <cfRule type="containsText" dxfId="233" priority="499" stopIfTrue="1" operator="containsText" text="NO">
      <formula>NOT(ISERROR(SEARCH("NO",H279)))</formula>
    </cfRule>
  </conditionalFormatting>
  <conditionalFormatting sqref="W279:AB279">
    <cfRule type="containsText" dxfId="232" priority="501" stopIfTrue="1" operator="containsText" text="NO">
      <formula>NOT(ISERROR(SEARCH("NO",W279)))</formula>
    </cfRule>
    <cfRule type="containsErrors" dxfId="231" priority="502" stopIfTrue="1">
      <formula>ISERROR(W279)</formula>
    </cfRule>
  </conditionalFormatting>
  <conditionalFormatting sqref="AB6">
    <cfRule type="containsText" dxfId="230" priority="391" stopIfTrue="1" operator="containsText" text="NO">
      <formula>NOT(ISERROR(SEARCH("NO",AB6)))</formula>
    </cfRule>
    <cfRule type="containsErrors" dxfId="229" priority="392" stopIfTrue="1">
      <formula>ISERROR(AB6)</formula>
    </cfRule>
  </conditionalFormatting>
  <conditionalFormatting sqref="AB9">
    <cfRule type="containsErrors" dxfId="228" priority="382" stopIfTrue="1">
      <formula>ISERROR(AB9)</formula>
    </cfRule>
    <cfRule type="containsText" dxfId="227" priority="381" stopIfTrue="1" operator="containsText" text="NO">
      <formula>NOT(ISERROR(SEARCH("NO",AB9)))</formula>
    </cfRule>
  </conditionalFormatting>
  <conditionalFormatting sqref="AB12:AB13">
    <cfRule type="containsErrors" dxfId="226" priority="362" stopIfTrue="1">
      <formula>ISERROR(AB12)</formula>
    </cfRule>
    <cfRule type="containsText" dxfId="225" priority="361" stopIfTrue="1" operator="containsText" text="NO">
      <formula>NOT(ISERROR(SEARCH("NO",AB12)))</formula>
    </cfRule>
  </conditionalFormatting>
  <conditionalFormatting sqref="AB16">
    <cfRule type="containsText" dxfId="224" priority="351" stopIfTrue="1" operator="containsText" text="NO">
      <formula>NOT(ISERROR(SEARCH("NO",AB16)))</formula>
    </cfRule>
    <cfRule type="containsErrors" dxfId="223" priority="352" stopIfTrue="1">
      <formula>ISERROR(AB16)</formula>
    </cfRule>
  </conditionalFormatting>
  <conditionalFormatting sqref="AB19">
    <cfRule type="containsErrors" dxfId="222" priority="342" stopIfTrue="1">
      <formula>ISERROR(AB19)</formula>
    </cfRule>
    <cfRule type="containsText" dxfId="221" priority="341" stopIfTrue="1" operator="containsText" text="NO">
      <formula>NOT(ISERROR(SEARCH("NO",AB19)))</formula>
    </cfRule>
  </conditionalFormatting>
  <conditionalFormatting sqref="AB22:AB24">
    <cfRule type="containsText" dxfId="220" priority="311" stopIfTrue="1" operator="containsText" text="NO">
      <formula>NOT(ISERROR(SEARCH("NO",AB22)))</formula>
    </cfRule>
    <cfRule type="containsErrors" dxfId="219" priority="312" stopIfTrue="1">
      <formula>ISERROR(AB22)</formula>
    </cfRule>
  </conditionalFormatting>
  <conditionalFormatting sqref="AB27">
    <cfRule type="containsText" dxfId="218" priority="301" stopIfTrue="1" operator="containsText" text="NO">
      <formula>NOT(ISERROR(SEARCH("NO",AB27)))</formula>
    </cfRule>
    <cfRule type="containsErrors" dxfId="217" priority="302" stopIfTrue="1">
      <formula>ISERROR(AB27)</formula>
    </cfRule>
  </conditionalFormatting>
  <conditionalFormatting sqref="AB30">
    <cfRule type="containsText" dxfId="216" priority="291" stopIfTrue="1" operator="containsText" text="NO">
      <formula>NOT(ISERROR(SEARCH("NO",AB30)))</formula>
    </cfRule>
    <cfRule type="containsErrors" dxfId="215" priority="292" stopIfTrue="1">
      <formula>ISERROR(AB30)</formula>
    </cfRule>
  </conditionalFormatting>
  <conditionalFormatting sqref="AB33:AB36">
    <cfRule type="containsText" dxfId="214" priority="251" stopIfTrue="1" operator="containsText" text="NO">
      <formula>NOT(ISERROR(SEARCH("NO",AB33)))</formula>
    </cfRule>
    <cfRule type="containsErrors" dxfId="213" priority="252" stopIfTrue="1">
      <formula>ISERROR(AB33)</formula>
    </cfRule>
  </conditionalFormatting>
  <conditionalFormatting sqref="AB39:AB40">
    <cfRule type="containsErrors" dxfId="212" priority="232" stopIfTrue="1">
      <formula>ISERROR(AB39)</formula>
    </cfRule>
    <cfRule type="containsText" dxfId="211" priority="231" stopIfTrue="1" operator="containsText" text="NO">
      <formula>NOT(ISERROR(SEARCH("NO",AB39)))</formula>
    </cfRule>
  </conditionalFormatting>
  <conditionalFormatting sqref="AB43">
    <cfRule type="containsText" dxfId="210" priority="221" stopIfTrue="1" operator="containsText" text="NO">
      <formula>NOT(ISERROR(SEARCH("NO",AB43)))</formula>
    </cfRule>
    <cfRule type="containsErrors" dxfId="209" priority="222" stopIfTrue="1">
      <formula>ISERROR(AB43)</formula>
    </cfRule>
  </conditionalFormatting>
  <conditionalFormatting sqref="AB46:AB47">
    <cfRule type="containsText" dxfId="208" priority="201" stopIfTrue="1" operator="containsText" text="NO">
      <formula>NOT(ISERROR(SEARCH("NO",AB46)))</formula>
    </cfRule>
    <cfRule type="containsErrors" dxfId="207" priority="202" stopIfTrue="1">
      <formula>ISERROR(AB46)</formula>
    </cfRule>
  </conditionalFormatting>
  <conditionalFormatting sqref="AB50:AB51">
    <cfRule type="containsErrors" dxfId="206" priority="192" stopIfTrue="1">
      <formula>ISERROR(AB50)</formula>
    </cfRule>
    <cfRule type="containsText" dxfId="205" priority="191" stopIfTrue="1" operator="containsText" text="NO">
      <formula>NOT(ISERROR(SEARCH("NO",AB50)))</formula>
    </cfRule>
  </conditionalFormatting>
  <conditionalFormatting sqref="AB54">
    <cfRule type="containsErrors" dxfId="204" priority="182" stopIfTrue="1">
      <formula>ISERROR(AB54)</formula>
    </cfRule>
    <cfRule type="containsText" dxfId="203" priority="181" stopIfTrue="1" operator="containsText" text="NO">
      <formula>NOT(ISERROR(SEARCH("NO",AB54)))</formula>
    </cfRule>
  </conditionalFormatting>
  <conditionalFormatting sqref="AB57:AB58">
    <cfRule type="containsErrors" dxfId="202" priority="172" stopIfTrue="1">
      <formula>ISERROR(AB57)</formula>
    </cfRule>
    <cfRule type="containsText" dxfId="201" priority="171" stopIfTrue="1" operator="containsText" text="NO">
      <formula>NOT(ISERROR(SEARCH("NO",AB57)))</formula>
    </cfRule>
  </conditionalFormatting>
  <conditionalFormatting sqref="AB61:AB62">
    <cfRule type="containsErrors" dxfId="200" priority="162" stopIfTrue="1">
      <formula>ISERROR(AB61)</formula>
    </cfRule>
    <cfRule type="containsText" dxfId="199" priority="161" stopIfTrue="1" operator="containsText" text="NO">
      <formula>NOT(ISERROR(SEARCH("NO",AB61)))</formula>
    </cfRule>
  </conditionalFormatting>
  <conditionalFormatting sqref="AB65:AB68">
    <cfRule type="containsText" dxfId="198" priority="141" stopIfTrue="1" operator="containsText" text="NO">
      <formula>NOT(ISERROR(SEARCH("NO",AB65)))</formula>
    </cfRule>
    <cfRule type="containsErrors" dxfId="197" priority="142" stopIfTrue="1">
      <formula>ISERROR(AB65)</formula>
    </cfRule>
  </conditionalFormatting>
  <conditionalFormatting sqref="AB71">
    <cfRule type="containsErrors" dxfId="196" priority="132" stopIfTrue="1">
      <formula>ISERROR(AB71)</formula>
    </cfRule>
    <cfRule type="containsText" dxfId="195" priority="131" stopIfTrue="1" operator="containsText" text="NO">
      <formula>NOT(ISERROR(SEARCH("NO",AB71)))</formula>
    </cfRule>
  </conditionalFormatting>
  <conditionalFormatting sqref="AB74:AB75">
    <cfRule type="containsErrors" dxfId="194" priority="112" stopIfTrue="1">
      <formula>ISERROR(AB74)</formula>
    </cfRule>
    <cfRule type="containsText" dxfId="193" priority="111" stopIfTrue="1" operator="containsText" text="NO">
      <formula>NOT(ISERROR(SEARCH("NO",AB74)))</formula>
    </cfRule>
  </conditionalFormatting>
  <conditionalFormatting sqref="AB78:AB80">
    <cfRule type="containsErrors" dxfId="192" priority="92" stopIfTrue="1">
      <formula>ISERROR(AB78)</formula>
    </cfRule>
    <cfRule type="containsText" dxfId="191" priority="91" stopIfTrue="1" operator="containsText" text="NO">
      <formula>NOT(ISERROR(SEARCH("NO",AB78)))</formula>
    </cfRule>
  </conditionalFormatting>
  <conditionalFormatting sqref="AB83:AB85">
    <cfRule type="containsErrors" dxfId="190" priority="72" stopIfTrue="1">
      <formula>ISERROR(AB83)</formula>
    </cfRule>
    <cfRule type="containsText" dxfId="189" priority="71" stopIfTrue="1" operator="containsText" text="NO">
      <formula>NOT(ISERROR(SEARCH("NO",AB83)))</formula>
    </cfRule>
  </conditionalFormatting>
  <conditionalFormatting sqref="AB88">
    <cfRule type="containsText" dxfId="188" priority="61" stopIfTrue="1" operator="containsText" text="NO">
      <formula>NOT(ISERROR(SEARCH("NO",AB88)))</formula>
    </cfRule>
    <cfRule type="containsErrors" dxfId="187" priority="62" stopIfTrue="1">
      <formula>ISERROR(AB88)</formula>
    </cfRule>
  </conditionalFormatting>
  <conditionalFormatting sqref="AB91:AB93">
    <cfRule type="containsErrors" dxfId="186" priority="42" stopIfTrue="1">
      <formula>ISERROR(AB91)</formula>
    </cfRule>
    <cfRule type="containsText" dxfId="185" priority="41" stopIfTrue="1" operator="containsText" text="NO">
      <formula>NOT(ISERROR(SEARCH("NO",AB91)))</formula>
    </cfRule>
  </conditionalFormatting>
  <conditionalFormatting sqref="AB96">
    <cfRule type="containsErrors" dxfId="184" priority="32" stopIfTrue="1">
      <formula>ISERROR(AB96)</formula>
    </cfRule>
    <cfRule type="containsText" dxfId="183" priority="31" stopIfTrue="1" operator="containsText" text="NO">
      <formula>NOT(ISERROR(SEARCH("NO",AB96)))</formula>
    </cfRule>
  </conditionalFormatting>
  <conditionalFormatting sqref="AB99:AB101">
    <cfRule type="containsErrors" dxfId="182" priority="12" stopIfTrue="1">
      <formula>ISERROR(AB99)</formula>
    </cfRule>
    <cfRule type="containsText" dxfId="181" priority="11" stopIfTrue="1" operator="containsText" text="NO">
      <formula>NOT(ISERROR(SEARCH("NO",AB99)))</formula>
    </cfRule>
  </conditionalFormatting>
  <conditionalFormatting sqref="AB163:AB164 AB191 AB194 AB197 AB200 AB203 AB206 AB209 AB212 AB215 AB218 AB221 AB224 AB227 AB230 AB233 AB236">
    <cfRule type="containsText" dxfId="180" priority="603" stopIfTrue="1" operator="containsText" text="NO">
      <formula>NOT(ISERROR(SEARCH("NO",AB163)))</formula>
    </cfRule>
    <cfRule type="containsErrors" dxfId="179" priority="604" stopIfTrue="1">
      <formula>ISERROR(AB163)</formula>
    </cfRule>
  </conditionalFormatting>
  <conditionalFormatting sqref="AB167:AB168">
    <cfRule type="containsText" dxfId="178" priority="483" stopIfTrue="1" operator="containsText" text="NO">
      <formula>NOT(ISERROR(SEARCH("NO",AB167)))</formula>
    </cfRule>
    <cfRule type="containsErrors" dxfId="177" priority="484" stopIfTrue="1">
      <formula>ISERROR(AB167)</formula>
    </cfRule>
  </conditionalFormatting>
  <conditionalFormatting sqref="AB171:AB172">
    <cfRule type="containsText" dxfId="176" priority="473" stopIfTrue="1" operator="containsText" text="NO">
      <formula>NOT(ISERROR(SEARCH("NO",AB171)))</formula>
    </cfRule>
    <cfRule type="containsErrors" dxfId="175" priority="474" stopIfTrue="1">
      <formula>ISERROR(AB171)</formula>
    </cfRule>
  </conditionalFormatting>
  <conditionalFormatting sqref="AB175:AB176">
    <cfRule type="containsText" dxfId="174" priority="463" stopIfTrue="1" operator="containsText" text="NO">
      <formula>NOT(ISERROR(SEARCH("NO",AB175)))</formula>
    </cfRule>
    <cfRule type="containsErrors" dxfId="173" priority="464" stopIfTrue="1">
      <formula>ISERROR(AB175)</formula>
    </cfRule>
  </conditionalFormatting>
  <conditionalFormatting sqref="AB179:AB180">
    <cfRule type="containsText" dxfId="172" priority="453" stopIfTrue="1" operator="containsText" text="NO">
      <formula>NOT(ISERROR(SEARCH("NO",AB179)))</formula>
    </cfRule>
    <cfRule type="containsErrors" dxfId="171" priority="454" stopIfTrue="1">
      <formula>ISERROR(AB179)</formula>
    </cfRule>
  </conditionalFormatting>
  <conditionalFormatting sqref="AB183:AB184">
    <cfRule type="containsText" dxfId="170" priority="443" stopIfTrue="1" operator="containsText" text="NO">
      <formula>NOT(ISERROR(SEARCH("NO",AB183)))</formula>
    </cfRule>
    <cfRule type="containsErrors" dxfId="169" priority="444" stopIfTrue="1">
      <formula>ISERROR(AB183)</formula>
    </cfRule>
  </conditionalFormatting>
  <conditionalFormatting sqref="AB187:AB188">
    <cfRule type="containsText" dxfId="168" priority="433" stopIfTrue="1" operator="containsText" text="NO">
      <formula>NOT(ISERROR(SEARCH("NO",AB187)))</formula>
    </cfRule>
    <cfRule type="containsErrors" dxfId="167" priority="434" stopIfTrue="1">
      <formula>ISERROR(AB187)</formula>
    </cfRule>
  </conditionalFormatting>
  <conditionalFormatting sqref="AB239">
    <cfRule type="containsErrors" dxfId="166" priority="594" stopIfTrue="1">
      <formula>ISERROR(AB239)</formula>
    </cfRule>
    <cfRule type="containsText" dxfId="165" priority="593" stopIfTrue="1" operator="containsText" text="NO">
      <formula>NOT(ISERROR(SEARCH("NO",AB239)))</formula>
    </cfRule>
  </conditionalFormatting>
  <conditionalFormatting sqref="AB242">
    <cfRule type="containsText" dxfId="164" priority="581" stopIfTrue="1" operator="containsText" text="NO">
      <formula>NOT(ISERROR(SEARCH("NO",AB242)))</formula>
    </cfRule>
    <cfRule type="containsErrors" dxfId="163" priority="582" stopIfTrue="1">
      <formula>ISERROR(AB242)</formula>
    </cfRule>
  </conditionalFormatting>
  <conditionalFormatting sqref="AB245">
    <cfRule type="containsText" dxfId="162" priority="573" stopIfTrue="1" operator="containsText" text="NO">
      <formula>NOT(ISERROR(SEARCH("NO",AB245)))</formula>
    </cfRule>
    <cfRule type="containsErrors" dxfId="161" priority="574" stopIfTrue="1">
      <formula>ISERROR(AB245)</formula>
    </cfRule>
  </conditionalFormatting>
  <conditionalFormatting sqref="AB248">
    <cfRule type="containsErrors" dxfId="160" priority="566" stopIfTrue="1">
      <formula>ISERROR(AB248)</formula>
    </cfRule>
    <cfRule type="containsText" dxfId="159" priority="565" stopIfTrue="1" operator="containsText" text="NO">
      <formula>NOT(ISERROR(SEARCH("NO",AB248)))</formula>
    </cfRule>
  </conditionalFormatting>
  <conditionalFormatting sqref="AB251">
    <cfRule type="containsErrors" dxfId="158" priority="558" stopIfTrue="1">
      <formula>ISERROR(AB251)</formula>
    </cfRule>
    <cfRule type="containsText" dxfId="157" priority="557" stopIfTrue="1" operator="containsText" text="NO">
      <formula>NOT(ISERROR(SEARCH("NO",AB251)))</formula>
    </cfRule>
  </conditionalFormatting>
  <conditionalFormatting sqref="AB254">
    <cfRule type="containsText" dxfId="156" priority="549" stopIfTrue="1" operator="containsText" text="NO">
      <formula>NOT(ISERROR(SEARCH("NO",AB254)))</formula>
    </cfRule>
    <cfRule type="containsErrors" dxfId="155" priority="550" stopIfTrue="1">
      <formula>ISERROR(AB254)</formula>
    </cfRule>
  </conditionalFormatting>
  <conditionalFormatting sqref="AB257:AB258">
    <cfRule type="containsErrors" dxfId="154" priority="540" stopIfTrue="1">
      <formula>ISERROR(AB257)</formula>
    </cfRule>
    <cfRule type="containsText" dxfId="153" priority="539" stopIfTrue="1" operator="containsText" text="NO">
      <formula>NOT(ISERROR(SEARCH("NO",AB257)))</formula>
    </cfRule>
  </conditionalFormatting>
  <conditionalFormatting sqref="AB261:AB262">
    <cfRule type="containsText" dxfId="152" priority="425" stopIfTrue="1" operator="containsText" text="NO">
      <formula>NOT(ISERROR(SEARCH("NO",AB261)))</formula>
    </cfRule>
    <cfRule type="containsErrors" dxfId="151" priority="426" stopIfTrue="1">
      <formula>ISERROR(AB261)</formula>
    </cfRule>
  </conditionalFormatting>
  <conditionalFormatting sqref="AB265">
    <cfRule type="containsErrors" dxfId="150" priority="532" stopIfTrue="1">
      <formula>ISERROR(AB265)</formula>
    </cfRule>
    <cfRule type="containsText" dxfId="149" priority="531" stopIfTrue="1" operator="containsText" text="NO">
      <formula>NOT(ISERROR(SEARCH("NO",AB265)))</formula>
    </cfRule>
  </conditionalFormatting>
  <conditionalFormatting sqref="AB268">
    <cfRule type="containsText" dxfId="148" priority="523" stopIfTrue="1" operator="containsText" text="NO">
      <formula>NOT(ISERROR(SEARCH("NO",AB268)))</formula>
    </cfRule>
    <cfRule type="containsErrors" dxfId="147" priority="524" stopIfTrue="1">
      <formula>ISERROR(AB268)</formula>
    </cfRule>
  </conditionalFormatting>
  <conditionalFormatting sqref="AB271:AB272">
    <cfRule type="containsErrors" dxfId="146" priority="514" stopIfTrue="1">
      <formula>ISERROR(AB271)</formula>
    </cfRule>
    <cfRule type="containsText" dxfId="145" priority="513" stopIfTrue="1" operator="containsText" text="NO">
      <formula>NOT(ISERROR(SEARCH("NO",AB271)))</formula>
    </cfRule>
  </conditionalFormatting>
  <conditionalFormatting sqref="AB275">
    <cfRule type="containsText" dxfId="144" priority="503" stopIfTrue="1" operator="containsText" text="NO">
      <formula>NOT(ISERROR(SEARCH("NO",AB275)))</formula>
    </cfRule>
    <cfRule type="containsErrors" dxfId="143" priority="504" stopIfTrue="1">
      <formula>ISERROR(AB275)</formula>
    </cfRule>
  </conditionalFormatting>
  <conditionalFormatting sqref="AB279">
    <cfRule type="containsErrors" dxfId="142" priority="494" stopIfTrue="1">
      <formula>ISERROR(AB279)</formula>
    </cfRule>
    <cfRule type="containsText" dxfId="141" priority="493" stopIfTrue="1" operator="containsText" text="NO">
      <formula>NOT(ISERROR(SEARCH("NO",AB279)))</formula>
    </cfRule>
  </conditionalFormatting>
  <conditionalFormatting sqref="AG4:AG6">
    <cfRule type="containsErrors" dxfId="140" priority="394" stopIfTrue="1">
      <formula>ISERROR(AG4)</formula>
    </cfRule>
  </conditionalFormatting>
  <conditionalFormatting sqref="AG6">
    <cfRule type="containsText" dxfId="139" priority="393" stopIfTrue="1" operator="containsText" text="NO">
      <formula>NOT(ISERROR(SEARCH("NO",AG6)))</formula>
    </cfRule>
  </conditionalFormatting>
  <conditionalFormatting sqref="AG9">
    <cfRule type="containsText" dxfId="138" priority="383" stopIfTrue="1" operator="containsText" text="NO">
      <formula>NOT(ISERROR(SEARCH("NO",AG9)))</formula>
    </cfRule>
    <cfRule type="containsErrors" dxfId="137" priority="384" stopIfTrue="1">
      <formula>ISERROR(AG9)</formula>
    </cfRule>
  </conditionalFormatting>
  <conditionalFormatting sqref="AG13">
    <cfRule type="containsText" dxfId="136" priority="363" stopIfTrue="1" operator="containsText" text="NO">
      <formula>NOT(ISERROR(SEARCH("NO",AG13)))</formula>
    </cfRule>
    <cfRule type="containsErrors" dxfId="135" priority="364" stopIfTrue="1">
      <formula>ISERROR(AG13)</formula>
    </cfRule>
  </conditionalFormatting>
  <conditionalFormatting sqref="AG16">
    <cfRule type="containsErrors" dxfId="134" priority="354" stopIfTrue="1">
      <formula>ISERROR(AG16)</formula>
    </cfRule>
    <cfRule type="containsText" dxfId="133" priority="353" stopIfTrue="1" operator="containsText" text="NO">
      <formula>NOT(ISERROR(SEARCH("NO",AG16)))</formula>
    </cfRule>
  </conditionalFormatting>
  <conditionalFormatting sqref="AG19">
    <cfRule type="containsText" dxfId="132" priority="343" stopIfTrue="1" operator="containsText" text="NO">
      <formula>NOT(ISERROR(SEARCH("NO",AG19)))</formula>
    </cfRule>
    <cfRule type="containsErrors" dxfId="131" priority="344" stopIfTrue="1">
      <formula>ISERROR(AG19)</formula>
    </cfRule>
  </conditionalFormatting>
  <conditionalFormatting sqref="AG24">
    <cfRule type="containsErrors" dxfId="130" priority="314" stopIfTrue="1">
      <formula>ISERROR(AG24)</formula>
    </cfRule>
    <cfRule type="containsText" dxfId="129" priority="313" stopIfTrue="1" operator="containsText" text="NO">
      <formula>NOT(ISERROR(SEARCH("NO",AG24)))</formula>
    </cfRule>
  </conditionalFormatting>
  <conditionalFormatting sqref="AG27">
    <cfRule type="containsText" dxfId="128" priority="303" stopIfTrue="1" operator="containsText" text="NO">
      <formula>NOT(ISERROR(SEARCH("NO",AG27)))</formula>
    </cfRule>
    <cfRule type="containsErrors" dxfId="127" priority="304" stopIfTrue="1">
      <formula>ISERROR(AG27)</formula>
    </cfRule>
  </conditionalFormatting>
  <conditionalFormatting sqref="AG30">
    <cfRule type="containsErrors" dxfId="126" priority="294" stopIfTrue="1">
      <formula>ISERROR(AG30)</formula>
    </cfRule>
    <cfRule type="containsText" dxfId="125" priority="293" stopIfTrue="1" operator="containsText" text="NO">
      <formula>NOT(ISERROR(SEARCH("NO",AG30)))</formula>
    </cfRule>
  </conditionalFormatting>
  <conditionalFormatting sqref="AG36">
    <cfRule type="containsText" dxfId="124" priority="253" stopIfTrue="1" operator="containsText" text="NO">
      <formula>NOT(ISERROR(SEARCH("NO",AG36)))</formula>
    </cfRule>
    <cfRule type="containsErrors" dxfId="123" priority="254" stopIfTrue="1">
      <formula>ISERROR(AG36)</formula>
    </cfRule>
  </conditionalFormatting>
  <conditionalFormatting sqref="AG40">
    <cfRule type="containsText" dxfId="122" priority="233" stopIfTrue="1" operator="containsText" text="NO">
      <formula>NOT(ISERROR(SEARCH("NO",AG40)))</formula>
    </cfRule>
    <cfRule type="containsErrors" dxfId="121" priority="234" stopIfTrue="1">
      <formula>ISERROR(AG40)</formula>
    </cfRule>
  </conditionalFormatting>
  <conditionalFormatting sqref="AG43">
    <cfRule type="containsErrors" dxfId="120" priority="224" stopIfTrue="1">
      <formula>ISERROR(AG43)</formula>
    </cfRule>
    <cfRule type="containsText" dxfId="119" priority="223" stopIfTrue="1" operator="containsText" text="NO">
      <formula>NOT(ISERROR(SEARCH("NO",AG43)))</formula>
    </cfRule>
  </conditionalFormatting>
  <conditionalFormatting sqref="AG47">
    <cfRule type="containsErrors" dxfId="118" priority="204" stopIfTrue="1">
      <formula>ISERROR(AG47)</formula>
    </cfRule>
    <cfRule type="containsText" dxfId="117" priority="203" stopIfTrue="1" operator="containsText" text="NO">
      <formula>NOT(ISERROR(SEARCH("NO",AG47)))</formula>
    </cfRule>
  </conditionalFormatting>
  <conditionalFormatting sqref="AG50:AG51">
    <cfRule type="containsText" dxfId="116" priority="193" stopIfTrue="1" operator="containsText" text="NO">
      <formula>NOT(ISERROR(SEARCH("NO",AG50)))</formula>
    </cfRule>
    <cfRule type="containsErrors" dxfId="115" priority="194" stopIfTrue="1">
      <formula>ISERROR(AG50)</formula>
    </cfRule>
  </conditionalFormatting>
  <conditionalFormatting sqref="AG54">
    <cfRule type="containsText" dxfId="114" priority="183" stopIfTrue="1" operator="containsText" text="NO">
      <formula>NOT(ISERROR(SEARCH("NO",AG54)))</formula>
    </cfRule>
    <cfRule type="containsErrors" dxfId="113" priority="184" stopIfTrue="1">
      <formula>ISERROR(AG54)</formula>
    </cfRule>
  </conditionalFormatting>
  <conditionalFormatting sqref="AG57:AG58">
    <cfRule type="containsErrors" dxfId="112" priority="174" stopIfTrue="1">
      <formula>ISERROR(AG57)</formula>
    </cfRule>
    <cfRule type="containsText" dxfId="111" priority="173" stopIfTrue="1" operator="containsText" text="NO">
      <formula>NOT(ISERROR(SEARCH("NO",AG57)))</formula>
    </cfRule>
  </conditionalFormatting>
  <conditionalFormatting sqref="AG61:AG62">
    <cfRule type="containsErrors" dxfId="110" priority="164" stopIfTrue="1">
      <formula>ISERROR(AG61)</formula>
    </cfRule>
    <cfRule type="containsText" dxfId="109" priority="163" stopIfTrue="1" operator="containsText" text="NO">
      <formula>NOT(ISERROR(SEARCH("NO",AG61)))</formula>
    </cfRule>
  </conditionalFormatting>
  <conditionalFormatting sqref="AG68">
    <cfRule type="containsErrors" dxfId="108" priority="144" stopIfTrue="1">
      <formula>ISERROR(AG68)</formula>
    </cfRule>
    <cfRule type="containsText" dxfId="107" priority="143" stopIfTrue="1" operator="containsText" text="NO">
      <formula>NOT(ISERROR(SEARCH("NO",AG68)))</formula>
    </cfRule>
  </conditionalFormatting>
  <conditionalFormatting sqref="AG71">
    <cfRule type="containsText" dxfId="106" priority="133" stopIfTrue="1" operator="containsText" text="NO">
      <formula>NOT(ISERROR(SEARCH("NO",AG71)))</formula>
    </cfRule>
    <cfRule type="containsErrors" dxfId="105" priority="134" stopIfTrue="1">
      <formula>ISERROR(AG71)</formula>
    </cfRule>
  </conditionalFormatting>
  <conditionalFormatting sqref="AG75">
    <cfRule type="containsText" dxfId="104" priority="113" stopIfTrue="1" operator="containsText" text="NO">
      <formula>NOT(ISERROR(SEARCH("NO",AG75)))</formula>
    </cfRule>
    <cfRule type="containsErrors" dxfId="103" priority="114" stopIfTrue="1">
      <formula>ISERROR(AG75)</formula>
    </cfRule>
  </conditionalFormatting>
  <conditionalFormatting sqref="AG80">
    <cfRule type="containsText" dxfId="102" priority="93" stopIfTrue="1" operator="containsText" text="NO">
      <formula>NOT(ISERROR(SEARCH("NO",AG80)))</formula>
    </cfRule>
    <cfRule type="containsErrors" dxfId="101" priority="94" stopIfTrue="1">
      <formula>ISERROR(AG80)</formula>
    </cfRule>
  </conditionalFormatting>
  <conditionalFormatting sqref="AG85">
    <cfRule type="containsText" dxfId="100" priority="73" stopIfTrue="1" operator="containsText" text="NO">
      <formula>NOT(ISERROR(SEARCH("NO",AG85)))</formula>
    </cfRule>
    <cfRule type="containsErrors" dxfId="99" priority="74" stopIfTrue="1">
      <formula>ISERROR(AG85)</formula>
    </cfRule>
  </conditionalFormatting>
  <conditionalFormatting sqref="AG88">
    <cfRule type="containsText" dxfId="98" priority="63" stopIfTrue="1" operator="containsText" text="NO">
      <formula>NOT(ISERROR(SEARCH("NO",AG88)))</formula>
    </cfRule>
    <cfRule type="containsErrors" dxfId="97" priority="64" stopIfTrue="1">
      <formula>ISERROR(AG88)</formula>
    </cfRule>
  </conditionalFormatting>
  <conditionalFormatting sqref="AG93">
    <cfRule type="containsText" dxfId="96" priority="43" stopIfTrue="1" operator="containsText" text="NO">
      <formula>NOT(ISERROR(SEARCH("NO",AG93)))</formula>
    </cfRule>
    <cfRule type="containsErrors" dxfId="95" priority="44" stopIfTrue="1">
      <formula>ISERROR(AG93)</formula>
    </cfRule>
  </conditionalFormatting>
  <conditionalFormatting sqref="AG96">
    <cfRule type="containsText" dxfId="94" priority="33" stopIfTrue="1" operator="containsText" text="NO">
      <formula>NOT(ISERROR(SEARCH("NO",AG96)))</formula>
    </cfRule>
    <cfRule type="containsErrors" dxfId="93" priority="34" stopIfTrue="1">
      <formula>ISERROR(AG96)</formula>
    </cfRule>
  </conditionalFormatting>
  <conditionalFormatting sqref="AG101">
    <cfRule type="containsText" dxfId="92" priority="13" stopIfTrue="1" operator="containsText" text="NO">
      <formula>NOT(ISERROR(SEARCH("NO",AG101)))</formula>
    </cfRule>
    <cfRule type="containsErrors" dxfId="91" priority="14" stopIfTrue="1">
      <formula>ISERROR(AG101)</formula>
    </cfRule>
  </conditionalFormatting>
  <conditionalFormatting sqref="AG162:AG164 AG191 AG194 AG197 AG200 AG203 AG206 AG209 AG212 AG215 AG218 AG221 AG224 AG227 AG230 AG233 AG236">
    <cfRule type="containsErrors" dxfId="90" priority="606" stopIfTrue="1">
      <formula>ISERROR(AG162)</formula>
    </cfRule>
  </conditionalFormatting>
  <conditionalFormatting sqref="AG163:AG164 AG191 AG194 AG197 AG200 AG203 AG206 AG209 AG212 AG215 AG218 AG221 AG224 AG227 AG230 AG233 AG236">
    <cfRule type="containsText" dxfId="89" priority="605" stopIfTrue="1" operator="containsText" text="NO">
      <formula>NOT(ISERROR(SEARCH("NO",AG163)))</formula>
    </cfRule>
  </conditionalFormatting>
  <conditionalFormatting sqref="AG167:AG168">
    <cfRule type="containsErrors" dxfId="88" priority="486" stopIfTrue="1">
      <formula>ISERROR(AG167)</formula>
    </cfRule>
    <cfRule type="containsText" dxfId="87" priority="485" stopIfTrue="1" operator="containsText" text="NO">
      <formula>NOT(ISERROR(SEARCH("NO",AG167)))</formula>
    </cfRule>
  </conditionalFormatting>
  <conditionalFormatting sqref="AG171:AG172">
    <cfRule type="containsErrors" dxfId="86" priority="476" stopIfTrue="1">
      <formula>ISERROR(AG171)</formula>
    </cfRule>
    <cfRule type="containsText" dxfId="85" priority="475" stopIfTrue="1" operator="containsText" text="NO">
      <formula>NOT(ISERROR(SEARCH("NO",AG171)))</formula>
    </cfRule>
  </conditionalFormatting>
  <conditionalFormatting sqref="AG175:AG176">
    <cfRule type="containsErrors" dxfId="84" priority="466" stopIfTrue="1">
      <formula>ISERROR(AG175)</formula>
    </cfRule>
    <cfRule type="containsText" dxfId="83" priority="465" stopIfTrue="1" operator="containsText" text="NO">
      <formula>NOT(ISERROR(SEARCH("NO",AG175)))</formula>
    </cfRule>
  </conditionalFormatting>
  <conditionalFormatting sqref="AG179:AG180">
    <cfRule type="containsText" dxfId="82" priority="455" stopIfTrue="1" operator="containsText" text="NO">
      <formula>NOT(ISERROR(SEARCH("NO",AG179)))</formula>
    </cfRule>
    <cfRule type="containsErrors" dxfId="81" priority="456" stopIfTrue="1">
      <formula>ISERROR(AG179)</formula>
    </cfRule>
  </conditionalFormatting>
  <conditionalFormatting sqref="AG183:AG184">
    <cfRule type="containsErrors" dxfId="80" priority="446" stopIfTrue="1">
      <formula>ISERROR(AG183)</formula>
    </cfRule>
    <cfRule type="containsText" dxfId="79" priority="445" stopIfTrue="1" operator="containsText" text="NO">
      <formula>NOT(ISERROR(SEARCH("NO",AG183)))</formula>
    </cfRule>
  </conditionalFormatting>
  <conditionalFormatting sqref="AG187:AG188">
    <cfRule type="containsErrors" dxfId="78" priority="436" stopIfTrue="1">
      <formula>ISERROR(AG187)</formula>
    </cfRule>
    <cfRule type="containsText" dxfId="77" priority="435" stopIfTrue="1" operator="containsText" text="NO">
      <formula>NOT(ISERROR(SEARCH("NO",AG187)))</formula>
    </cfRule>
  </conditionalFormatting>
  <conditionalFormatting sqref="AG239">
    <cfRule type="containsText" dxfId="76" priority="595" stopIfTrue="1" operator="containsText" text="NO">
      <formula>NOT(ISERROR(SEARCH("NO",AG239)))</formula>
    </cfRule>
    <cfRule type="containsErrors" dxfId="75" priority="596" stopIfTrue="1">
      <formula>ISERROR(AG239)</formula>
    </cfRule>
  </conditionalFormatting>
  <conditionalFormatting sqref="AG242">
    <cfRule type="containsText" dxfId="74" priority="583" stopIfTrue="1" operator="containsText" text="NO">
      <formula>NOT(ISERROR(SEARCH("NO",AG242)))</formula>
    </cfRule>
    <cfRule type="containsErrors" dxfId="73" priority="584" stopIfTrue="1">
      <formula>ISERROR(AG242)</formula>
    </cfRule>
  </conditionalFormatting>
  <conditionalFormatting sqref="AG245">
    <cfRule type="containsText" dxfId="72" priority="575" stopIfTrue="1" operator="containsText" text="NO">
      <formula>NOT(ISERROR(SEARCH("NO",AG245)))</formula>
    </cfRule>
    <cfRule type="containsErrors" dxfId="71" priority="576" stopIfTrue="1">
      <formula>ISERROR(AG245)</formula>
    </cfRule>
  </conditionalFormatting>
  <conditionalFormatting sqref="AG248">
    <cfRule type="containsText" dxfId="70" priority="567" stopIfTrue="1" operator="containsText" text="NO">
      <formula>NOT(ISERROR(SEARCH("NO",AG248)))</formula>
    </cfRule>
    <cfRule type="containsErrors" dxfId="69" priority="568" stopIfTrue="1">
      <formula>ISERROR(AG248)</formula>
    </cfRule>
  </conditionalFormatting>
  <conditionalFormatting sqref="AG251">
    <cfRule type="containsErrors" dxfId="68" priority="560" stopIfTrue="1">
      <formula>ISERROR(AG251)</formula>
    </cfRule>
    <cfRule type="containsText" dxfId="67" priority="559" stopIfTrue="1" operator="containsText" text="NO">
      <formula>NOT(ISERROR(SEARCH("NO",AG251)))</formula>
    </cfRule>
  </conditionalFormatting>
  <conditionalFormatting sqref="AG254">
    <cfRule type="containsText" dxfId="66" priority="551" stopIfTrue="1" operator="containsText" text="NO">
      <formula>NOT(ISERROR(SEARCH("NO",AG254)))</formula>
    </cfRule>
    <cfRule type="containsErrors" dxfId="65" priority="552" stopIfTrue="1">
      <formula>ISERROR(AG254)</formula>
    </cfRule>
  </conditionalFormatting>
  <conditionalFormatting sqref="AG257:AG258">
    <cfRule type="containsText" dxfId="64" priority="541" stopIfTrue="1" operator="containsText" text="NO">
      <formula>NOT(ISERROR(SEARCH("NO",AG257)))</formula>
    </cfRule>
    <cfRule type="containsErrors" dxfId="63" priority="542" stopIfTrue="1">
      <formula>ISERROR(AG257)</formula>
    </cfRule>
  </conditionalFormatting>
  <conditionalFormatting sqref="AG261:AG262">
    <cfRule type="containsErrors" dxfId="62" priority="428" stopIfTrue="1">
      <formula>ISERROR(AG261)</formula>
    </cfRule>
    <cfRule type="containsText" dxfId="61" priority="427" stopIfTrue="1" operator="containsText" text="NO">
      <formula>NOT(ISERROR(SEARCH("NO",AG261)))</formula>
    </cfRule>
  </conditionalFormatting>
  <conditionalFormatting sqref="AG265">
    <cfRule type="containsText" dxfId="60" priority="533" stopIfTrue="1" operator="containsText" text="NO">
      <formula>NOT(ISERROR(SEARCH("NO",AG265)))</formula>
    </cfRule>
    <cfRule type="containsErrors" dxfId="59" priority="534" stopIfTrue="1">
      <formula>ISERROR(AG265)</formula>
    </cfRule>
  </conditionalFormatting>
  <conditionalFormatting sqref="AG268">
    <cfRule type="containsText" dxfId="58" priority="525" stopIfTrue="1" operator="containsText" text="NO">
      <formula>NOT(ISERROR(SEARCH("NO",AG268)))</formula>
    </cfRule>
    <cfRule type="containsErrors" dxfId="57" priority="526" stopIfTrue="1">
      <formula>ISERROR(AG268)</formula>
    </cfRule>
  </conditionalFormatting>
  <conditionalFormatting sqref="AG271:AG272">
    <cfRule type="containsErrors" dxfId="56" priority="516" stopIfTrue="1">
      <formula>ISERROR(AG271)</formula>
    </cfRule>
    <cfRule type="containsText" dxfId="55" priority="515" stopIfTrue="1" operator="containsText" text="NO">
      <formula>NOT(ISERROR(SEARCH("NO",AG271)))</formula>
    </cfRule>
  </conditionalFormatting>
  <conditionalFormatting sqref="AG275">
    <cfRule type="containsText" dxfId="54" priority="505" stopIfTrue="1" operator="containsText" text="NO">
      <formula>NOT(ISERROR(SEARCH("NO",AG275)))</formula>
    </cfRule>
    <cfRule type="containsErrors" dxfId="53" priority="506" stopIfTrue="1">
      <formula>ISERROR(AG275)</formula>
    </cfRule>
  </conditionalFormatting>
  <conditionalFormatting sqref="AG279">
    <cfRule type="containsErrors" dxfId="52" priority="496" stopIfTrue="1">
      <formula>ISERROR(AG279)</formula>
    </cfRule>
    <cfRule type="containsText" dxfId="51" priority="495" stopIfTrue="1" operator="containsText" text="NO">
      <formula>NOT(ISERROR(SEARCH("NO",AG279)))</formula>
    </cfRule>
  </conditionalFormatting>
  <conditionalFormatting sqref="AG293:AG298 AL293:AL298 W293:AB65792">
    <cfRule type="containsErrors" dxfId="50" priority="592" stopIfTrue="1">
      <formula>ISERROR(W293)</formula>
    </cfRule>
  </conditionalFormatting>
  <conditionalFormatting sqref="AG12:AH12">
    <cfRule type="containsText" dxfId="49" priority="379" stopIfTrue="1" operator="containsText" text="NO">
      <formula>NOT(ISERROR(SEARCH("NO",AG12)))</formula>
    </cfRule>
    <cfRule type="containsErrors" dxfId="48" priority="380" stopIfTrue="1">
      <formula>ISERROR(AG12)</formula>
    </cfRule>
  </conditionalFormatting>
  <conditionalFormatting sqref="AG22:AH23">
    <cfRule type="containsErrors" dxfId="47" priority="330" stopIfTrue="1">
      <formula>ISERROR(AG22)</formula>
    </cfRule>
    <cfRule type="containsText" dxfId="46" priority="329" stopIfTrue="1" operator="containsText" text="NO">
      <formula>NOT(ISERROR(SEARCH("NO",AG22)))</formula>
    </cfRule>
  </conditionalFormatting>
  <conditionalFormatting sqref="AG33:AH35">
    <cfRule type="containsText" dxfId="45" priority="269" stopIfTrue="1" operator="containsText" text="NO">
      <formula>NOT(ISERROR(SEARCH("NO",AG33)))</formula>
    </cfRule>
    <cfRule type="containsErrors" dxfId="44" priority="270" stopIfTrue="1">
      <formula>ISERROR(AG33)</formula>
    </cfRule>
  </conditionalFormatting>
  <conditionalFormatting sqref="AG39:AH39">
    <cfRule type="containsErrors" dxfId="43" priority="250" stopIfTrue="1">
      <formula>ISERROR(AG39)</formula>
    </cfRule>
    <cfRule type="containsText" dxfId="42" priority="249" stopIfTrue="1" operator="containsText" text="NO">
      <formula>NOT(ISERROR(SEARCH("NO",AG39)))</formula>
    </cfRule>
  </conditionalFormatting>
  <conditionalFormatting sqref="AG46:AH46">
    <cfRule type="containsErrors" dxfId="41" priority="220" stopIfTrue="1">
      <formula>ISERROR(AG46)</formula>
    </cfRule>
    <cfRule type="containsText" dxfId="40" priority="219" stopIfTrue="1" operator="containsText" text="NO">
      <formula>NOT(ISERROR(SEARCH("NO",AG46)))</formula>
    </cfRule>
  </conditionalFormatting>
  <conditionalFormatting sqref="AG65:AH67">
    <cfRule type="containsErrors" dxfId="39" priority="160" stopIfTrue="1">
      <formula>ISERROR(AG65)</formula>
    </cfRule>
    <cfRule type="containsText" dxfId="38" priority="159" stopIfTrue="1" operator="containsText" text="NO">
      <formula>NOT(ISERROR(SEARCH("NO",AG65)))</formula>
    </cfRule>
  </conditionalFormatting>
  <conditionalFormatting sqref="AG74:AH74">
    <cfRule type="containsText" dxfId="37" priority="129" stopIfTrue="1" operator="containsText" text="NO">
      <formula>NOT(ISERROR(SEARCH("NO",AG74)))</formula>
    </cfRule>
    <cfRule type="containsErrors" dxfId="36" priority="130" stopIfTrue="1">
      <formula>ISERROR(AG74)</formula>
    </cfRule>
  </conditionalFormatting>
  <conditionalFormatting sqref="AG78:AH79">
    <cfRule type="containsText" dxfId="35" priority="109" stopIfTrue="1" operator="containsText" text="NO">
      <formula>NOT(ISERROR(SEARCH("NO",AG78)))</formula>
    </cfRule>
    <cfRule type="containsErrors" dxfId="34" priority="110" stopIfTrue="1">
      <formula>ISERROR(AG78)</formula>
    </cfRule>
  </conditionalFormatting>
  <conditionalFormatting sqref="AG83:AH84">
    <cfRule type="containsErrors" dxfId="33" priority="90" stopIfTrue="1">
      <formula>ISERROR(AG83)</formula>
    </cfRule>
    <cfRule type="containsText" dxfId="32" priority="89" stopIfTrue="1" operator="containsText" text="NO">
      <formula>NOT(ISERROR(SEARCH("NO",AG83)))</formula>
    </cfRule>
  </conditionalFormatting>
  <conditionalFormatting sqref="AG91:AH92">
    <cfRule type="containsErrors" dxfId="31" priority="60" stopIfTrue="1">
      <formula>ISERROR(AG91)</formula>
    </cfRule>
    <cfRule type="containsText" dxfId="30" priority="59" stopIfTrue="1" operator="containsText" text="NO">
      <formula>NOT(ISERROR(SEARCH("NO",AG91)))</formula>
    </cfRule>
  </conditionalFormatting>
  <conditionalFormatting sqref="AG99:AH100">
    <cfRule type="containsErrors" dxfId="29" priority="30" stopIfTrue="1">
      <formula>ISERROR(AG99)</formula>
    </cfRule>
    <cfRule type="containsText" dxfId="28" priority="29" stopIfTrue="1" operator="containsText" text="NO">
      <formula>NOT(ISERROR(SEARCH("NO",AG99)))</formula>
    </cfRule>
  </conditionalFormatting>
  <conditionalFormatting sqref="AG104:AH161 H104:H161 R104:R161 AB104:AB161">
    <cfRule type="containsText" dxfId="27" priority="9" stopIfTrue="1" operator="containsText" text="NO">
      <formula>NOT(ISERROR(SEARCH("NO",H104)))</formula>
    </cfRule>
  </conditionalFormatting>
  <conditionalFormatting sqref="AH12">
    <cfRule type="containsErrors" dxfId="26" priority="376" stopIfTrue="1">
      <formula>ISERROR(AH12)</formula>
    </cfRule>
    <cfRule type="containsText" dxfId="25" priority="375" stopIfTrue="1" operator="containsText" text="NO">
      <formula>NOT(ISERROR(SEARCH("NO",AH12)))</formula>
    </cfRule>
  </conditionalFormatting>
  <conditionalFormatting sqref="AH22:AH23">
    <cfRule type="containsText" dxfId="24" priority="325" stopIfTrue="1" operator="containsText" text="NO">
      <formula>NOT(ISERROR(SEARCH("NO",AH22)))</formula>
    </cfRule>
    <cfRule type="containsErrors" dxfId="23" priority="326" stopIfTrue="1">
      <formula>ISERROR(AH22)</formula>
    </cfRule>
  </conditionalFormatting>
  <conditionalFormatting sqref="AH33:AH35">
    <cfRule type="containsText" dxfId="22" priority="265" stopIfTrue="1" operator="containsText" text="NO">
      <formula>NOT(ISERROR(SEARCH("NO",AH33)))</formula>
    </cfRule>
    <cfRule type="containsErrors" dxfId="21" priority="266" stopIfTrue="1">
      <formula>ISERROR(AH33)</formula>
    </cfRule>
  </conditionalFormatting>
  <conditionalFormatting sqref="AH39">
    <cfRule type="containsErrors" dxfId="20" priority="246" stopIfTrue="1">
      <formula>ISERROR(AH39)</formula>
    </cfRule>
    <cfRule type="containsText" dxfId="19" priority="245" stopIfTrue="1" operator="containsText" text="NO">
      <formula>NOT(ISERROR(SEARCH("NO",AH39)))</formula>
    </cfRule>
  </conditionalFormatting>
  <conditionalFormatting sqref="AH46">
    <cfRule type="containsText" dxfId="18" priority="215" stopIfTrue="1" operator="containsText" text="NO">
      <formula>NOT(ISERROR(SEARCH("NO",AH46)))</formula>
    </cfRule>
    <cfRule type="containsErrors" dxfId="17" priority="216" stopIfTrue="1">
      <formula>ISERROR(AH46)</formula>
    </cfRule>
  </conditionalFormatting>
  <conditionalFormatting sqref="AH65:AH67">
    <cfRule type="containsErrors" dxfId="16" priority="156" stopIfTrue="1">
      <formula>ISERROR(AH65)</formula>
    </cfRule>
    <cfRule type="containsText" dxfId="15" priority="155" stopIfTrue="1" operator="containsText" text="NO">
      <formula>NOT(ISERROR(SEARCH("NO",AH65)))</formula>
    </cfRule>
  </conditionalFormatting>
  <conditionalFormatting sqref="AH74">
    <cfRule type="containsText" dxfId="14" priority="125" stopIfTrue="1" operator="containsText" text="NO">
      <formula>NOT(ISERROR(SEARCH("NO",AH74)))</formula>
    </cfRule>
    <cfRule type="containsErrors" dxfId="13" priority="126" stopIfTrue="1">
      <formula>ISERROR(AH74)</formula>
    </cfRule>
  </conditionalFormatting>
  <conditionalFormatting sqref="AH78:AH79">
    <cfRule type="containsText" dxfId="12" priority="105" stopIfTrue="1" operator="containsText" text="NO">
      <formula>NOT(ISERROR(SEARCH("NO",AH78)))</formula>
    </cfRule>
    <cfRule type="containsErrors" dxfId="11" priority="106" stopIfTrue="1">
      <formula>ISERROR(AH78)</formula>
    </cfRule>
  </conditionalFormatting>
  <conditionalFormatting sqref="AH83:AH84">
    <cfRule type="containsText" dxfId="10" priority="85" stopIfTrue="1" operator="containsText" text="NO">
      <formula>NOT(ISERROR(SEARCH("NO",AH83)))</formula>
    </cfRule>
    <cfRule type="containsErrors" dxfId="9" priority="86" stopIfTrue="1">
      <formula>ISERROR(AH83)</formula>
    </cfRule>
  </conditionalFormatting>
  <conditionalFormatting sqref="AH91:AH92">
    <cfRule type="containsText" dxfId="8" priority="55" stopIfTrue="1" operator="containsText" text="NO">
      <formula>NOT(ISERROR(SEARCH("NO",AH91)))</formula>
    </cfRule>
    <cfRule type="containsErrors" dxfId="7" priority="56" stopIfTrue="1">
      <formula>ISERROR(AH91)</formula>
    </cfRule>
  </conditionalFormatting>
  <conditionalFormatting sqref="AH99:AH100">
    <cfRule type="containsText" dxfId="6" priority="25" stopIfTrue="1" operator="containsText" text="NO">
      <formula>NOT(ISERROR(SEARCH("NO",AH99)))</formula>
    </cfRule>
    <cfRule type="containsErrors" dxfId="5" priority="26" stopIfTrue="1">
      <formula>ISERROR(AH99)</formula>
    </cfRule>
  </conditionalFormatting>
  <conditionalFormatting sqref="AH104:AH161">
    <cfRule type="containsText" dxfId="4" priority="5" stopIfTrue="1" operator="containsText" text="NO">
      <formula>NOT(ISERROR(SEARCH("NO",AH104)))</formula>
    </cfRule>
    <cfRule type="containsErrors" dxfId="3" priority="6" stopIfTrue="1">
      <formula>ISERROR(AH104)</formula>
    </cfRule>
  </conditionalFormatting>
  <conditionalFormatting sqref="AH300:AH301">
    <cfRule type="containsErrors" dxfId="2" priority="591" stopIfTrue="1">
      <formula>ISERROR(AH300)</formula>
    </cfRule>
  </conditionalFormatting>
  <conditionalFormatting sqref="AP300:AP301">
    <cfRule type="containsErrors" dxfId="1" priority="590" stopIfTrue="1">
      <formula>ISERROR(AP300)</formula>
    </cfRule>
  </conditionalFormatting>
  <conditionalFormatting sqref="AQ298:AR298">
    <cfRule type="containsErrors" dxfId="0" priority="589" stopIfTrue="1">
      <formula>ISERROR(AQ298)</formula>
    </cfRule>
  </conditionalFormatting>
  <hyperlinks>
    <hyperlink ref="B285" r:id="rId1" display="javascript:void(0);" xr:uid="{00000000-0004-0000-0300-000000000000}"/>
    <hyperlink ref="B286" r:id="rId2" display="javascript:void(0);" xr:uid="{00000000-0004-0000-0300-000001000000}"/>
    <hyperlink ref="B287" r:id="rId3" display="javascript:void(0);" xr:uid="{00000000-0004-0000-0300-000002000000}"/>
    <hyperlink ref="B288" r:id="rId4" display="javascript:void(0);" xr:uid="{00000000-0004-0000-0300-000003000000}"/>
  </hyperlinks>
  <printOptions horizontalCentered="1" verticalCentered="1"/>
  <pageMargins left="0" right="0" top="0.39370078740157483" bottom="0.19685039370078741" header="0.31496062992125984" footer="0.31496062992125984"/>
  <pageSetup paperSize="119" scale="50" firstPageNumber="0" orientation="landscape" horizontalDpi="4294967294" verticalDpi="4294967294" r:id="rId5"/>
  <headerFooter alignWithMargins="0">
    <oddFooter>&amp;R&amp;P/&amp;N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10</vt:i4>
      </vt:variant>
    </vt:vector>
  </HeadingPairs>
  <TitlesOfParts>
    <vt:vector size="14" baseType="lpstr">
      <vt:lpstr>ALPA-LP-016-2024</vt:lpstr>
      <vt:lpstr>Hoja1</vt:lpstr>
      <vt:lpstr>EVALUACION FINA alpa lp 22  (3)</vt:lpstr>
      <vt:lpstr>EVALUACION FINA alpa lp 22  (2)</vt:lpstr>
      <vt:lpstr>'ALPA-LP-016-2024'!Área_de_impresión</vt:lpstr>
      <vt:lpstr>'EVALUACION FINA alpa lp 22  (2)'!Área_de_impresión</vt:lpstr>
      <vt:lpstr>'EVALUACION FINA alpa lp 22  (3)'!Área_de_impresión</vt:lpstr>
      <vt:lpstr>'EVALUACION FINA alpa lp 22  (2)'!frmMainForm_tblFormContainer_trContentRow_tdLeftColumn_divViewProfilePerspective_tblProfileDetails_trIsGroupContentRow_tdTitleCell_rptIsGroupRepeater_rpteIsGroupConditionalElements_lnkIsGroupConditionalSpan_0</vt:lpstr>
      <vt:lpstr>'EVALUACION FINA alpa lp 22  (2)'!frmMainForm_tblFormContainer_trContentRow_tdLeftColumn_divViewProfilePerspective_tblProfileDetails_trIsGroupContentRow_tdTitleCell_rptIsGroupRepeater_rpteIsGroupConditionalElements_lnkIsGroupConditionalSpan_1</vt:lpstr>
      <vt:lpstr>'EVALUACION FINA alpa lp 22  (2)'!frmMainForm_tblFormContainer_trContentRow_tdLeftColumn_divViewProfilePerspective_tblProfileDetails_trIsGroupContentRow_tdTitleCell_rptIsGroupRepeater_rpteIsGroupConditionalElements_lnkIsGroupConditionalSpan_2</vt:lpstr>
      <vt:lpstr>'EVALUACION FINA alpa lp 22  (2)'!frmMainForm_tblFormContainer_trContentRow_tdLeftColumn_divViewProfilePerspective_tblProfileDetails_trIsGroupContentRow_tdTitleCell_rptIsGroupRepeater_rpteIsGroupConditionalElements_lnkIsGroupConditionalSpan_3</vt:lpstr>
      <vt:lpstr>'ALPA-LP-016-2024'!Títulos_a_imprimir</vt:lpstr>
      <vt:lpstr>'EVALUACION FINA alpa lp 22  (2)'!Títulos_a_imprimir</vt:lpstr>
      <vt:lpstr>'EVALUACION FINA alpa lp 22  (3)'!Títulos_a_imprimir</vt:lpstr>
    </vt:vector>
  </TitlesOfParts>
  <Company>FAMILIA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MAROLYM BERNAL TORO</dc:creator>
  <cp:lastModifiedBy>Oscar Orlando Torres Rodriguez</cp:lastModifiedBy>
  <cp:lastPrinted>2024-12-04T20:24:00Z</cp:lastPrinted>
  <dcterms:created xsi:type="dcterms:W3CDTF">2018-07-12T01:12:21Z</dcterms:created>
  <dcterms:modified xsi:type="dcterms:W3CDTF">2024-12-10T14:25:19Z</dcterms:modified>
</cp:coreProperties>
</file>