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mc:AlternateContent xmlns:mc="http://schemas.openxmlformats.org/markup-compatibility/2006">
    <mc:Choice Requires="x15">
      <x15ac:absPath xmlns:x15ac="http://schemas.microsoft.com/office/spreadsheetml/2010/11/ac" url="/Users/julioesteban/Desktop/IDE-AL/"/>
    </mc:Choice>
  </mc:AlternateContent>
  <xr:revisionPtr revIDLastSave="0" documentId="8_{F40BB083-9BBC-A14D-B37C-50069D1ED24A}" xr6:coauthVersionLast="47" xr6:coauthVersionMax="47" xr10:uidLastSave="{00000000-0000-0000-0000-000000000000}"/>
  <bookViews>
    <workbookView xWindow="0" yWindow="500" windowWidth="24000" windowHeight="8440" activeTab="1" xr2:uid="{00000000-000D-0000-FFFF-FFFF00000000}"/>
  </bookViews>
  <sheets>
    <sheet name="LOGISTICA" sheetId="1" r:id="rId1"/>
    <sheet name="TALENTO HUMAN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31" i="2" l="1"/>
  <c r="H30" i="2"/>
  <c r="H29" i="2"/>
  <c r="H28" i="2"/>
  <c r="H21" i="2"/>
  <c r="H20" i="2"/>
  <c r="H19" i="2"/>
  <c r="H10" i="2"/>
  <c r="H9" i="2"/>
  <c r="H11" i="2" s="1"/>
  <c r="H8" i="2"/>
  <c r="H7" i="2"/>
  <c r="G68" i="1"/>
  <c r="G67" i="1"/>
  <c r="G66" i="1"/>
  <c r="G65" i="1"/>
  <c r="G64" i="1"/>
  <c r="G63" i="1"/>
  <c r="G62" i="1"/>
  <c r="G61" i="1"/>
  <c r="G60" i="1"/>
  <c r="G59" i="1"/>
  <c r="G58" i="1"/>
  <c r="G57" i="1"/>
  <c r="G56" i="1"/>
  <c r="G55" i="1"/>
  <c r="G54" i="1"/>
  <c r="G53" i="1"/>
  <c r="G52" i="1"/>
  <c r="G51" i="1"/>
  <c r="G50" i="1"/>
  <c r="G49" i="1"/>
  <c r="G48" i="1"/>
  <c r="G47" i="1"/>
  <c r="G46" i="1"/>
  <c r="G45" i="1"/>
  <c r="G69" i="1" s="1"/>
  <c r="G44" i="1"/>
  <c r="G43" i="1"/>
  <c r="F35" i="1"/>
  <c r="F34" i="1"/>
  <c r="F33" i="1"/>
  <c r="F32" i="1"/>
  <c r="F31" i="1"/>
  <c r="F30" i="1"/>
  <c r="F29" i="1"/>
  <c r="F28" i="1"/>
  <c r="F27" i="1"/>
  <c r="F26" i="1"/>
  <c r="F25" i="1"/>
  <c r="F36" i="1" s="1"/>
  <c r="F16" i="1"/>
  <c r="F15" i="1"/>
  <c r="F14" i="1"/>
  <c r="F13" i="1"/>
  <c r="F12" i="1"/>
  <c r="F11" i="1"/>
  <c r="F9" i="1"/>
  <c r="F17" i="1" s="1"/>
  <c r="F38" i="1" l="1"/>
  <c r="E72" i="1"/>
  <c r="H22" i="2"/>
  <c r="H32" i="2"/>
  <c r="H34" i="2" s="1"/>
  <c r="H36"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G28" authorId="0" shapeId="0" xr:uid="{00000000-0006-0000-0100-00000100000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G29" authorId="0" shapeId="0" xr:uid="{00000000-0006-0000-0100-00000200000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G30" authorId="0" shapeId="0" xr:uid="{00000000-0006-0000-0100-00000300000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G31" authorId="0" shapeId="0" xr:uid="{00000000-0006-0000-0100-00000400000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List>
</comments>
</file>

<file path=xl/sharedStrings.xml><?xml version="1.0" encoding="utf-8"?>
<sst xmlns="http://schemas.openxmlformats.org/spreadsheetml/2006/main" count="214" uniqueCount="121">
  <si>
    <t>PRPUESTA ECONMICA DETALLADA</t>
  </si>
  <si>
    <t xml:space="preserve">A. COMPONENTE I: RESOLUCIÓN DE CONFLICTOS PARA JOVENES DE LA LOCALIDAD DE SAN CRISTOBAL </t>
  </si>
  <si>
    <t>INFORMACIÓN GENERAL</t>
  </si>
  <si>
    <t>No.</t>
  </si>
  <si>
    <t>GRUPO</t>
  </si>
  <si>
    <t>DESCRIPCIÓN</t>
  </si>
  <si>
    <t>CANTIDAD</t>
  </si>
  <si>
    <t>Valor unitario 
INCLUIDO IVA</t>
  </si>
  <si>
    <t>VALOR TOTAL INCLUIDO IVA</t>
  </si>
  <si>
    <t>Alquiler de Salón</t>
  </si>
  <si>
    <t>Alquiler de salón por sesión con baño mixto, capacidad para albergar 30 personas con distanciamiento, 30 sillas, 12 mesas. Debe tener servicio de electricidad y agua potable. También sonido (1 PC, 1 videobeam, 2 micrófonos inalámbricos y una cabina de 400 Watts de potencia).</t>
  </si>
  <si>
    <t>Estación de Café</t>
  </si>
  <si>
    <t>Estación permanente de café: puesto de bebidas calientes que incluya máquina dispensadora de café, suministro de 60 tintos y 20 aromáticas con su correspondiente menaje (80 pocillos desechables de 3,3 onzas en cartón biodegradable, 80 mezcladores de madera, 80 endulzantes entre azúcar y stevia). 80 Galletas de chips de chocolate (tamaño mediano). Garrafón de agua potable nueva, de 10 litros con soporte y dispensador para consumo dentro de la jornada con su correspondiente menaje (80 vasos desechables de 9 onzas en cartón biodegradable).</t>
  </si>
  <si>
    <t>Servicio de Catherin</t>
  </si>
  <si>
    <t>Refrigerios Sándwich pan baguette 15 cm, que incluya:
• 1 proteína de 120gr (carne, jamón, pechuga de pavo, salami, pepperoni, roastbeef o lomo de cerdo bajo en grasa).
• 1 tajada de queso de 28 gr, puede ser mozzarella, doble-crema.
• verduras (3 rodajas de tomate, 1 hoja de lechuga, pepinillos).
• 1 Malta de 330ml,
• 1 fruta banano de 120 gr.
• 1 bocadillo beleño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servidos.
Nota 3: Los refrigerios serán entregados únicamente en los talleres presenciales a los participantes que confirmen asistencia.</t>
  </si>
  <si>
    <t>Cuadernos y Bolígrafos</t>
  </si>
  <si>
    <t>Para que los participantes tomen notas</t>
  </si>
  <si>
    <t>Kits de capacitación</t>
  </si>
  <si>
    <t>Pueden incluir manuales, guías, folletos y otros materiales impresos específicos de la capacitación.</t>
  </si>
  <si>
    <t xml:space="preserve">Alquiler de salón por sesión con baño mixto, capacidad para albergar 30 personas con distanciamiento, 30 sillas, 12 mesas. Debe tener servicio de electricidad y agua potable. También sonido (1 PC, 1 videobeam, 2 micrófonos inalámbricos y una cabina de 400 Watts de potencia)  </t>
  </si>
  <si>
    <t>Refrigerios Sándwich pan baguette 15 cm, que incluya:
• 1 proteína de 120gr (carne, jamón, pechuga de pavo, salami, pepperoni, roastbeef o lomo de cerdo bajo en grasa).
• 1 tajada de queso de 28 gr, puede ser mozzarella, doble-crema.
• verduras (3 rodajas de tomate, 1 hoja de lechuga, pepinillos).
• 1 Malta de 330ml,
• 1 fruta banano de 120 gr.
• 1 bocadillo beleño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servidos.
Nota 3: Los refrigerios serán entregados únicamente en los talleres presenciales a los participantes que confirmen asistencia.</t>
  </si>
  <si>
    <t>Plan de Contigencia</t>
  </si>
  <si>
    <t>SUGA</t>
  </si>
  <si>
    <t>SUB-TOTAL COMPONENTE I</t>
  </si>
  <si>
    <t>B. COMPONENTE II: SEMANA DE LA PAZ Y LA MEMORIA EN LA LOCALIDAD DE SAN CRISTOBAL</t>
  </si>
  <si>
    <t xml:space="preserve">
CORPORACION ASERES: NIT. 830097451-6</t>
  </si>
  <si>
    <t>Refrigerio</t>
  </si>
  <si>
    <t>Refrigerio étnico. Debe contener como mínimo: un sólido (100 gr), fruta, dulce, bebida (200 ml). • Deben entregarse en empaque individual.</t>
  </si>
  <si>
    <t>Muestra Cultural</t>
  </si>
  <si>
    <t>Grupos Artísticos Afro y/o víctimas de la localidad de San Cristóbal de pequeña o mediana trayectoria de las áreas de música, danza, oralidad, artes escénicas.</t>
  </si>
  <si>
    <t>Reconocimientos</t>
  </si>
  <si>
    <t>Diez (10) kits de reconocimientos que contengan: una (1) placa en vidrio con características de vidrio claro, Tipo de marcado, Láser, Impresión UV, 21cm de alto x 10mm de grosor y un Certificado personalizado con su nombre.</t>
  </si>
  <si>
    <t>Ambulancia Medicalizada</t>
  </si>
  <si>
    <t>Servicio de una ambulancia medicalizada por 6 horas.</t>
  </si>
  <si>
    <t>Sistema de Sonido para Espacio Abierto</t>
  </si>
  <si>
    <t xml:space="preserve">Alquiler de SONIDO MÍNIMO: - 1 consola de 32 canales con efectos. - 15 micrófonos cardiodes. - 4 micrófonos de voces inalámbricos. -1Computador. - Cabinas activas Line Array de 2000 watts RMS. - Cabinas subwoofer activas de 2000 watts RMS. Sonido en tarima - 2 monitores activos de piso para retornos de 250 watts RMS c/u. - 2 Side fill 250 watts RMS c/u. - Líneas y cables XLR necesarios. - Extensiones y multitomas necesarias. (Con transporte, operador, staff, instalación y desinstalación). </t>
  </si>
  <si>
    <t>Planta Eléctrica</t>
  </si>
  <si>
    <t>Alquiler de una (1) planta eléctrica de 50 K, anti sonora, trifásica y a 127 A 220 de voltaje, diésel y con tablero digital. (Con transporte, operador, instalación y desinstalación).</t>
  </si>
  <si>
    <t>Carpas</t>
  </si>
  <si>
    <t>Alquiler de Carpas con pared de 3 x 3 tipo camerino, que incluya cada una dos (2) mesas plásticas, 4 sillas, punto de canecas de residuos. (Con transporte, instalación y desinstalación).</t>
  </si>
  <si>
    <t>Tarima</t>
  </si>
  <si>
    <t>Alquiler de Tarima con carpa tipo hangar con pared, debe tener el diámetro de 12x6 metros con faldón. (Con transporte, instalación y desinstalación). Incluye certificado estructural y del fabricante.</t>
  </si>
  <si>
    <t>Baños</t>
  </si>
  <si>
    <t>Alquiler de baños portátiles, incluye implementos de aseo. Uno para hombres y uno para mujeres. (Con transporte, instalación y desinstalación).</t>
  </si>
  <si>
    <t>Diplomas</t>
  </si>
  <si>
    <t>Diplomas y/o certificado de participación.</t>
  </si>
  <si>
    <t>Incentivos Económicos</t>
  </si>
  <si>
    <t>Se dará un incentivo de un millón ($1,000,000) a cada participante de la feria Intercultural.</t>
  </si>
  <si>
    <t>SUB-TOTAL COMPONENTE II</t>
  </si>
  <si>
    <t xml:space="preserve">TOTAL COMPONENTES I Y II </t>
  </si>
  <si>
    <t xml:space="preserve">B. COMPONENTE III: MEDICINA ANCESTRAL </t>
  </si>
  <si>
    <t>Ítem</t>
  </si>
  <si>
    <t>Descripción</t>
  </si>
  <si>
    <t>Cantidad</t>
  </si>
  <si>
    <t>Unidad de Medida</t>
  </si>
  <si>
    <t xml:space="preserve">Encuentro interno refrigerio </t>
  </si>
  <si>
    <t>•Producto de panadería: de sal o de dulce de 200 gramos o sándwich (pan tipo árabe, 2 rodajas de jamón de cordero de 70 gr, 2 rodajas de queso doble crema, 60 gr de lechuga rizada)
•Bebida: jugo de caja de 200 ml, jugo natural en agua servido en
vaso o copa, gaseosa botella plástica de 250 ml (tipo ziplock)
•Fruta de 150 gramos
•Postre entre 35 y 70 gr
•Servido en loza
Incluye transporte y servicio (distribución en sitio de realización del evento o actividad e impuesto al consumo si aplica).</t>
  </si>
  <si>
    <t>Und</t>
  </si>
  <si>
    <t>Encuentros Internos  Almuerzo</t>
  </si>
  <si>
    <t>Suministro de almuerzos tipo comida rápida para eventos, entregados en porciones individuales.
Opciones de menú:
Opción 1: Hamburguesa clásica (carne de res, pollo, o vegetariana) con papas fritas y bebida (gaseosa, jugo natural o agua).
Opción 2: Perro caliente (estilo americano o colombiano) con papas fritas y bebida.
Opción 3: Sándwich o wrap (pollo, jamón y queso, o vegetariano) con papas fritas y bebida.
Envases biodegradables o ecológicos, con servilletas y cubiertos desechables (si aplica).
Incluye: Preparación, empaquetado, y entrega al lugar del evento en el tiempo acordado.</t>
  </si>
  <si>
    <t xml:space="preserve">Encuentros internos </t>
  </si>
  <si>
    <t xml:space="preserve">Alquiler de sonido </t>
  </si>
  <si>
    <t xml:space="preserve">Video beam </t>
  </si>
  <si>
    <t xml:space="preserve">Deseño de pieza </t>
  </si>
  <si>
    <t>Comunicativa BANNER</t>
  </si>
  <si>
    <t xml:space="preserve">Encuentros Externos Refrigerios </t>
  </si>
  <si>
    <t>•Producto de panadería: de sal o de dulce de 150 gramos o sándwich (pan tipo árabe, 2 rodajas de jamón de cordero de 70 gr, 2 rodajas de queso doble crema, 60 gr de lechuga rizada)
•Bebida: Jugo de fruta, leche o derivados, sorbetes, malteada, gaseosas en empaque comercial duro, de vidrio o plástico o tetrapack o lata. No en bolsas
•Fruta
•Empacado
Incluye transporte y servicio (distribución en sitio de realización o actividad e impuesto al consumo si aplica).</t>
  </si>
  <si>
    <t xml:space="preserve">Encuentros Externos Locación  </t>
  </si>
  <si>
    <r>
      <rPr>
        <sz val="10"/>
        <color theme="1"/>
        <rFont val="Arial Narrow"/>
        <family val="2"/>
      </rPr>
      <t xml:space="preserve">Alquiler Salón amplio con capacidad de hasta 25 personas, </t>
    </r>
    <r>
      <rPr>
        <b/>
        <sz val="10"/>
        <color theme="1"/>
        <rFont val="Arial Narrow"/>
        <family val="2"/>
      </rPr>
      <t>ubicado en la localidad,</t>
    </r>
    <r>
      <rPr>
        <sz val="10"/>
        <color theme="1"/>
        <rFont val="Arial Narrow"/>
        <family val="2"/>
      </rPr>
      <t xml:space="preserve"> con mobiliario, ventilación adecuada, conexiones eléctricas e iluminación adecuada para el desarrollo de actividades tipo taller o seminario. Se debe garantizar el fácil acceso y desplazamiento para personas con movilidad reducida</t>
    </r>
  </si>
  <si>
    <t>Encuentros Externos logística</t>
  </si>
  <si>
    <t xml:space="preserve">Sillas </t>
  </si>
  <si>
    <t xml:space="preserve">Feria </t>
  </si>
  <si>
    <t>•Producto de panadería: de sal o de dulce de 150 gramos o sándwich (pan tipo árabe, 2 rodajas de jamón de cordero de 70 gr, 2 rodajas de queso doble crema, 60 gr de lechuga rizada)
•Bebida: Jugo de fruta, leche o derivados, sorbetes, malteada, gaseosas en empaque comercial duro, de vidrio o plástico o tetrapack o lata. No en bolsas
•Fruta
•Empacado
Incluye transporte y servicio (distribución en sitio de realizació o actividad e impuesto al consumo si aplica).</t>
  </si>
  <si>
    <t>Feria</t>
  </si>
  <si>
    <t>Ferias</t>
  </si>
  <si>
    <t>Alquiler de sonido: Alquiler de sonido de 1000 watts: cabinas auto potenciadas con base, consola mínimo de ocho (12) canales análoga, puerto USB, cableado de señal, acometidas eléctricas, kit de cuatro (4) micrófonos inalámbricos de mano, dos (2) micrófonos de solapa, ingeniero de sonido y todos los elementos requeridos para su operación. Incluye puesto fijo: con panelería de cerramiento del mismo, técnico de audio, computador pc portátil. (incluye instalación, transporte y desinstalación).</t>
  </si>
  <si>
    <t xml:space="preserve">Plan de emergencia y contingencia </t>
  </si>
  <si>
    <t>Grupo de danza : Grupo de danza de música folclórica, salsa, merengue, urbano con participación mínimo de 8 integrantes, incluido transporte, alimentación y vestuario. Experiencia certificable de presentación en dos eventos Por jornada. De 2 a 4 horas.</t>
  </si>
  <si>
    <t xml:space="preserve">Grupos de música 
</t>
  </si>
  <si>
    <t xml:space="preserve">Apoyo Logístico </t>
  </si>
  <si>
    <t>Alquiles de carpas 4x4 cotizadas las de 2X2 (incluye transporte)</t>
  </si>
  <si>
    <t>Mesas redonda</t>
  </si>
  <si>
    <t xml:space="preserve">Transporte logístico, carpas, mesas sillas </t>
  </si>
  <si>
    <t xml:space="preserve">Apoyo económico a iniciativas </t>
  </si>
  <si>
    <t>Requerimientos feria</t>
  </si>
  <si>
    <t>Recordatorio a la población participante de un diseño de arte propio elaborado por los pueblos de las comunidades negras, afrocolombianas, raizales y palenqueras  integrantes de   la mesa local  afro de San Cristóbal.</t>
  </si>
  <si>
    <t>Requerimientos encuentros internos</t>
  </si>
  <si>
    <t>Bolígrafos de pulsador con cuerpo a color y punta brillante. Con tinta negra y tres logos estampados a color. Tamaño regular, punta fina y trazo medio, suave al contacto con el papel y resistente.</t>
  </si>
  <si>
    <t xml:space="preserve">AGENDA tipo cuaderno con tapa en pasta dura anillado, impresión a full color, plastificada mate en papel ecológico tamaño media carta argollada doble , de 100 hojas internas impresas a una tinta en papel ecológico de 150 gr,con 8 separadores impresos a full color por las dos caras con una fotografía , una reseña histórica y la práctica de la medicina ancestral afro de la Mesa Local.. Diseño suministrado por la Alcaldía. </t>
  </si>
  <si>
    <t>Cineforo medicina ancestral afro</t>
  </si>
  <si>
    <t>Cineforo para 50 personas con refrigerio: incluye el establecimiento, proyeccion sillas, proyector, mesas y mesero junto con 50 refrigerios</t>
  </si>
  <si>
    <t xml:space="preserve">TOTAL COMPONENTES I, II Y III </t>
  </si>
  <si>
    <t>PROPUESTA ECONOMICA DETALLADA</t>
  </si>
  <si>
    <t>Valor unitario 
INCLUIDO IVA SI APLICA</t>
  </si>
  <si>
    <t>VR TOTAL INCLUIDO IVA SI APLICA</t>
  </si>
  <si>
    <t>TOTAL COMPONENTE III</t>
  </si>
  <si>
    <t>CANTIDAD SOLICITADA</t>
  </si>
  <si>
    <t>UNIDAD DE MEDIDA TIEMPO SOLICITADO</t>
  </si>
  <si>
    <t>TIEMPO SOLICITADO</t>
  </si>
  <si>
    <t>Talento Humano</t>
  </si>
  <si>
    <t>COORDINADOR GENERAL: Título Profesional o Tecnólogo del área de administrativa, área ciencias sociales y/o humanidades. Mínimo cuatro (4) años experiencia profesional y/o  dos (2) años de experiencia trabajando con víctimas del conflicto armado.</t>
  </si>
  <si>
    <t>MESES</t>
  </si>
  <si>
    <t>FACILITADORES DE TALLERES: Título Profesional o Tecnólogo del área de administrativa, área ciencias sociales y/o humanidades. Mínimo cuatro (3) años experiencia profesional y/o  dos (2) años de experiencia trabajando con víctimas del conflicto armado, Conocimiento en técnicas de mediación y resolución de conflictos, Capacidad para manejar grupos grandes y facilitar discusiones.</t>
  </si>
  <si>
    <t>VICTIMAS DEL CONFLICTO ARMADO (NARRADORES): Una vez finalizada la Capacitación de la Mesa de Víctimas, se seleccionarán cuatro participantes destacados, quienes serán los encargados de llevar a cabo los conversatorios. Estos individuos serán escogidos en función de su desempeño durante la capacitación, su capacidad para liderar y facilitar las sesiones, así como su compromiso con la promoción de la resolución pacífica de conflictos y el fortalecimiento del tejido social en la comunidad educativa.</t>
  </si>
  <si>
    <t>Talento humano</t>
  </si>
  <si>
    <t>LOGISTICO: Presentador, encargado de animar y convocar a participar a transeúntes para participar de la feria, brindar información referente a lo que acontece en el espacio. Perteneciente a uno de los Pueblos Indígenas de la Localidad.</t>
  </si>
  <si>
    <t>APOYO ADMINISTRATIVO: Técnico del área social de las humanidades, área administrativa o afines. Residente en la localidad de San Cristóbal y con pertenencia étnica afro y/o víctima del conflicto armado. Mínimo dos (2) años de experiencia técnica, contados a partir de la obtención del título según corresponda. Con experiencia especifica en proyectos relacionados con comunidad afrodescendiente - victima.</t>
  </si>
  <si>
    <t>SABEDORES - CONFERENCISTAS: Expertos/sabedore s con conocimiento certificado mínimo de dos (2) años en saberes afrodescendientes y de víctimas del conflicto armado. El/la sabedor(a)/experto debe cumplir con los criterios de reconocimiento étnico afro y/o de víctima del conflicto armado, idoneidad y mínimo dos (2) años de experiencia en procesos locales, pertenecientes a la comunidad afrodescendiente y/o víctima de la localidad de San Cristóbal. La experiencia se validará con base en las temáticas específicas de las propuestas en el desarrollo metodológico (ítem 5.2.1. componente
memoria).</t>
  </si>
  <si>
    <t xml:space="preserve">Día </t>
  </si>
  <si>
    <t>MAESTRO DE CEREMONIA: Presentador, encargado de animar y convocar a participar a transeúntes para participar de la feria, brindar información referente a lo que acontece en el espacio. Perteneciente a uno de los Pueblos Indígenas de la Localidad</t>
  </si>
  <si>
    <t>Coordinador del proyecto</t>
  </si>
  <si>
    <t xml:space="preserve">Un Coordinador(a) general:  Título Profesional del área de la salud o área social de las humanidades. Mínimo tres (3) años de experiencia profesional, contados a partir de la obtención del título profesional o la expedición de la tarjeta profesional, según corresponda.
Adicional a la experiencia profesional, mínimo dos (2) años de experiencia como coordinador y/o jefe de proyectos con población negra, afrocolombiana, raizales y palenqueras y que haga parte del proceso de la Mesa  afro de la localidad.  </t>
  </si>
  <si>
    <t>Facilitador local del ejecutor</t>
  </si>
  <si>
    <t>Un facilitador de la comunidad negra, afrocolombiana, raizales y palenqueras estudiante, técnico, tecnólogo o profesional con las habilidades para el trabajo con comunidades afro e integrantes de la mesa local.</t>
  </si>
  <si>
    <t xml:space="preserve">Gestor comunitario, diseñador o sistematizador </t>
  </si>
  <si>
    <t xml:space="preserve"> Sistematizador, técnico o estudiante universitario del área social, sistemas, deseño o de las humanidades   
Mínimo un (1) año de experiencia técnica contados a partir de la obtención del título según corresponda.  
Adicional a la experiencia general, mínimo un (1) año de experiencia certificada en producción de textos y que haga parte de la comunidad afro de la Localidad.  
</t>
  </si>
  <si>
    <t>Sabedor (a)</t>
  </si>
  <si>
    <t xml:space="preserve">Sabedores ancestrales – Conferencista (s) Sabedor (es) o sabedora(s) o Médicos o Médicas con conocimiento certificado mínimo de 4 años en los saberes y medicinas ancestrales afro según la programación metodológica. Él o la sabedora ancestral en medicina afro debe cumplir con los criterios idoneidad con mínimo 4 años experiencia en procesos locales, pertenecientes a la comunidad negra, afrocolombiana, raizales y palenqueras de la localidad. 
Serán contratados para las charlas específicas de las temáticas propuestas en el desarrollo metodológicos y las conclusiones de los encuentros previos internos, externos y salida al territorio. Cada sabedor debe llegar con sus materiales o insumos que requieran para la actividad.
  </t>
  </si>
  <si>
    <t>SUB-TOTAL COMPONENTE III</t>
  </si>
  <si>
    <t>VALOR TOTAL PERSONAL</t>
  </si>
  <si>
    <t>TOTAL PERSONAL + LOGISTICA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</si>
</sst>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_-;\-&quot;$&quot;\ * #,##0_-;_-&quot;$&quot;\ * &quot;-&quot;_-;_-@_-"/>
    <numFmt numFmtId="165" formatCode="_-&quot;$&quot;\ * #,##0.00_-;\-&quot;$&quot;\ * #,##0.00_-;_-&quot;$&quot;\ * &quot;-&quot;??_-;_-@_-"/>
    <numFmt numFmtId="166" formatCode="_-[$$-240A]\ * #,##0_-;\-[$$-240A]\ * #,##0_-;_-[$$-240A]\ * &quot;-&quot;??_-;_-@_-"/>
    <numFmt numFmtId="167" formatCode="_-* #,##0_-;\-* #,##0_-;_-* &quot;-&quot;??_-;_-@_-"/>
  </numFmts>
  <fonts count="33" x14ac:knownFonts="1">
    <font>
      <sz val="11"/>
      <color theme="1"/>
      <name val="Calibri"/>
      <family val="2"/>
      <scheme val="minor"/>
    </font>
    <font>
      <sz val="11"/>
      <color theme="1"/>
      <name val="Calibri"/>
      <family val="2"/>
      <scheme val="minor"/>
    </font>
    <font>
      <sz val="11"/>
      <color rgb="FF0061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24"/>
      <color rgb="FF000000"/>
      <name val="Arial Narrow"/>
      <family val="2"/>
    </font>
    <font>
      <b/>
      <i/>
      <u/>
      <sz val="14"/>
      <color theme="1"/>
      <name val="Calibri"/>
      <family val="2"/>
      <scheme val="minor"/>
    </font>
    <font>
      <b/>
      <sz val="11"/>
      <color theme="1"/>
      <name val="Arial Narrow"/>
      <family val="2"/>
    </font>
    <font>
      <b/>
      <sz val="10"/>
      <color rgb="FF000000"/>
      <name val="Arial"/>
      <family val="2"/>
    </font>
    <font>
      <sz val="11"/>
      <name val="Arial Narrow"/>
      <family val="2"/>
    </font>
    <font>
      <sz val="11"/>
      <name val="Calibri"/>
      <family val="2"/>
      <scheme val="minor"/>
    </font>
    <font>
      <b/>
      <sz val="11"/>
      <color rgb="FFFF0000"/>
      <name val="Calibri"/>
      <family val="2"/>
      <scheme val="minor"/>
    </font>
    <font>
      <b/>
      <sz val="11"/>
      <color theme="1"/>
      <name val="Garamond"/>
      <family val="1"/>
    </font>
    <font>
      <b/>
      <sz val="10"/>
      <color theme="1"/>
      <name val="Garamond"/>
      <family val="1"/>
    </font>
    <font>
      <sz val="10"/>
      <color theme="1"/>
      <name val="Garamond"/>
      <family val="1"/>
    </font>
    <font>
      <b/>
      <sz val="10"/>
      <color rgb="FF000000"/>
      <name val="Garamond"/>
      <family val="1"/>
    </font>
    <font>
      <sz val="11"/>
      <name val="Garamond"/>
      <family val="1"/>
    </font>
    <font>
      <sz val="11"/>
      <color theme="1"/>
      <name val="Garamond"/>
      <family val="1"/>
    </font>
    <font>
      <sz val="10"/>
      <name val="Garamond"/>
      <family val="1"/>
    </font>
    <font>
      <sz val="10"/>
      <color rgb="FF000000"/>
      <name val="Garamond"/>
      <family val="1"/>
    </font>
    <font>
      <sz val="10"/>
      <color theme="1"/>
      <name val="Arial Narrow"/>
      <family val="2"/>
    </font>
    <font>
      <b/>
      <sz val="10"/>
      <color theme="1"/>
      <name val="Arial Narrow"/>
      <family val="2"/>
    </font>
    <font>
      <b/>
      <sz val="14"/>
      <color rgb="FFFF0000"/>
      <name val="Calibri"/>
      <family val="2"/>
      <scheme val="minor"/>
    </font>
    <font>
      <sz val="14"/>
      <color rgb="FFFF0000"/>
      <name val="Calibri"/>
      <family val="2"/>
      <scheme val="minor"/>
    </font>
    <font>
      <sz val="14"/>
      <color theme="1"/>
      <name val="Calibri"/>
      <family val="2"/>
      <scheme val="minor"/>
    </font>
    <font>
      <b/>
      <sz val="9"/>
      <color rgb="FF000000"/>
      <name val="Tahoma"/>
      <family val="2"/>
    </font>
    <font>
      <b/>
      <sz val="10"/>
      <color rgb="FF000000"/>
      <name val="Arial Narrow"/>
      <family val="2"/>
    </font>
    <font>
      <sz val="11"/>
      <color rgb="FF000000"/>
      <name val="Garamond"/>
      <family val="1"/>
    </font>
    <font>
      <sz val="11"/>
      <color rgb="FF000000"/>
      <name val="Calibri"/>
      <family val="2"/>
      <scheme val="minor"/>
    </font>
    <font>
      <sz val="9"/>
      <color rgb="FF000000"/>
      <name val="Tahoma"/>
      <family val="2"/>
    </font>
    <font>
      <b/>
      <sz val="11"/>
      <color rgb="FF000000"/>
      <name val="Calibri"/>
      <family val="2"/>
      <scheme val="minor"/>
    </font>
  </fonts>
  <fills count="14">
    <fill>
      <patternFill patternType="none"/>
    </fill>
    <fill>
      <patternFill patternType="gray125"/>
    </fill>
    <fill>
      <patternFill patternType="solid">
        <fgColor rgb="FFC6EFCE"/>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E7E6E6"/>
        <bgColor rgb="FF000000"/>
      </patternFill>
    </fill>
    <fill>
      <patternFill patternType="solid">
        <fgColor theme="9" tint="0.39997558519241921"/>
        <bgColor indexed="64"/>
      </patternFill>
    </fill>
    <fill>
      <patternFill patternType="solid">
        <fgColor theme="5"/>
        <bgColor indexed="64"/>
      </patternFill>
    </fill>
    <fill>
      <patternFill patternType="solid">
        <fgColor theme="5" tint="0.59999389629810485"/>
        <bgColor indexed="64"/>
      </patternFill>
    </fill>
    <fill>
      <patternFill patternType="solid">
        <fgColor theme="0"/>
        <bgColor indexed="64"/>
      </patternFill>
    </fill>
    <fill>
      <patternFill patternType="solid">
        <fgColor rgb="FFFFFFFF"/>
        <bgColor indexed="64"/>
      </patternFill>
    </fill>
    <fill>
      <patternFill patternType="solid">
        <fgColor theme="4" tint="0.39997558519241921"/>
        <bgColor indexed="64"/>
      </patternFill>
    </fill>
    <fill>
      <patternFill patternType="solid">
        <fgColor rgb="FF9BC2E6"/>
        <bgColor rgb="FF000000"/>
      </patternFill>
    </fill>
    <fill>
      <patternFill patternType="solid">
        <fgColor rgb="FFFFFFFF"/>
        <bgColor rgb="FF000000"/>
      </patternFill>
    </fill>
  </fills>
  <borders count="45">
    <border>
      <left/>
      <right/>
      <top/>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rgb="FF000000"/>
      </left>
      <right style="medium">
        <color rgb="FF000000"/>
      </right>
      <top/>
      <bottom style="medium">
        <color rgb="FF000000"/>
      </bottom>
      <diagonal/>
    </border>
    <border>
      <left style="medium">
        <color indexed="64"/>
      </left>
      <right style="thin">
        <color indexed="64"/>
      </right>
      <top/>
      <bottom style="thin">
        <color indexed="64"/>
      </bottom>
      <diagonal/>
    </border>
    <border>
      <left style="medium">
        <color indexed="64"/>
      </left>
      <right/>
      <top/>
      <bottom/>
      <diagonal/>
    </border>
  </borders>
  <cellStyleXfs count="5">
    <xf numFmtId="0" fontId="0" fillId="0" borderId="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2" fillId="2" borderId="0" applyNumberFormat="0" applyBorder="0" applyAlignment="0" applyProtection="0"/>
  </cellStyleXfs>
  <cellXfs count="184">
    <xf numFmtId="0" fontId="0" fillId="0" borderId="0" xfId="0"/>
    <xf numFmtId="0" fontId="8" fillId="0" borderId="0" xfId="0" applyFont="1"/>
    <xf numFmtId="0" fontId="0" fillId="0" borderId="0" xfId="0" applyAlignment="1">
      <alignment wrapText="1"/>
    </xf>
    <xf numFmtId="0" fontId="0" fillId="0" borderId="0" xfId="0" applyAlignment="1">
      <alignment vertical="center" wrapText="1"/>
    </xf>
    <xf numFmtId="0" fontId="9" fillId="4" borderId="5"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0" fillId="0" borderId="16" xfId="0" applyBorder="1" applyAlignment="1">
      <alignment horizontal="center" vertical="center" wrapText="1"/>
    </xf>
    <xf numFmtId="0" fontId="0" fillId="0" borderId="7" xfId="0" applyBorder="1" applyAlignment="1">
      <alignment horizontal="left" vertical="center" wrapText="1"/>
    </xf>
    <xf numFmtId="0" fontId="0" fillId="0" borderId="8" xfId="0" applyBorder="1" applyAlignment="1">
      <alignment horizontal="justify" vertical="justify" wrapText="1"/>
    </xf>
    <xf numFmtId="1" fontId="0" fillId="0" borderId="9" xfId="2" applyNumberFormat="1" applyFont="1" applyFill="1" applyBorder="1" applyAlignment="1">
      <alignment horizontal="center" vertical="center" wrapText="1"/>
    </xf>
    <xf numFmtId="164" fontId="11" fillId="6" borderId="17" xfId="4" applyNumberFormat="1" applyFont="1" applyFill="1" applyBorder="1" applyAlignment="1" applyProtection="1">
      <alignment horizontal="center" vertical="center" wrapText="1"/>
      <protection locked="0"/>
    </xf>
    <xf numFmtId="164" fontId="11" fillId="0" borderId="8" xfId="4" applyNumberFormat="1" applyFont="1" applyFill="1" applyBorder="1" applyAlignment="1" applyProtection="1">
      <alignment horizontal="center" vertical="center" wrapText="1"/>
      <protection locked="0"/>
    </xf>
    <xf numFmtId="0" fontId="0" fillId="0" borderId="19" xfId="0" applyBorder="1" applyAlignment="1">
      <alignment horizontal="center" vertical="center" wrapText="1"/>
    </xf>
    <xf numFmtId="0" fontId="0" fillId="0" borderId="20" xfId="0" applyBorder="1" applyAlignment="1">
      <alignment horizontal="left" vertical="center" wrapText="1"/>
    </xf>
    <xf numFmtId="0" fontId="0" fillId="0" borderId="21" xfId="0" applyBorder="1" applyAlignment="1">
      <alignment horizontal="center" vertical="center" wrapText="1"/>
    </xf>
    <xf numFmtId="164" fontId="11" fillId="6" borderId="22" xfId="4" applyNumberFormat="1" applyFont="1" applyFill="1" applyBorder="1" applyAlignment="1" applyProtection="1">
      <alignment horizontal="center" vertical="center" wrapText="1"/>
      <protection locked="0"/>
    </xf>
    <xf numFmtId="164" fontId="11" fillId="0" borderId="23" xfId="4" applyNumberFormat="1" applyFont="1" applyFill="1" applyBorder="1" applyAlignment="1" applyProtection="1">
      <alignment horizontal="center" vertical="center" wrapText="1"/>
      <protection locked="0"/>
    </xf>
    <xf numFmtId="0" fontId="0" fillId="0" borderId="23" xfId="0" applyBorder="1" applyAlignment="1">
      <alignment horizontal="left" vertical="center" wrapText="1"/>
    </xf>
    <xf numFmtId="1" fontId="0" fillId="0" borderId="21" xfId="2" applyNumberFormat="1" applyFont="1" applyFill="1" applyBorder="1" applyAlignment="1">
      <alignment horizontal="center" vertical="center" wrapText="1"/>
    </xf>
    <xf numFmtId="0" fontId="0" fillId="9" borderId="20" xfId="0" applyFill="1" applyBorder="1" applyAlignment="1">
      <alignment horizontal="left" vertical="center" wrapText="1"/>
    </xf>
    <xf numFmtId="0" fontId="12" fillId="9" borderId="23" xfId="0" applyFont="1" applyFill="1" applyBorder="1" applyAlignment="1">
      <alignment horizontal="left" vertical="center" wrapText="1"/>
    </xf>
    <xf numFmtId="1" fontId="0" fillId="9" borderId="21" xfId="2" applyNumberFormat="1" applyFont="1" applyFill="1" applyBorder="1" applyAlignment="1">
      <alignment horizontal="center" vertical="center" wrapText="1"/>
    </xf>
    <xf numFmtId="0" fontId="0" fillId="9" borderId="19" xfId="0" applyFill="1" applyBorder="1" applyAlignment="1">
      <alignment horizontal="center" vertical="center" wrapText="1"/>
    </xf>
    <xf numFmtId="0" fontId="0" fillId="9" borderId="23" xfId="0" applyFill="1" applyBorder="1" applyAlignment="1">
      <alignment horizontal="justify" vertical="justify" wrapText="1"/>
    </xf>
    <xf numFmtId="0" fontId="0" fillId="9" borderId="25" xfId="0" applyFill="1" applyBorder="1" applyAlignment="1">
      <alignment horizontal="center" wrapText="1"/>
    </xf>
    <xf numFmtId="0" fontId="0" fillId="9" borderId="26" xfId="0" applyFill="1" applyBorder="1" applyAlignment="1">
      <alignment horizontal="left" vertical="center" wrapText="1"/>
    </xf>
    <xf numFmtId="0" fontId="0" fillId="9" borderId="27" xfId="0" applyFill="1" applyBorder="1" applyAlignment="1">
      <alignment horizontal="left" vertical="center" wrapText="1"/>
    </xf>
    <xf numFmtId="1" fontId="0" fillId="9" borderId="28" xfId="2" applyNumberFormat="1" applyFont="1" applyFill="1" applyBorder="1" applyAlignment="1">
      <alignment horizontal="center" vertical="center" wrapText="1"/>
    </xf>
    <xf numFmtId="164" fontId="11" fillId="6" borderId="29" xfId="4" applyNumberFormat="1" applyFont="1" applyFill="1" applyBorder="1" applyAlignment="1" applyProtection="1">
      <alignment horizontal="center" vertical="center" wrapText="1"/>
      <protection locked="0"/>
    </xf>
    <xf numFmtId="0" fontId="0" fillId="0" borderId="31" xfId="0" applyBorder="1" applyAlignment="1">
      <alignment wrapText="1"/>
    </xf>
    <xf numFmtId="0" fontId="0" fillId="0" borderId="31" xfId="0" applyBorder="1"/>
    <xf numFmtId="0" fontId="0" fillId="0" borderId="19" xfId="0" applyBorder="1" applyAlignment="1">
      <alignment horizontal="center" vertical="center"/>
    </xf>
    <xf numFmtId="0" fontId="0" fillId="0" borderId="20" xfId="0" applyBorder="1" applyAlignment="1">
      <alignment horizontal="left" vertical="center"/>
    </xf>
    <xf numFmtId="0" fontId="0" fillId="0" borderId="23" xfId="0" applyBorder="1" applyAlignment="1">
      <alignment horizontal="justify" vertical="justify"/>
    </xf>
    <xf numFmtId="0" fontId="0" fillId="0" borderId="21" xfId="0" applyBorder="1" applyAlignment="1">
      <alignment horizontal="center" vertical="center"/>
    </xf>
    <xf numFmtId="1" fontId="0" fillId="0" borderId="21" xfId="2" applyNumberFormat="1" applyFont="1" applyFill="1" applyBorder="1" applyAlignment="1">
      <alignment horizontal="center" vertical="center"/>
    </xf>
    <xf numFmtId="0" fontId="0" fillId="0" borderId="23" xfId="0" applyBorder="1" applyAlignment="1">
      <alignment horizontal="justify" vertical="justify" wrapText="1"/>
    </xf>
    <xf numFmtId="0" fontId="0" fillId="0" borderId="19" xfId="0" applyBorder="1" applyAlignment="1">
      <alignment horizontal="center"/>
    </xf>
    <xf numFmtId="0" fontId="0" fillId="0" borderId="23" xfId="0" applyBorder="1" applyAlignment="1">
      <alignment horizontal="left" vertical="center"/>
    </xf>
    <xf numFmtId="0" fontId="0" fillId="0" borderId="35" xfId="0" applyBorder="1" applyAlignment="1">
      <alignment wrapText="1"/>
    </xf>
    <xf numFmtId="0" fontId="6" fillId="9" borderId="31" xfId="0" applyFont="1" applyFill="1" applyBorder="1"/>
    <xf numFmtId="0" fontId="3" fillId="9" borderId="31" xfId="0" applyFont="1" applyFill="1" applyBorder="1" applyAlignment="1">
      <alignment wrapText="1"/>
    </xf>
    <xf numFmtId="0" fontId="6" fillId="9" borderId="31" xfId="0" applyFont="1" applyFill="1" applyBorder="1" applyAlignment="1">
      <alignment vertical="center" wrapText="1"/>
    </xf>
    <xf numFmtId="0" fontId="6" fillId="9" borderId="31" xfId="0" applyFont="1" applyFill="1" applyBorder="1" applyAlignment="1">
      <alignment wrapText="1"/>
    </xf>
    <xf numFmtId="0" fontId="4" fillId="0" borderId="31" xfId="0" applyFont="1" applyBorder="1" applyAlignment="1">
      <alignment wrapText="1"/>
    </xf>
    <xf numFmtId="0" fontId="16" fillId="9" borderId="23" xfId="0" applyFont="1" applyFill="1" applyBorder="1" applyAlignment="1">
      <alignment horizontal="justify" vertical="top" wrapText="1"/>
    </xf>
    <xf numFmtId="0" fontId="18" fillId="9" borderId="23" xfId="0" applyFont="1" applyFill="1" applyBorder="1" applyAlignment="1">
      <alignment horizontal="center" vertical="center" wrapText="1"/>
    </xf>
    <xf numFmtId="0" fontId="18" fillId="0" borderId="23" xfId="0" applyFont="1" applyBorder="1" applyAlignment="1">
      <alignment horizontal="center" vertical="center" wrapText="1"/>
    </xf>
    <xf numFmtId="0" fontId="15" fillId="0" borderId="23" xfId="0" applyFont="1" applyBorder="1" applyAlignment="1">
      <alignment horizontal="center" vertical="center" wrapText="1"/>
    </xf>
    <xf numFmtId="0" fontId="20" fillId="0" borderId="23" xfId="0" applyFont="1" applyBorder="1" applyAlignment="1">
      <alignment horizontal="left" vertical="top" wrapText="1"/>
    </xf>
    <xf numFmtId="0" fontId="20" fillId="9" borderId="23" xfId="0" applyFont="1" applyFill="1" applyBorder="1" applyAlignment="1">
      <alignment horizontal="center" vertical="center" wrapText="1"/>
    </xf>
    <xf numFmtId="0" fontId="21" fillId="9" borderId="23" xfId="0" applyFont="1" applyFill="1" applyBorder="1" applyAlignment="1">
      <alignment horizontal="left" vertical="center" wrapText="1"/>
    </xf>
    <xf numFmtId="0" fontId="17" fillId="0" borderId="23" xfId="0" applyFont="1" applyBorder="1" applyAlignment="1">
      <alignment horizontal="center" vertical="center" wrapText="1"/>
    </xf>
    <xf numFmtId="0" fontId="20" fillId="0" borderId="23" xfId="0" applyFont="1" applyBorder="1" applyAlignment="1">
      <alignment horizontal="left" vertical="center" wrapText="1"/>
    </xf>
    <xf numFmtId="0" fontId="20" fillId="0" borderId="23" xfId="0" applyFont="1" applyBorder="1" applyAlignment="1">
      <alignment horizontal="center" vertical="center" wrapText="1"/>
    </xf>
    <xf numFmtId="0" fontId="21" fillId="0" borderId="23" xfId="0" applyFont="1" applyBorder="1" applyAlignment="1">
      <alignment horizontal="left" vertical="center" wrapText="1"/>
    </xf>
    <xf numFmtId="0" fontId="17" fillId="9" borderId="23" xfId="0" applyFont="1" applyFill="1" applyBorder="1" applyAlignment="1">
      <alignment horizontal="center" vertical="center" wrapText="1"/>
    </xf>
    <xf numFmtId="0" fontId="26" fillId="0" borderId="0" xfId="0" applyFont="1"/>
    <xf numFmtId="164" fontId="5" fillId="0" borderId="31" xfId="0" applyNumberFormat="1" applyFont="1" applyBorder="1" applyAlignment="1">
      <alignment wrapText="1"/>
    </xf>
    <xf numFmtId="164" fontId="5" fillId="0" borderId="35" xfId="0" applyNumberFormat="1" applyFont="1" applyBorder="1" applyAlignment="1">
      <alignment wrapText="1"/>
    </xf>
    <xf numFmtId="164" fontId="4" fillId="0" borderId="31" xfId="0" applyNumberFormat="1" applyFont="1" applyBorder="1" applyAlignment="1">
      <alignment wrapText="1"/>
    </xf>
    <xf numFmtId="167" fontId="18" fillId="9" borderId="23" xfId="1" applyNumberFormat="1" applyFont="1" applyFill="1" applyBorder="1" applyAlignment="1">
      <alignment horizontal="center" vertical="center" wrapText="1"/>
    </xf>
    <xf numFmtId="167" fontId="18" fillId="0" borderId="23" xfId="1" applyNumberFormat="1" applyFont="1" applyBorder="1" applyAlignment="1">
      <alignment horizontal="center" vertical="center" wrapText="1"/>
    </xf>
    <xf numFmtId="0" fontId="9" fillId="4" borderId="23" xfId="0" applyFont="1" applyFill="1" applyBorder="1" applyAlignment="1">
      <alignment horizontal="center" vertical="center" wrapText="1"/>
    </xf>
    <xf numFmtId="0" fontId="22" fillId="0" borderId="23" xfId="0" applyFont="1" applyBorder="1" applyAlignment="1">
      <alignment horizontal="left" vertical="center" wrapText="1"/>
    </xf>
    <xf numFmtId="0" fontId="19" fillId="0" borderId="23" xfId="0" applyFont="1" applyBorder="1"/>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16" fillId="9" borderId="20" xfId="0" applyFont="1" applyFill="1" applyBorder="1" applyAlignment="1">
      <alignment horizontal="center" vertical="center"/>
    </xf>
    <xf numFmtId="167" fontId="0" fillId="0" borderId="21" xfId="0" applyNumberFormat="1" applyBorder="1"/>
    <xf numFmtId="167" fontId="0" fillId="0" borderId="21" xfId="1" applyNumberFormat="1" applyFont="1" applyBorder="1"/>
    <xf numFmtId="0" fontId="16" fillId="9" borderId="13" xfId="0" applyFont="1" applyFill="1" applyBorder="1" applyAlignment="1">
      <alignment horizontal="center" vertical="center"/>
    </xf>
    <xf numFmtId="0" fontId="17" fillId="0" borderId="14" xfId="0" applyFont="1" applyBorder="1" applyAlignment="1">
      <alignment horizontal="center" vertical="center" wrapText="1"/>
    </xf>
    <xf numFmtId="0" fontId="21" fillId="9" borderId="14" xfId="0" applyFont="1" applyFill="1" applyBorder="1" applyAlignment="1">
      <alignment horizontal="left" vertical="center" wrapText="1"/>
    </xf>
    <xf numFmtId="0" fontId="20" fillId="9" borderId="14" xfId="0" applyFont="1" applyFill="1" applyBorder="1" applyAlignment="1">
      <alignment horizontal="center" vertical="center" wrapText="1"/>
    </xf>
    <xf numFmtId="0" fontId="18" fillId="0" borderId="14" xfId="0" applyFont="1" applyBorder="1" applyAlignment="1">
      <alignment horizontal="center" vertical="center" wrapText="1"/>
    </xf>
    <xf numFmtId="167" fontId="18" fillId="9" borderId="14" xfId="1" applyNumberFormat="1" applyFont="1" applyFill="1" applyBorder="1" applyAlignment="1">
      <alignment horizontal="center" vertical="center" wrapText="1"/>
    </xf>
    <xf numFmtId="167" fontId="0" fillId="0" borderId="15" xfId="1" applyNumberFormat="1" applyFont="1" applyBorder="1"/>
    <xf numFmtId="167" fontId="5" fillId="0" borderId="32" xfId="0" applyNumberFormat="1" applyFont="1" applyBorder="1"/>
    <xf numFmtId="0" fontId="28" fillId="0" borderId="0" xfId="0" applyFont="1" applyAlignment="1">
      <alignment horizontal="center" vertical="center" wrapText="1"/>
    </xf>
    <xf numFmtId="0" fontId="0" fillId="0" borderId="0" xfId="0" applyAlignment="1">
      <alignment vertical="top"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vertical="center" wrapText="1"/>
    </xf>
    <xf numFmtId="0" fontId="0" fillId="0" borderId="18" xfId="0" applyBorder="1" applyAlignment="1">
      <alignment horizontal="center" vertical="center" wrapText="1"/>
    </xf>
    <xf numFmtId="1" fontId="0" fillId="0" borderId="9" xfId="2" applyNumberFormat="1" applyFont="1" applyFill="1" applyBorder="1" applyAlignment="1">
      <alignment horizontal="center" vertical="center"/>
    </xf>
    <xf numFmtId="164" fontId="11" fillId="7" borderId="8" xfId="4" applyNumberFormat="1" applyFont="1" applyFill="1" applyBorder="1" applyAlignment="1" applyProtection="1">
      <alignment horizontal="right" vertical="center" wrapText="1"/>
      <protection locked="0"/>
    </xf>
    <xf numFmtId="164" fontId="11" fillId="8" borderId="9" xfId="4" applyNumberFormat="1" applyFont="1" applyFill="1" applyBorder="1" applyAlignment="1" applyProtection="1">
      <alignment horizontal="right" vertical="center" wrapText="1"/>
      <protection locked="0"/>
    </xf>
    <xf numFmtId="0" fontId="0" fillId="0" borderId="20" xfId="0" applyBorder="1" applyAlignment="1">
      <alignment horizontal="center" vertical="center"/>
    </xf>
    <xf numFmtId="0" fontId="0" fillId="0" borderId="23" xfId="0" applyBorder="1" applyAlignment="1">
      <alignment vertical="center" wrapText="1"/>
    </xf>
    <xf numFmtId="0" fontId="12" fillId="0" borderId="24" xfId="0" applyFont="1" applyBorder="1" applyAlignment="1">
      <alignment horizontal="center" vertical="center" wrapText="1"/>
    </xf>
    <xf numFmtId="164" fontId="11" fillId="7" borderId="36" xfId="4" applyNumberFormat="1" applyFont="1" applyFill="1" applyBorder="1" applyAlignment="1" applyProtection="1">
      <alignment horizontal="right" vertical="center" wrapText="1"/>
      <protection locked="0"/>
    </xf>
    <xf numFmtId="164" fontId="11" fillId="8" borderId="39" xfId="4" applyNumberFormat="1" applyFont="1" applyFill="1" applyBorder="1" applyAlignment="1" applyProtection="1">
      <alignment horizontal="right" vertical="center" wrapText="1"/>
      <protection locked="0"/>
    </xf>
    <xf numFmtId="0" fontId="0" fillId="9" borderId="13" xfId="0" applyFill="1" applyBorder="1" applyAlignment="1">
      <alignment horizontal="center" vertical="center"/>
    </xf>
    <xf numFmtId="0" fontId="12" fillId="9" borderId="23" xfId="0" applyFont="1" applyFill="1" applyBorder="1" applyAlignment="1">
      <alignment vertical="center" wrapText="1"/>
    </xf>
    <xf numFmtId="0" fontId="12" fillId="9" borderId="24" xfId="0" applyFont="1" applyFill="1" applyBorder="1" applyAlignment="1">
      <alignment horizontal="center" vertical="center" wrapText="1"/>
    </xf>
    <xf numFmtId="0" fontId="0" fillId="0" borderId="13" xfId="0" applyBorder="1" applyAlignment="1">
      <alignment horizontal="center" vertical="center"/>
    </xf>
    <xf numFmtId="0" fontId="0" fillId="0" borderId="14" xfId="0" applyBorder="1" applyAlignment="1">
      <alignment vertical="center" wrapText="1"/>
    </xf>
    <xf numFmtId="0" fontId="0" fillId="0" borderId="40" xfId="0" applyBorder="1" applyAlignment="1">
      <alignment horizontal="center" vertical="center" wrapText="1"/>
    </xf>
    <xf numFmtId="1" fontId="0" fillId="0" borderId="15" xfId="2" applyNumberFormat="1" applyFont="1" applyFill="1" applyBorder="1" applyAlignment="1">
      <alignment horizontal="center" vertical="center"/>
    </xf>
    <xf numFmtId="164" fontId="11" fillId="7" borderId="41" xfId="4" applyNumberFormat="1" applyFont="1" applyFill="1" applyBorder="1" applyAlignment="1" applyProtection="1">
      <alignment horizontal="right" vertical="center" wrapText="1"/>
      <protection locked="0"/>
    </xf>
    <xf numFmtId="164" fontId="11" fillId="10" borderId="42" xfId="4" applyNumberFormat="1" applyFont="1" applyFill="1" applyBorder="1" applyAlignment="1" applyProtection="1">
      <alignment horizontal="center" vertical="center" wrapText="1"/>
      <protection locked="0"/>
    </xf>
    <xf numFmtId="0" fontId="5" fillId="0" borderId="0" xfId="0" applyFont="1" applyAlignment="1">
      <alignment horizontal="center" vertical="center" wrapText="1"/>
    </xf>
    <xf numFmtId="0" fontId="12" fillId="0" borderId="23" xfId="0" applyFont="1" applyBorder="1" applyAlignment="1">
      <alignment vertical="center" wrapText="1"/>
    </xf>
    <xf numFmtId="0" fontId="0" fillId="9" borderId="14" xfId="0" applyFill="1" applyBorder="1" applyAlignment="1">
      <alignment vertical="center" wrapText="1"/>
    </xf>
    <xf numFmtId="0" fontId="0" fillId="9" borderId="40" xfId="0" applyFill="1" applyBorder="1" applyAlignment="1">
      <alignment horizontal="center" vertical="center" wrapText="1"/>
    </xf>
    <xf numFmtId="0" fontId="0" fillId="0" borderId="20" xfId="0" applyBorder="1" applyAlignment="1">
      <alignment horizontal="center" vertical="center" wrapText="1"/>
    </xf>
    <xf numFmtId="0" fontId="20" fillId="0" borderId="23" xfId="0" applyFont="1" applyBorder="1" applyAlignment="1">
      <alignment vertical="center" wrapText="1"/>
    </xf>
    <xf numFmtId="166" fontId="19" fillId="11" borderId="23" xfId="3" applyNumberFormat="1" applyFont="1" applyFill="1" applyBorder="1" applyAlignment="1">
      <alignment horizontal="center" vertical="center" wrapText="1"/>
    </xf>
    <xf numFmtId="166" fontId="29" fillId="12" borderId="36" xfId="3" applyNumberFormat="1" applyFont="1" applyFill="1" applyBorder="1" applyAlignment="1" applyProtection="1">
      <alignment horizontal="center" vertical="center"/>
      <protection locked="0"/>
    </xf>
    <xf numFmtId="0" fontId="20" fillId="0" borderId="23" xfId="0" applyFont="1" applyBorder="1" applyAlignment="1">
      <alignment vertical="top" wrapText="1"/>
    </xf>
    <xf numFmtId="166" fontId="19" fillId="11" borderId="23" xfId="0" applyNumberFormat="1" applyFont="1" applyFill="1" applyBorder="1" applyAlignment="1">
      <alignment horizontal="center" vertical="center" wrapText="1"/>
    </xf>
    <xf numFmtId="0" fontId="21" fillId="13" borderId="43" xfId="0" applyFont="1" applyFill="1" applyBorder="1" applyAlignment="1">
      <alignment horizontal="center" vertical="center"/>
    </xf>
    <xf numFmtId="0" fontId="17" fillId="0" borderId="36" xfId="0" applyFont="1" applyBorder="1" applyAlignment="1">
      <alignment horizontal="center" vertical="center" wrapText="1"/>
    </xf>
    <xf numFmtId="0" fontId="20" fillId="0" borderId="36" xfId="0" applyFont="1" applyBorder="1" applyAlignment="1">
      <alignment horizontal="left" vertical="top" wrapText="1"/>
    </xf>
    <xf numFmtId="0" fontId="18" fillId="0" borderId="36" xfId="0" applyFont="1" applyBorder="1" applyAlignment="1">
      <alignment horizontal="center" vertical="center" wrapText="1"/>
    </xf>
    <xf numFmtId="0" fontId="29" fillId="13" borderId="36" xfId="0" applyFont="1" applyFill="1" applyBorder="1" applyAlignment="1">
      <alignment horizontal="center" vertical="center" wrapText="1"/>
    </xf>
    <xf numFmtId="166" fontId="29" fillId="12" borderId="36" xfId="0" applyNumberFormat="1" applyFont="1" applyFill="1" applyBorder="1" applyAlignment="1">
      <alignment horizontal="center" vertical="center" wrapText="1"/>
    </xf>
    <xf numFmtId="0" fontId="21" fillId="13" borderId="20" xfId="0" applyFont="1" applyFill="1" applyBorder="1" applyAlignment="1">
      <alignment horizontal="center" vertical="center"/>
    </xf>
    <xf numFmtId="0" fontId="29" fillId="13" borderId="23" xfId="0" applyFont="1" applyFill="1" applyBorder="1" applyAlignment="1">
      <alignment horizontal="center" vertical="center" wrapText="1"/>
    </xf>
    <xf numFmtId="0" fontId="0" fillId="0" borderId="14" xfId="0" applyBorder="1"/>
    <xf numFmtId="164" fontId="11" fillId="10" borderId="14" xfId="4" applyNumberFormat="1" applyFont="1" applyFill="1" applyBorder="1" applyAlignment="1" applyProtection="1">
      <alignment horizontal="center" vertical="center" wrapText="1"/>
      <protection locked="0"/>
    </xf>
    <xf numFmtId="0" fontId="30" fillId="0" borderId="0" xfId="0" applyFont="1"/>
    <xf numFmtId="0" fontId="30" fillId="0" borderId="0" xfId="0" applyFont="1" applyAlignment="1">
      <alignment wrapText="1"/>
    </xf>
    <xf numFmtId="0" fontId="30" fillId="0" borderId="0" xfId="0" applyFont="1" applyAlignment="1">
      <alignment vertical="top" wrapText="1"/>
    </xf>
    <xf numFmtId="0" fontId="30" fillId="0" borderId="0" xfId="0" applyFont="1" applyAlignment="1">
      <alignment vertical="center" wrapText="1"/>
    </xf>
    <xf numFmtId="164" fontId="30" fillId="0" borderId="0" xfId="0" applyNumberFormat="1" applyFont="1"/>
    <xf numFmtId="164" fontId="0" fillId="0" borderId="0" xfId="0" applyNumberFormat="1" applyAlignment="1">
      <alignment wrapText="1"/>
    </xf>
    <xf numFmtId="164" fontId="5" fillId="0" borderId="0" xfId="0" applyNumberFormat="1" applyFont="1" applyAlignment="1">
      <alignment wrapText="1"/>
    </xf>
    <xf numFmtId="0" fontId="5" fillId="0" borderId="30" xfId="0" applyFont="1" applyBorder="1" applyAlignment="1">
      <alignment horizontal="center" wrapText="1"/>
    </xf>
    <xf numFmtId="0" fontId="5" fillId="0" borderId="31" xfId="0" applyFont="1" applyBorder="1" applyAlignment="1">
      <alignment horizontal="center" wrapText="1"/>
    </xf>
    <xf numFmtId="0" fontId="5" fillId="0" borderId="32" xfId="0" applyFont="1" applyBorder="1" applyAlignment="1">
      <alignment horizontal="center"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0" fillId="0" borderId="13" xfId="0" applyBorder="1" applyAlignment="1">
      <alignment horizontal="center" vertical="center" wrapText="1"/>
    </xf>
    <xf numFmtId="0" fontId="10" fillId="5" borderId="8" xfId="0" applyFont="1" applyFill="1" applyBorder="1" applyAlignment="1">
      <alignment horizontal="center" vertical="center" wrapText="1"/>
    </xf>
    <xf numFmtId="0" fontId="0" fillId="0" borderId="14" xfId="0" applyBorder="1" applyAlignment="1">
      <alignment horizontal="center" vertical="center" wrapText="1"/>
    </xf>
    <xf numFmtId="0" fontId="10" fillId="5" borderId="9" xfId="0" applyFont="1" applyFill="1" applyBorder="1" applyAlignment="1">
      <alignment horizontal="center" vertical="center" wrapText="1"/>
    </xf>
    <xf numFmtId="0" fontId="0" fillId="0" borderId="15" xfId="0"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3" xfId="0" applyFont="1" applyBorder="1" applyAlignment="1">
      <alignment horizontal="center" wrapText="1"/>
    </xf>
    <xf numFmtId="0" fontId="5" fillId="0" borderId="34" xfId="0" applyFont="1" applyBorder="1" applyAlignment="1">
      <alignment horizontal="center" wrapText="1"/>
    </xf>
    <xf numFmtId="0" fontId="13" fillId="0" borderId="30" xfId="0" applyFont="1" applyBorder="1" applyAlignment="1">
      <alignment horizontal="center" wrapText="1"/>
    </xf>
    <xf numFmtId="0" fontId="13" fillId="0" borderId="31" xfId="0" applyFont="1" applyBorder="1" applyAlignment="1">
      <alignment horizontal="center" wrapText="1"/>
    </xf>
    <xf numFmtId="0" fontId="13" fillId="0" borderId="32" xfId="0" applyFont="1" applyBorder="1" applyAlignment="1">
      <alignment horizontal="center" wrapText="1"/>
    </xf>
    <xf numFmtId="0" fontId="24" fillId="0" borderId="2" xfId="0" applyFont="1" applyBorder="1" applyAlignment="1">
      <alignment horizontal="center" wrapText="1"/>
    </xf>
    <xf numFmtId="0" fontId="24" fillId="0" borderId="3" xfId="0" applyFont="1" applyBorder="1" applyAlignment="1">
      <alignment horizontal="center" wrapText="1"/>
    </xf>
    <xf numFmtId="0" fontId="5" fillId="0" borderId="30" xfId="0" applyFont="1" applyBorder="1" applyAlignment="1">
      <alignment horizontal="center"/>
    </xf>
    <xf numFmtId="0" fontId="5" fillId="0" borderId="31" xfId="0" applyFont="1" applyBorder="1" applyAlignment="1">
      <alignment horizontal="center"/>
    </xf>
    <xf numFmtId="164" fontId="25" fillId="0" borderId="6" xfId="0" applyNumberFormat="1" applyFont="1" applyBorder="1" applyAlignment="1">
      <alignment horizontal="center" wrapText="1"/>
    </xf>
    <xf numFmtId="0" fontId="25" fillId="0" borderId="5" xfId="0" applyFont="1" applyBorder="1" applyAlignment="1">
      <alignment horizontal="center" wrapText="1"/>
    </xf>
    <xf numFmtId="0" fontId="14" fillId="0" borderId="7"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23" xfId="0" applyFont="1" applyBorder="1" applyAlignment="1">
      <alignment horizontal="center" vertical="center" wrapText="1"/>
    </xf>
    <xf numFmtId="0" fontId="5" fillId="0" borderId="12" xfId="0" applyFont="1" applyBorder="1" applyAlignment="1">
      <alignment horizontal="center" vertical="center" wrapText="1"/>
    </xf>
    <xf numFmtId="0" fontId="9" fillId="3" borderId="6" xfId="0" applyFont="1" applyFill="1"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15" fillId="5" borderId="11" xfId="0" applyFont="1" applyFill="1" applyBorder="1" applyAlignment="1">
      <alignment horizontal="center" vertical="center" wrapText="1"/>
    </xf>
    <xf numFmtId="0" fontId="0" fillId="0" borderId="37" xfId="0" applyBorder="1" applyAlignment="1">
      <alignment horizontal="center" vertical="center" wrapText="1"/>
    </xf>
    <xf numFmtId="0" fontId="15" fillId="5" borderId="12" xfId="0" applyFont="1" applyFill="1" applyBorder="1" applyAlignment="1">
      <alignment horizontal="center" vertical="center" wrapText="1"/>
    </xf>
    <xf numFmtId="0" fontId="0" fillId="0" borderId="38" xfId="0" applyBorder="1" applyAlignment="1">
      <alignment horizontal="center" vertical="center" wrapText="1"/>
    </xf>
    <xf numFmtId="0" fontId="0" fillId="0" borderId="36" xfId="0" applyBorder="1" applyAlignment="1">
      <alignment horizontal="center" vertical="center" wrapText="1"/>
    </xf>
    <xf numFmtId="0" fontId="9" fillId="4" borderId="31" xfId="0" applyFont="1" applyFill="1" applyBorder="1" applyAlignment="1">
      <alignment horizontal="center" vertical="center" wrapText="1"/>
    </xf>
    <xf numFmtId="0" fontId="0" fillId="0" borderId="39" xfId="0" applyBorder="1" applyAlignment="1">
      <alignment horizontal="center" vertical="center" wrapText="1"/>
    </xf>
    <xf numFmtId="0" fontId="0" fillId="0" borderId="0" xfId="0" applyAlignment="1">
      <alignment horizontal="left"/>
    </xf>
    <xf numFmtId="0" fontId="32" fillId="0" borderId="44" xfId="0" applyFont="1" applyBorder="1" applyAlignment="1">
      <alignment horizontal="right"/>
    </xf>
    <xf numFmtId="0" fontId="32" fillId="0" borderId="0" xfId="0" applyFont="1" applyAlignment="1">
      <alignment horizontal="right"/>
    </xf>
    <xf numFmtId="0" fontId="5" fillId="0" borderId="31" xfId="0" applyFont="1" applyBorder="1" applyAlignment="1">
      <alignment horizontal="center" vertical="center" wrapText="1"/>
    </xf>
    <xf numFmtId="0" fontId="5" fillId="0" borderId="13" xfId="0" applyFont="1" applyBorder="1" applyAlignment="1">
      <alignment horizontal="center" wrapText="1"/>
    </xf>
    <xf numFmtId="0" fontId="5" fillId="0" borderId="14" xfId="0" applyFont="1" applyBorder="1" applyAlignment="1">
      <alignment horizontal="center" wrapText="1"/>
    </xf>
    <xf numFmtId="0" fontId="5" fillId="0" borderId="44" xfId="0" applyFont="1" applyBorder="1" applyAlignment="1">
      <alignment horizontal="right" wrapText="1"/>
    </xf>
    <xf numFmtId="0" fontId="5" fillId="0" borderId="0" xfId="0" applyFont="1" applyAlignment="1">
      <alignment horizontal="right" wrapText="1"/>
    </xf>
  </cellXfs>
  <cellStyles count="5">
    <cellStyle name="Comma" xfId="1" builtinId="3"/>
    <cellStyle name="Currency" xfId="2" builtinId="4"/>
    <cellStyle name="Currency [0]" xfId="3" builtinId="7"/>
    <cellStyle name="Good" xfId="4"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2"/>
  <sheetViews>
    <sheetView topLeftCell="A66" workbookViewId="0">
      <selection activeCell="C80" sqref="C80"/>
    </sheetView>
  </sheetViews>
  <sheetFormatPr baseColWidth="10" defaultColWidth="11.5" defaultRowHeight="15" x14ac:dyDescent="0.2"/>
  <cols>
    <col min="1" max="1" width="4" bestFit="1" customWidth="1"/>
    <col min="2" max="2" width="23.5" style="2" customWidth="1"/>
    <col min="3" max="3" width="60.83203125" style="3" bestFit="1" customWidth="1"/>
    <col min="4" max="4" width="10" style="2" bestFit="1" customWidth="1"/>
    <col min="5" max="5" width="15.5" style="2" customWidth="1"/>
    <col min="6" max="6" width="13.5" style="2" customWidth="1"/>
    <col min="7" max="7" width="14.1640625" bestFit="1" customWidth="1"/>
  </cols>
  <sheetData>
    <row r="1" spans="1:6" ht="45.75" customHeight="1" x14ac:dyDescent="0.2">
      <c r="A1" s="135" t="s">
        <v>0</v>
      </c>
      <c r="B1" s="136"/>
      <c r="C1" s="136"/>
      <c r="D1" s="136"/>
      <c r="E1" s="136"/>
      <c r="F1" s="136"/>
    </row>
    <row r="4" spans="1:6" ht="19" x14ac:dyDescent="0.25">
      <c r="A4" s="1" t="s">
        <v>1</v>
      </c>
    </row>
    <row r="5" spans="1:6" ht="16" thickBot="1" x14ac:dyDescent="0.25"/>
    <row r="6" spans="1:6" ht="16" thickBot="1" x14ac:dyDescent="0.25">
      <c r="A6" s="137" t="s">
        <v>2</v>
      </c>
      <c r="B6" s="138"/>
      <c r="C6" s="138"/>
      <c r="D6" s="139"/>
      <c r="E6" s="140" t="s">
        <v>92</v>
      </c>
      <c r="F6" s="141"/>
    </row>
    <row r="7" spans="1:6" ht="15.75" customHeight="1" thickBot="1" x14ac:dyDescent="0.25">
      <c r="A7" s="142" t="s">
        <v>3</v>
      </c>
      <c r="B7" s="144" t="s">
        <v>4</v>
      </c>
      <c r="C7" s="144" t="s">
        <v>5</v>
      </c>
      <c r="D7" s="146" t="s">
        <v>6</v>
      </c>
      <c r="E7" s="148"/>
      <c r="F7" s="149"/>
    </row>
    <row r="8" spans="1:6" ht="46" thickBot="1" x14ac:dyDescent="0.25">
      <c r="A8" s="143"/>
      <c r="B8" s="145"/>
      <c r="C8" s="145"/>
      <c r="D8" s="147"/>
      <c r="E8" s="4" t="s">
        <v>93</v>
      </c>
      <c r="F8" s="5" t="s">
        <v>94</v>
      </c>
    </row>
    <row r="9" spans="1:6" ht="120.75" customHeight="1" thickBot="1" x14ac:dyDescent="0.25">
      <c r="A9" s="7">
        <v>1</v>
      </c>
      <c r="B9" s="8" t="s">
        <v>9</v>
      </c>
      <c r="C9" s="9" t="s">
        <v>10</v>
      </c>
      <c r="D9" s="10">
        <v>15</v>
      </c>
      <c r="E9" s="11">
        <v>293533.33333333331</v>
      </c>
      <c r="F9" s="12">
        <f>+D9*E9</f>
        <v>4403000</v>
      </c>
    </row>
    <row r="10" spans="1:6" ht="241.5" customHeight="1" thickBot="1" x14ac:dyDescent="0.25">
      <c r="A10" s="13">
        <v>2</v>
      </c>
      <c r="B10" s="14" t="s">
        <v>11</v>
      </c>
      <c r="C10" s="9" t="s">
        <v>12</v>
      </c>
      <c r="D10" s="15">
        <v>15</v>
      </c>
      <c r="E10" s="16">
        <v>289567</v>
      </c>
      <c r="F10" s="12">
        <v>4343500</v>
      </c>
    </row>
    <row r="11" spans="1:6" ht="373.5" customHeight="1" thickBot="1" x14ac:dyDescent="0.25">
      <c r="A11" s="13">
        <v>3</v>
      </c>
      <c r="B11" s="14" t="s">
        <v>13</v>
      </c>
      <c r="C11" s="18" t="s">
        <v>14</v>
      </c>
      <c r="D11" s="19">
        <v>120</v>
      </c>
      <c r="E11" s="16">
        <v>23800</v>
      </c>
      <c r="F11" s="12">
        <f t="shared" ref="F11:F16" si="0">+D11*E11</f>
        <v>2856000</v>
      </c>
    </row>
    <row r="12" spans="1:6" ht="17" thickBot="1" x14ac:dyDescent="0.25">
      <c r="A12" s="13">
        <v>4</v>
      </c>
      <c r="B12" s="14" t="s">
        <v>15</v>
      </c>
      <c r="C12" s="18" t="s">
        <v>16</v>
      </c>
      <c r="D12" s="19">
        <v>20</v>
      </c>
      <c r="E12" s="16">
        <v>23800</v>
      </c>
      <c r="F12" s="12">
        <f t="shared" si="0"/>
        <v>476000</v>
      </c>
    </row>
    <row r="13" spans="1:6" ht="52.5" customHeight="1" thickBot="1" x14ac:dyDescent="0.25">
      <c r="A13" s="13">
        <v>5</v>
      </c>
      <c r="B13" s="14" t="s">
        <v>17</v>
      </c>
      <c r="C13" s="18" t="s">
        <v>18</v>
      </c>
      <c r="D13" s="19">
        <v>8</v>
      </c>
      <c r="E13" s="16">
        <v>46806.666666666664</v>
      </c>
      <c r="F13" s="12">
        <f t="shared" si="0"/>
        <v>374453.33333333331</v>
      </c>
    </row>
    <row r="14" spans="1:6" ht="123" customHeight="1" thickBot="1" x14ac:dyDescent="0.25">
      <c r="A14" s="13">
        <v>6</v>
      </c>
      <c r="B14" s="20" t="s">
        <v>9</v>
      </c>
      <c r="C14" s="21" t="s">
        <v>19</v>
      </c>
      <c r="D14" s="22">
        <v>2</v>
      </c>
      <c r="E14" s="16">
        <v>293533.33333333331</v>
      </c>
      <c r="F14" s="12">
        <f t="shared" si="0"/>
        <v>587066.66666666663</v>
      </c>
    </row>
    <row r="15" spans="1:6" ht="409.5" customHeight="1" thickBot="1" x14ac:dyDescent="0.25">
      <c r="A15" s="23">
        <v>7</v>
      </c>
      <c r="B15" s="20" t="s">
        <v>13</v>
      </c>
      <c r="C15" s="24" t="s">
        <v>20</v>
      </c>
      <c r="D15" s="22">
        <v>60</v>
      </c>
      <c r="E15" s="16">
        <v>23800</v>
      </c>
      <c r="F15" s="12">
        <f t="shared" si="0"/>
        <v>1428000</v>
      </c>
    </row>
    <row r="16" spans="1:6" ht="17" thickBot="1" x14ac:dyDescent="0.25">
      <c r="A16" s="25">
        <v>8</v>
      </c>
      <c r="B16" s="26" t="s">
        <v>21</v>
      </c>
      <c r="C16" s="27" t="s">
        <v>22</v>
      </c>
      <c r="D16" s="28">
        <v>1</v>
      </c>
      <c r="E16" s="29">
        <v>2380000</v>
      </c>
      <c r="F16" s="12">
        <f t="shared" si="0"/>
        <v>2380000</v>
      </c>
    </row>
    <row r="17" spans="1:6" ht="16" thickBot="1" x14ac:dyDescent="0.25">
      <c r="A17" s="132" t="s">
        <v>23</v>
      </c>
      <c r="B17" s="133"/>
      <c r="C17" s="133"/>
      <c r="D17" s="134"/>
      <c r="E17" s="30"/>
      <c r="F17" s="59">
        <f>SUM(F9:F16)</f>
        <v>16848020</v>
      </c>
    </row>
    <row r="20" spans="1:6" ht="19" x14ac:dyDescent="0.25">
      <c r="A20" s="1" t="s">
        <v>24</v>
      </c>
    </row>
    <row r="21" spans="1:6" ht="16" thickBot="1" x14ac:dyDescent="0.25"/>
    <row r="22" spans="1:6" ht="16" thickBot="1" x14ac:dyDescent="0.25">
      <c r="A22" s="137" t="s">
        <v>2</v>
      </c>
      <c r="B22" s="138"/>
      <c r="C22" s="138"/>
      <c r="D22" s="139"/>
      <c r="E22" s="140"/>
      <c r="F22" s="141"/>
    </row>
    <row r="23" spans="1:6" ht="15.75" customHeight="1" thickBot="1" x14ac:dyDescent="0.25">
      <c r="A23" s="142" t="s">
        <v>3</v>
      </c>
      <c r="B23" s="144" t="s">
        <v>4</v>
      </c>
      <c r="C23" s="144" t="s">
        <v>5</v>
      </c>
      <c r="D23" s="146" t="s">
        <v>6</v>
      </c>
      <c r="E23" s="148" t="s">
        <v>25</v>
      </c>
      <c r="F23" s="149"/>
    </row>
    <row r="24" spans="1:6" ht="46" thickBot="1" x14ac:dyDescent="0.25">
      <c r="A24" s="143"/>
      <c r="B24" s="145"/>
      <c r="C24" s="145"/>
      <c r="D24" s="147"/>
      <c r="E24" s="4" t="s">
        <v>93</v>
      </c>
      <c r="F24" s="5" t="s">
        <v>94</v>
      </c>
    </row>
    <row r="25" spans="1:6" ht="32" x14ac:dyDescent="0.2">
      <c r="A25" s="32">
        <v>1</v>
      </c>
      <c r="B25" s="33" t="s">
        <v>26</v>
      </c>
      <c r="C25" s="34" t="s">
        <v>27</v>
      </c>
      <c r="D25" s="35">
        <v>110</v>
      </c>
      <c r="E25" s="16">
        <v>19833.333333333332</v>
      </c>
      <c r="F25" s="17">
        <f>+D25*E25</f>
        <v>2181666.6666666665</v>
      </c>
    </row>
    <row r="26" spans="1:6" ht="64.5" customHeight="1" x14ac:dyDescent="0.2">
      <c r="A26" s="32">
        <v>2</v>
      </c>
      <c r="B26" s="33" t="s">
        <v>28</v>
      </c>
      <c r="C26" s="34" t="s">
        <v>29</v>
      </c>
      <c r="D26" s="36">
        <v>6</v>
      </c>
      <c r="E26" s="16">
        <v>1785000</v>
      </c>
      <c r="F26" s="17">
        <f t="shared" ref="F26:F35" si="1">+D26*E26</f>
        <v>10710000</v>
      </c>
    </row>
    <row r="27" spans="1:6" ht="48" x14ac:dyDescent="0.2">
      <c r="A27" s="32">
        <v>3</v>
      </c>
      <c r="B27" s="33" t="s">
        <v>30</v>
      </c>
      <c r="C27" s="34" t="s">
        <v>31</v>
      </c>
      <c r="D27" s="36">
        <v>10</v>
      </c>
      <c r="E27" s="16">
        <v>218166.66666666666</v>
      </c>
      <c r="F27" s="17">
        <f t="shared" si="1"/>
        <v>2181666.6666666665</v>
      </c>
    </row>
    <row r="28" spans="1:6" ht="16" x14ac:dyDescent="0.2">
      <c r="A28" s="32">
        <v>4</v>
      </c>
      <c r="B28" s="33" t="s">
        <v>32</v>
      </c>
      <c r="C28" s="34" t="s">
        <v>33</v>
      </c>
      <c r="D28" s="36">
        <v>1</v>
      </c>
      <c r="E28" s="16">
        <v>515666.66666666669</v>
      </c>
      <c r="F28" s="17">
        <f t="shared" si="1"/>
        <v>515666.66666666669</v>
      </c>
    </row>
    <row r="29" spans="1:6" ht="195.75" customHeight="1" x14ac:dyDescent="0.2">
      <c r="A29" s="32">
        <v>5</v>
      </c>
      <c r="B29" s="14" t="s">
        <v>34</v>
      </c>
      <c r="C29" s="37" t="s">
        <v>35</v>
      </c>
      <c r="D29" s="36">
        <v>1</v>
      </c>
      <c r="E29" s="16">
        <v>4165000</v>
      </c>
      <c r="F29" s="17">
        <f t="shared" si="1"/>
        <v>4165000</v>
      </c>
    </row>
    <row r="30" spans="1:6" ht="77.25" customHeight="1" x14ac:dyDescent="0.2">
      <c r="A30" s="32">
        <v>6</v>
      </c>
      <c r="B30" s="33" t="s">
        <v>36</v>
      </c>
      <c r="C30" s="34" t="s">
        <v>37</v>
      </c>
      <c r="D30" s="36">
        <v>1</v>
      </c>
      <c r="E30" s="16">
        <v>3490666.6666666665</v>
      </c>
      <c r="F30" s="17">
        <f t="shared" si="1"/>
        <v>3490666.6666666665</v>
      </c>
    </row>
    <row r="31" spans="1:6" ht="48" x14ac:dyDescent="0.2">
      <c r="A31" s="32">
        <v>7</v>
      </c>
      <c r="B31" s="33" t="s">
        <v>38</v>
      </c>
      <c r="C31" s="34" t="s">
        <v>39</v>
      </c>
      <c r="D31" s="36">
        <v>12</v>
      </c>
      <c r="E31" s="16">
        <v>317333.33333333331</v>
      </c>
      <c r="F31" s="17">
        <f t="shared" si="1"/>
        <v>3808000</v>
      </c>
    </row>
    <row r="32" spans="1:6" ht="48" x14ac:dyDescent="0.2">
      <c r="A32" s="32">
        <v>8</v>
      </c>
      <c r="B32" s="33" t="s">
        <v>40</v>
      </c>
      <c r="C32" s="37" t="s">
        <v>41</v>
      </c>
      <c r="D32" s="36">
        <v>1</v>
      </c>
      <c r="E32" s="16">
        <v>7140000</v>
      </c>
      <c r="F32" s="17">
        <f t="shared" si="1"/>
        <v>7140000</v>
      </c>
    </row>
    <row r="33" spans="1:7" ht="32" x14ac:dyDescent="0.2">
      <c r="A33" s="32">
        <v>9</v>
      </c>
      <c r="B33" s="33" t="s">
        <v>42</v>
      </c>
      <c r="C33" s="37" t="s">
        <v>43</v>
      </c>
      <c r="D33" s="35">
        <v>2</v>
      </c>
      <c r="E33" s="16">
        <v>698133.33333333337</v>
      </c>
      <c r="F33" s="17">
        <f t="shared" si="1"/>
        <v>1396266.6666666667</v>
      </c>
    </row>
    <row r="34" spans="1:7" ht="19.5" customHeight="1" x14ac:dyDescent="0.2">
      <c r="A34" s="38">
        <v>10</v>
      </c>
      <c r="B34" s="33" t="s">
        <v>44</v>
      </c>
      <c r="C34" s="39" t="s">
        <v>45</v>
      </c>
      <c r="D34" s="36">
        <v>40</v>
      </c>
      <c r="E34" s="16">
        <v>15470</v>
      </c>
      <c r="F34" s="17">
        <f t="shared" si="1"/>
        <v>618800</v>
      </c>
    </row>
    <row r="35" spans="1:7" ht="48.75" customHeight="1" x14ac:dyDescent="0.2">
      <c r="A35" s="32">
        <v>11</v>
      </c>
      <c r="B35" s="33" t="s">
        <v>46</v>
      </c>
      <c r="C35" s="37" t="s">
        <v>47</v>
      </c>
      <c r="D35" s="36">
        <v>20</v>
      </c>
      <c r="E35" s="16">
        <v>1000000</v>
      </c>
      <c r="F35" s="17">
        <f t="shared" si="1"/>
        <v>20000000</v>
      </c>
    </row>
    <row r="36" spans="1:7" ht="18" customHeight="1" thickBot="1" x14ac:dyDescent="0.25">
      <c r="A36" s="150" t="s">
        <v>48</v>
      </c>
      <c r="B36" s="151"/>
      <c r="C36" s="151"/>
      <c r="D36" s="151"/>
      <c r="E36" s="40"/>
      <c r="F36" s="60">
        <f>SUM(F25:F35)</f>
        <v>56207733.333333336</v>
      </c>
    </row>
    <row r="37" spans="1:7" ht="16" thickBot="1" x14ac:dyDescent="0.25">
      <c r="A37" s="41"/>
      <c r="B37" s="42"/>
      <c r="C37" s="43"/>
      <c r="D37" s="44"/>
      <c r="E37" s="44"/>
      <c r="F37" s="44"/>
    </row>
    <row r="38" spans="1:7" ht="16" thickBot="1" x14ac:dyDescent="0.25">
      <c r="A38" s="152" t="s">
        <v>49</v>
      </c>
      <c r="B38" s="153"/>
      <c r="C38" s="153"/>
      <c r="D38" s="154"/>
      <c r="E38" s="45"/>
      <c r="F38" s="61">
        <f>+F17+F36</f>
        <v>73055753.333333343</v>
      </c>
    </row>
    <row r="40" spans="1:7" ht="20" thickBot="1" x14ac:dyDescent="0.3">
      <c r="A40" s="1" t="s">
        <v>50</v>
      </c>
    </row>
    <row r="41" spans="1:7" ht="15" customHeight="1" x14ac:dyDescent="0.2">
      <c r="A41" s="161" t="s">
        <v>51</v>
      </c>
      <c r="B41" s="163" t="s">
        <v>52</v>
      </c>
      <c r="C41" s="163"/>
      <c r="D41" s="163" t="s">
        <v>53</v>
      </c>
      <c r="E41" s="163" t="s">
        <v>54</v>
      </c>
      <c r="F41" s="67"/>
      <c r="G41" s="68"/>
    </row>
    <row r="42" spans="1:7" ht="45" x14ac:dyDescent="0.2">
      <c r="A42" s="162"/>
      <c r="B42" s="164"/>
      <c r="C42" s="164"/>
      <c r="D42" s="164"/>
      <c r="E42" s="164"/>
      <c r="F42" s="64" t="s">
        <v>93</v>
      </c>
      <c r="G42" s="69" t="s">
        <v>94</v>
      </c>
    </row>
    <row r="43" spans="1:7" ht="150" x14ac:dyDescent="0.2">
      <c r="A43" s="70">
        <v>7</v>
      </c>
      <c r="B43" s="57" t="s">
        <v>55</v>
      </c>
      <c r="C43" s="46" t="s">
        <v>56</v>
      </c>
      <c r="D43" s="47">
        <v>30</v>
      </c>
      <c r="E43" s="48" t="s">
        <v>57</v>
      </c>
      <c r="F43" s="62">
        <v>20560.423333333336</v>
      </c>
      <c r="G43" s="71">
        <f>+D43*F43</f>
        <v>616812.70000000007</v>
      </c>
    </row>
    <row r="44" spans="1:7" ht="150" x14ac:dyDescent="0.2">
      <c r="A44" s="70">
        <v>1</v>
      </c>
      <c r="B44" s="49" t="s">
        <v>58</v>
      </c>
      <c r="C44" s="50" t="s">
        <v>59</v>
      </c>
      <c r="D44" s="51">
        <v>30</v>
      </c>
      <c r="E44" s="48" t="s">
        <v>57</v>
      </c>
      <c r="F44" s="63">
        <v>29353.333333333332</v>
      </c>
      <c r="G44" s="72">
        <f t="shared" ref="G44:G68" si="2">+D44*F44</f>
        <v>880600</v>
      </c>
    </row>
    <row r="45" spans="1:7" ht="16" x14ac:dyDescent="0.2">
      <c r="A45" s="70">
        <v>2</v>
      </c>
      <c r="B45" s="57" t="s">
        <v>60</v>
      </c>
      <c r="C45" s="52" t="s">
        <v>61</v>
      </c>
      <c r="D45" s="51">
        <v>1</v>
      </c>
      <c r="E45" s="48" t="s">
        <v>57</v>
      </c>
      <c r="F45" s="62">
        <v>714000</v>
      </c>
      <c r="G45" s="72">
        <f t="shared" si="2"/>
        <v>714000</v>
      </c>
    </row>
    <row r="46" spans="1:7" ht="16" x14ac:dyDescent="0.2">
      <c r="A46" s="70">
        <v>3</v>
      </c>
      <c r="B46" s="57" t="s">
        <v>60</v>
      </c>
      <c r="C46" s="52" t="s">
        <v>62</v>
      </c>
      <c r="D46" s="51">
        <v>1</v>
      </c>
      <c r="E46" s="48" t="s">
        <v>57</v>
      </c>
      <c r="F46" s="62">
        <v>892500</v>
      </c>
      <c r="G46" s="72">
        <f t="shared" si="2"/>
        <v>892500</v>
      </c>
    </row>
    <row r="47" spans="1:7" ht="16" x14ac:dyDescent="0.2">
      <c r="A47" s="70">
        <v>4</v>
      </c>
      <c r="B47" s="53" t="s">
        <v>63</v>
      </c>
      <c r="C47" s="54" t="s">
        <v>64</v>
      </c>
      <c r="D47" s="55">
        <v>1</v>
      </c>
      <c r="E47" s="48" t="s">
        <v>57</v>
      </c>
      <c r="F47" s="63">
        <v>595000</v>
      </c>
      <c r="G47" s="72">
        <f t="shared" si="2"/>
        <v>595000</v>
      </c>
    </row>
    <row r="48" spans="1:7" ht="135" x14ac:dyDescent="0.2">
      <c r="A48" s="70">
        <v>5</v>
      </c>
      <c r="B48" s="49" t="s">
        <v>65</v>
      </c>
      <c r="C48" s="46" t="s">
        <v>66</v>
      </c>
      <c r="D48" s="47">
        <v>150</v>
      </c>
      <c r="E48" s="48" t="s">
        <v>57</v>
      </c>
      <c r="F48" s="62">
        <v>20560.423333333336</v>
      </c>
      <c r="G48" s="72">
        <f t="shared" si="2"/>
        <v>3084063.5000000005</v>
      </c>
    </row>
    <row r="49" spans="1:7" ht="56" x14ac:dyDescent="0.2">
      <c r="A49" s="70">
        <v>6</v>
      </c>
      <c r="B49" s="49" t="s">
        <v>67</v>
      </c>
      <c r="C49" s="65" t="s">
        <v>68</v>
      </c>
      <c r="D49" s="55">
        <v>10</v>
      </c>
      <c r="E49" s="48" t="s">
        <v>57</v>
      </c>
      <c r="F49" s="63">
        <v>991666.66666666663</v>
      </c>
      <c r="G49" s="72">
        <f t="shared" si="2"/>
        <v>9916666.666666666</v>
      </c>
    </row>
    <row r="50" spans="1:7" ht="16" x14ac:dyDescent="0.2">
      <c r="A50" s="70">
        <v>7</v>
      </c>
      <c r="B50" s="49" t="s">
        <v>69</v>
      </c>
      <c r="C50" s="56" t="s">
        <v>70</v>
      </c>
      <c r="D50" s="55">
        <v>150</v>
      </c>
      <c r="E50" s="48" t="s">
        <v>57</v>
      </c>
      <c r="F50" s="63">
        <v>5387.9233333333332</v>
      </c>
      <c r="G50" s="72">
        <f t="shared" si="2"/>
        <v>808188.5</v>
      </c>
    </row>
    <row r="51" spans="1:7" ht="16" x14ac:dyDescent="0.2">
      <c r="A51" s="70">
        <v>8</v>
      </c>
      <c r="B51" s="49" t="s">
        <v>69</v>
      </c>
      <c r="C51" s="56" t="s">
        <v>61</v>
      </c>
      <c r="D51" s="55">
        <v>3</v>
      </c>
      <c r="E51" s="48" t="s">
        <v>57</v>
      </c>
      <c r="F51" s="63">
        <v>1110666.6666666667</v>
      </c>
      <c r="G51" s="72">
        <f t="shared" si="2"/>
        <v>3332000</v>
      </c>
    </row>
    <row r="52" spans="1:7" ht="16" x14ac:dyDescent="0.2">
      <c r="A52" s="70">
        <v>9</v>
      </c>
      <c r="B52" s="49" t="s">
        <v>69</v>
      </c>
      <c r="C52" s="56" t="s">
        <v>62</v>
      </c>
      <c r="D52" s="55">
        <v>3</v>
      </c>
      <c r="E52" s="48" t="s">
        <v>57</v>
      </c>
      <c r="F52" s="63">
        <v>892500</v>
      </c>
      <c r="G52" s="72">
        <f t="shared" si="2"/>
        <v>2677500</v>
      </c>
    </row>
    <row r="53" spans="1:7" ht="135" x14ac:dyDescent="0.2">
      <c r="A53" s="70">
        <v>10</v>
      </c>
      <c r="B53" s="49" t="s">
        <v>71</v>
      </c>
      <c r="C53" s="46" t="s">
        <v>72</v>
      </c>
      <c r="D53" s="47">
        <v>118</v>
      </c>
      <c r="E53" s="48" t="s">
        <v>57</v>
      </c>
      <c r="F53" s="62">
        <v>20560.423333333336</v>
      </c>
      <c r="G53" s="72">
        <f t="shared" si="2"/>
        <v>2426129.9533333336</v>
      </c>
    </row>
    <row r="54" spans="1:7" ht="150" x14ac:dyDescent="0.2">
      <c r="A54" s="70">
        <v>11</v>
      </c>
      <c r="B54" s="53" t="s">
        <v>73</v>
      </c>
      <c r="C54" s="50" t="s">
        <v>59</v>
      </c>
      <c r="D54" s="51">
        <v>118</v>
      </c>
      <c r="E54" s="48" t="s">
        <v>57</v>
      </c>
      <c r="F54" s="63">
        <v>29353.333333333332</v>
      </c>
      <c r="G54" s="72">
        <f t="shared" si="2"/>
        <v>3463693.333333333</v>
      </c>
    </row>
    <row r="55" spans="1:7" ht="90" x14ac:dyDescent="0.2">
      <c r="A55" s="70">
        <v>12</v>
      </c>
      <c r="B55" s="53" t="s">
        <v>74</v>
      </c>
      <c r="C55" s="50" t="s">
        <v>75</v>
      </c>
      <c r="D55" s="55">
        <v>1</v>
      </c>
      <c r="E55" s="48" t="s">
        <v>57</v>
      </c>
      <c r="F55" s="63">
        <v>1950277.9100000001</v>
      </c>
      <c r="G55" s="72">
        <f t="shared" si="2"/>
        <v>1950277.9100000001</v>
      </c>
    </row>
    <row r="56" spans="1:7" ht="16" x14ac:dyDescent="0.2">
      <c r="A56" s="70">
        <v>13</v>
      </c>
      <c r="B56" s="53" t="s">
        <v>74</v>
      </c>
      <c r="C56" s="66" t="s">
        <v>76</v>
      </c>
      <c r="D56" s="55">
        <v>1</v>
      </c>
      <c r="E56" s="48" t="s">
        <v>57</v>
      </c>
      <c r="F56" s="63">
        <v>3070200</v>
      </c>
      <c r="G56" s="72">
        <f t="shared" si="2"/>
        <v>3070200</v>
      </c>
    </row>
    <row r="57" spans="1:7" ht="50.25" customHeight="1" x14ac:dyDescent="0.2">
      <c r="A57" s="70">
        <v>14</v>
      </c>
      <c r="B57" s="53" t="s">
        <v>74</v>
      </c>
      <c r="C57" s="50" t="s">
        <v>77</v>
      </c>
      <c r="D57" s="55">
        <v>1</v>
      </c>
      <c r="E57" s="48" t="s">
        <v>57</v>
      </c>
      <c r="F57" s="63">
        <v>2324999.7866666666</v>
      </c>
      <c r="G57" s="72">
        <f t="shared" si="2"/>
        <v>2324999.7866666666</v>
      </c>
    </row>
    <row r="58" spans="1:7" ht="30" x14ac:dyDescent="0.2">
      <c r="A58" s="70">
        <v>15</v>
      </c>
      <c r="B58" s="53" t="s">
        <v>74</v>
      </c>
      <c r="C58" s="50" t="s">
        <v>78</v>
      </c>
      <c r="D58" s="51">
        <v>1</v>
      </c>
      <c r="E58" s="48" t="s">
        <v>57</v>
      </c>
      <c r="F58" s="62">
        <v>793333.33333333337</v>
      </c>
      <c r="G58" s="72">
        <f t="shared" si="2"/>
        <v>793333.33333333337</v>
      </c>
    </row>
    <row r="59" spans="1:7" ht="16" x14ac:dyDescent="0.2">
      <c r="A59" s="70">
        <v>16</v>
      </c>
      <c r="B59" s="53" t="s">
        <v>74</v>
      </c>
      <c r="C59" s="56" t="s">
        <v>79</v>
      </c>
      <c r="D59" s="51">
        <v>3</v>
      </c>
      <c r="E59" s="48" t="s">
        <v>57</v>
      </c>
      <c r="F59" s="62">
        <v>196350</v>
      </c>
      <c r="G59" s="72">
        <f t="shared" si="2"/>
        <v>589050</v>
      </c>
    </row>
    <row r="60" spans="1:7" ht="16" x14ac:dyDescent="0.2">
      <c r="A60" s="70">
        <v>17</v>
      </c>
      <c r="B60" s="53" t="s">
        <v>74</v>
      </c>
      <c r="C60" s="52" t="s">
        <v>80</v>
      </c>
      <c r="D60" s="51">
        <v>7</v>
      </c>
      <c r="E60" s="48" t="s">
        <v>57</v>
      </c>
      <c r="F60" s="62">
        <v>252544.57666666666</v>
      </c>
      <c r="G60" s="72">
        <f t="shared" si="2"/>
        <v>1767812.0366666666</v>
      </c>
    </row>
    <row r="61" spans="1:7" ht="16" x14ac:dyDescent="0.2">
      <c r="A61" s="70">
        <v>18</v>
      </c>
      <c r="B61" s="57" t="s">
        <v>74</v>
      </c>
      <c r="C61" s="52" t="s">
        <v>70</v>
      </c>
      <c r="D61" s="51">
        <v>58</v>
      </c>
      <c r="E61" s="47" t="s">
        <v>57</v>
      </c>
      <c r="F61" s="62">
        <v>5189.59</v>
      </c>
      <c r="G61" s="72">
        <f t="shared" si="2"/>
        <v>300996.22000000003</v>
      </c>
    </row>
    <row r="62" spans="1:7" ht="16" x14ac:dyDescent="0.2">
      <c r="A62" s="70">
        <v>19</v>
      </c>
      <c r="B62" s="53" t="s">
        <v>74</v>
      </c>
      <c r="C62" s="52" t="s">
        <v>81</v>
      </c>
      <c r="D62" s="51">
        <v>16</v>
      </c>
      <c r="E62" s="48" t="s">
        <v>57</v>
      </c>
      <c r="F62" s="62">
        <v>29022.91</v>
      </c>
      <c r="G62" s="72">
        <f t="shared" si="2"/>
        <v>464366.56</v>
      </c>
    </row>
    <row r="63" spans="1:7" ht="16" x14ac:dyDescent="0.2">
      <c r="A63" s="70">
        <v>20</v>
      </c>
      <c r="B63" s="53" t="s">
        <v>74</v>
      </c>
      <c r="C63" s="52" t="s">
        <v>82</v>
      </c>
      <c r="D63" s="51">
        <v>2</v>
      </c>
      <c r="E63" s="48" t="s">
        <v>57</v>
      </c>
      <c r="F63" s="62">
        <v>1069677.9099999999</v>
      </c>
      <c r="G63" s="72">
        <f t="shared" si="2"/>
        <v>2139355.8199999998</v>
      </c>
    </row>
    <row r="64" spans="1:7" ht="16" x14ac:dyDescent="0.2">
      <c r="A64" s="70">
        <v>21</v>
      </c>
      <c r="B64" s="53" t="s">
        <v>74</v>
      </c>
      <c r="C64" s="52" t="s">
        <v>83</v>
      </c>
      <c r="D64" s="51">
        <v>15</v>
      </c>
      <c r="E64" s="48" t="s">
        <v>57</v>
      </c>
      <c r="F64" s="62">
        <v>220150</v>
      </c>
      <c r="G64" s="72">
        <f t="shared" si="2"/>
        <v>3302250</v>
      </c>
    </row>
    <row r="65" spans="1:7" ht="45" x14ac:dyDescent="0.2">
      <c r="A65" s="70">
        <v>22</v>
      </c>
      <c r="B65" s="53" t="s">
        <v>84</v>
      </c>
      <c r="C65" s="52" t="s">
        <v>85</v>
      </c>
      <c r="D65" s="51">
        <v>250</v>
      </c>
      <c r="E65" s="48" t="s">
        <v>57</v>
      </c>
      <c r="F65" s="62">
        <v>18758.366666666665</v>
      </c>
      <c r="G65" s="72">
        <f t="shared" si="2"/>
        <v>4689591.666666666</v>
      </c>
    </row>
    <row r="66" spans="1:7" ht="45" x14ac:dyDescent="0.2">
      <c r="A66" s="70">
        <v>23</v>
      </c>
      <c r="B66" s="53" t="s">
        <v>86</v>
      </c>
      <c r="C66" s="52" t="s">
        <v>87</v>
      </c>
      <c r="D66" s="51">
        <v>270</v>
      </c>
      <c r="E66" s="48" t="s">
        <v>57</v>
      </c>
      <c r="F66" s="62">
        <v>19436.666666666668</v>
      </c>
      <c r="G66" s="72">
        <f t="shared" si="2"/>
        <v>5247900</v>
      </c>
    </row>
    <row r="67" spans="1:7" ht="75" x14ac:dyDescent="0.2">
      <c r="A67" s="70">
        <v>24</v>
      </c>
      <c r="B67" s="53" t="s">
        <v>86</v>
      </c>
      <c r="C67" s="52" t="s">
        <v>88</v>
      </c>
      <c r="D67" s="55">
        <v>270</v>
      </c>
      <c r="E67" s="48" t="s">
        <v>57</v>
      </c>
      <c r="F67" s="62">
        <v>49114.07666666666</v>
      </c>
      <c r="G67" s="72">
        <f t="shared" si="2"/>
        <v>13260800.699999999</v>
      </c>
    </row>
    <row r="68" spans="1:7" ht="31" thickBot="1" x14ac:dyDescent="0.25">
      <c r="A68" s="73">
        <v>25</v>
      </c>
      <c r="B68" s="74" t="s">
        <v>89</v>
      </c>
      <c r="C68" s="75" t="s">
        <v>90</v>
      </c>
      <c r="D68" s="76">
        <v>1</v>
      </c>
      <c r="E68" s="77" t="s">
        <v>57</v>
      </c>
      <c r="F68" s="78">
        <v>4930716.666666667</v>
      </c>
      <c r="G68" s="79">
        <f t="shared" si="2"/>
        <v>4930716.666666667</v>
      </c>
    </row>
    <row r="69" spans="1:7" ht="16" thickBot="1" x14ac:dyDescent="0.25">
      <c r="A69" s="157" t="s">
        <v>95</v>
      </c>
      <c r="B69" s="158"/>
      <c r="C69" s="158"/>
      <c r="D69" s="158"/>
      <c r="E69" s="158"/>
      <c r="F69" s="158"/>
      <c r="G69" s="80">
        <f>SUM(G43:G68)</f>
        <v>74238805.353333339</v>
      </c>
    </row>
    <row r="71" spans="1:7" ht="16" thickBot="1" x14ac:dyDescent="0.25"/>
    <row r="72" spans="1:7" s="58" customFormat="1" ht="20" thickBot="1" x14ac:dyDescent="0.3">
      <c r="A72" s="155" t="s">
        <v>91</v>
      </c>
      <c r="B72" s="156"/>
      <c r="C72" s="156"/>
      <c r="D72" s="156"/>
      <c r="E72" s="159">
        <f>+F17+F36+G69</f>
        <v>147294558.68666667</v>
      </c>
      <c r="F72" s="160"/>
    </row>
  </sheetData>
  <mergeCells count="25">
    <mergeCell ref="A72:D72"/>
    <mergeCell ref="A69:F69"/>
    <mergeCell ref="E72:F72"/>
    <mergeCell ref="A41:A42"/>
    <mergeCell ref="B41:C42"/>
    <mergeCell ref="D41:D42"/>
    <mergeCell ref="E41:E42"/>
    <mergeCell ref="A36:D36"/>
    <mergeCell ref="A38:D38"/>
    <mergeCell ref="A22:D22"/>
    <mergeCell ref="E22:F22"/>
    <mergeCell ref="A23:A24"/>
    <mergeCell ref="B23:B24"/>
    <mergeCell ref="C23:C24"/>
    <mergeCell ref="D23:D24"/>
    <mergeCell ref="E23:F23"/>
    <mergeCell ref="A17:D17"/>
    <mergeCell ref="A1:F1"/>
    <mergeCell ref="A6:D6"/>
    <mergeCell ref="E6:F6"/>
    <mergeCell ref="A7:A8"/>
    <mergeCell ref="B7:B8"/>
    <mergeCell ref="C7:C8"/>
    <mergeCell ref="D7:D8"/>
    <mergeCell ref="E7:F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9"/>
  <sheetViews>
    <sheetView tabSelected="1" topLeftCell="A31" workbookViewId="0">
      <selection activeCell="H36" sqref="H36"/>
    </sheetView>
  </sheetViews>
  <sheetFormatPr baseColWidth="10" defaultColWidth="11.5" defaultRowHeight="15" x14ac:dyDescent="0.2"/>
  <cols>
    <col min="1" max="1" width="4" bestFit="1" customWidth="1"/>
    <col min="2" max="2" width="18.33203125" style="2" customWidth="1"/>
    <col min="3" max="3" width="53.5" style="82" customWidth="1"/>
    <col min="4" max="5" width="13.5" style="3" customWidth="1"/>
    <col min="6" max="6" width="13.5" style="2" customWidth="1"/>
    <col min="7" max="7" width="18.6640625" customWidth="1"/>
    <col min="8" max="8" width="18.6640625" style="2" customWidth="1"/>
  </cols>
  <sheetData>
    <row r="1" spans="1:8" ht="12" customHeight="1" x14ac:dyDescent="0.2">
      <c r="A1" s="81"/>
      <c r="B1" s="81"/>
      <c r="C1" s="81"/>
      <c r="D1" s="81"/>
      <c r="E1" s="81"/>
      <c r="F1" s="81"/>
      <c r="G1" s="81"/>
      <c r="H1" s="81"/>
    </row>
    <row r="2" spans="1:8" ht="19" x14ac:dyDescent="0.25">
      <c r="A2" s="1" t="s">
        <v>1</v>
      </c>
    </row>
    <row r="3" spans="1:8" ht="16" thickBot="1" x14ac:dyDescent="0.25"/>
    <row r="4" spans="1:8" ht="16" thickBot="1" x14ac:dyDescent="0.25">
      <c r="A4" s="137" t="s">
        <v>2</v>
      </c>
      <c r="B4" s="138"/>
      <c r="C4" s="138"/>
      <c r="D4" s="166"/>
      <c r="E4" s="166"/>
      <c r="F4" s="139"/>
      <c r="G4" s="141"/>
      <c r="H4" s="141"/>
    </row>
    <row r="5" spans="1:8" ht="15.75" customHeight="1" thickBot="1" x14ac:dyDescent="0.25">
      <c r="A5" s="142" t="s">
        <v>3</v>
      </c>
      <c r="B5" s="144" t="s">
        <v>4</v>
      </c>
      <c r="C5" s="144" t="s">
        <v>5</v>
      </c>
      <c r="D5" s="169" t="s">
        <v>96</v>
      </c>
      <c r="E5" s="169" t="s">
        <v>97</v>
      </c>
      <c r="F5" s="171" t="s">
        <v>98</v>
      </c>
      <c r="G5" s="149"/>
      <c r="H5" s="165"/>
    </row>
    <row r="6" spans="1:8" ht="31" thickBot="1" x14ac:dyDescent="0.25">
      <c r="A6" s="167"/>
      <c r="B6" s="168"/>
      <c r="C6" s="168"/>
      <c r="D6" s="170"/>
      <c r="E6" s="170"/>
      <c r="F6" s="172"/>
      <c r="G6" s="83" t="s">
        <v>7</v>
      </c>
      <c r="H6" s="84" t="s">
        <v>8</v>
      </c>
    </row>
    <row r="7" spans="1:8" ht="65" thickBot="1" x14ac:dyDescent="0.25">
      <c r="A7" s="85">
        <v>1</v>
      </c>
      <c r="B7" s="86" t="s">
        <v>99</v>
      </c>
      <c r="C7" s="37" t="s">
        <v>100</v>
      </c>
      <c r="D7" s="87">
        <v>1</v>
      </c>
      <c r="E7" s="87" t="s">
        <v>101</v>
      </c>
      <c r="F7" s="88">
        <v>2</v>
      </c>
      <c r="G7" s="89">
        <v>5315333.333333334</v>
      </c>
      <c r="H7" s="90">
        <f>+D7*F7*G7</f>
        <v>10630666.666666668</v>
      </c>
    </row>
    <row r="8" spans="1:8" ht="97" thickBot="1" x14ac:dyDescent="0.25">
      <c r="A8" s="91">
        <v>2</v>
      </c>
      <c r="B8" s="92" t="s">
        <v>99</v>
      </c>
      <c r="C8" s="37" t="s">
        <v>102</v>
      </c>
      <c r="D8" s="93">
        <v>1</v>
      </c>
      <c r="E8" s="93" t="s">
        <v>101</v>
      </c>
      <c r="F8" s="36">
        <v>2</v>
      </c>
      <c r="G8" s="94">
        <v>4482333.333333333</v>
      </c>
      <c r="H8" s="90">
        <f>+D8*F8*G8</f>
        <v>8964666.666666666</v>
      </c>
    </row>
    <row r="9" spans="1:8" ht="129" thickBot="1" x14ac:dyDescent="0.25">
      <c r="A9" s="96">
        <v>3</v>
      </c>
      <c r="B9" s="97" t="s">
        <v>99</v>
      </c>
      <c r="C9" s="37" t="s">
        <v>103</v>
      </c>
      <c r="D9" s="98">
        <v>5</v>
      </c>
      <c r="E9" s="93" t="s">
        <v>101</v>
      </c>
      <c r="F9" s="36">
        <v>1</v>
      </c>
      <c r="G9" s="94">
        <v>5315333.333333334</v>
      </c>
      <c r="H9" s="90">
        <f>+D9*F9*G9</f>
        <v>26576666.666666672</v>
      </c>
    </row>
    <row r="10" spans="1:8" ht="65" thickBot="1" x14ac:dyDescent="0.25">
      <c r="A10" s="99">
        <v>4</v>
      </c>
      <c r="B10" s="100" t="s">
        <v>104</v>
      </c>
      <c r="C10" s="37" t="s">
        <v>105</v>
      </c>
      <c r="D10" s="101">
        <v>3</v>
      </c>
      <c r="E10" s="101" t="s">
        <v>101</v>
      </c>
      <c r="F10" s="102">
        <v>1</v>
      </c>
      <c r="G10" s="103">
        <v>2102333.333333334</v>
      </c>
      <c r="H10" s="90">
        <f>+D10*F10*G10</f>
        <v>6307000.0000000019</v>
      </c>
    </row>
    <row r="11" spans="1:8" ht="17.25" customHeight="1" thickBot="1" x14ac:dyDescent="0.25">
      <c r="A11" s="132" t="s">
        <v>23</v>
      </c>
      <c r="B11" s="133"/>
      <c r="C11" s="133"/>
      <c r="D11" s="133"/>
      <c r="E11" s="133"/>
      <c r="F11" s="134"/>
      <c r="G11" s="31"/>
      <c r="H11" s="104">
        <f>SUM(H7:H10)</f>
        <v>52479000.000000007</v>
      </c>
    </row>
    <row r="14" spans="1:8" ht="19" x14ac:dyDescent="0.25">
      <c r="A14" s="1" t="s">
        <v>24</v>
      </c>
    </row>
    <row r="15" spans="1:8" ht="16" thickBot="1" x14ac:dyDescent="0.25"/>
    <row r="16" spans="1:8" ht="16" thickBot="1" x14ac:dyDescent="0.25">
      <c r="A16" s="137" t="s">
        <v>2</v>
      </c>
      <c r="B16" s="138"/>
      <c r="C16" s="138"/>
      <c r="D16" s="166"/>
      <c r="E16" s="166"/>
      <c r="F16" s="139"/>
      <c r="G16" s="141"/>
      <c r="H16" s="141"/>
    </row>
    <row r="17" spans="1:8" s="105" customFormat="1" ht="42" customHeight="1" thickBot="1" x14ac:dyDescent="0.25">
      <c r="A17" s="142" t="s">
        <v>3</v>
      </c>
      <c r="B17" s="144" t="s">
        <v>4</v>
      </c>
      <c r="C17" s="144" t="s">
        <v>5</v>
      </c>
      <c r="D17" s="169" t="s">
        <v>96</v>
      </c>
      <c r="E17" s="169" t="s">
        <v>97</v>
      </c>
      <c r="F17" s="171" t="s">
        <v>98</v>
      </c>
      <c r="G17" s="149"/>
      <c r="H17" s="165"/>
    </row>
    <row r="18" spans="1:8" ht="31" thickBot="1" x14ac:dyDescent="0.25">
      <c r="A18" s="143"/>
      <c r="B18" s="145"/>
      <c r="C18" s="168"/>
      <c r="D18" s="173"/>
      <c r="E18" s="173"/>
      <c r="F18" s="175"/>
      <c r="G18" s="5" t="s">
        <v>7</v>
      </c>
      <c r="H18" s="6" t="s">
        <v>8</v>
      </c>
    </row>
    <row r="19" spans="1:8" ht="112" x14ac:dyDescent="0.2">
      <c r="A19" s="91">
        <v>2</v>
      </c>
      <c r="B19" s="92" t="s">
        <v>99</v>
      </c>
      <c r="C19" s="37" t="s">
        <v>106</v>
      </c>
      <c r="D19" s="93">
        <v>1</v>
      </c>
      <c r="E19" s="93" t="s">
        <v>101</v>
      </c>
      <c r="F19" s="36">
        <v>1</v>
      </c>
      <c r="G19" s="94">
        <v>3570000</v>
      </c>
      <c r="H19" s="95">
        <f>+D19*F19*G19</f>
        <v>3570000</v>
      </c>
    </row>
    <row r="20" spans="1:8" ht="176" x14ac:dyDescent="0.2">
      <c r="A20" s="91">
        <v>3</v>
      </c>
      <c r="B20" s="106" t="s">
        <v>99</v>
      </c>
      <c r="C20" s="37" t="s">
        <v>107</v>
      </c>
      <c r="D20" s="93">
        <v>5</v>
      </c>
      <c r="E20" s="93" t="s">
        <v>108</v>
      </c>
      <c r="F20" s="36">
        <v>1</v>
      </c>
      <c r="G20" s="94">
        <v>555333.33333333337</v>
      </c>
      <c r="H20" s="95">
        <f t="shared" ref="H20:H21" si="0">+D20*F20*G20</f>
        <v>2776666.666666667</v>
      </c>
    </row>
    <row r="21" spans="1:8" ht="65" thickBot="1" x14ac:dyDescent="0.25">
      <c r="A21" s="96">
        <v>4</v>
      </c>
      <c r="B21" s="107" t="s">
        <v>104</v>
      </c>
      <c r="C21" s="37" t="s">
        <v>109</v>
      </c>
      <c r="D21" s="108">
        <v>1</v>
      </c>
      <c r="E21" s="101" t="s">
        <v>108</v>
      </c>
      <c r="F21" s="102">
        <v>1</v>
      </c>
      <c r="G21" s="103">
        <v>317333.33333333331</v>
      </c>
      <c r="H21" s="95">
        <f t="shared" si="0"/>
        <v>317333.33333333331</v>
      </c>
    </row>
    <row r="22" spans="1:8" ht="17.25" customHeight="1" thickBot="1" x14ac:dyDescent="0.25">
      <c r="A22" s="132" t="s">
        <v>23</v>
      </c>
      <c r="B22" s="133"/>
      <c r="C22" s="133"/>
      <c r="D22" s="133"/>
      <c r="E22" s="133"/>
      <c r="F22" s="134"/>
      <c r="G22" s="31">
        <v>1775480</v>
      </c>
      <c r="H22" s="104">
        <f>SUM(H19:H21)</f>
        <v>6664000</v>
      </c>
    </row>
    <row r="24" spans="1:8" ht="16" thickBot="1" x14ac:dyDescent="0.25"/>
    <row r="25" spans="1:8" ht="16" thickBot="1" x14ac:dyDescent="0.25">
      <c r="A25" s="137" t="s">
        <v>2</v>
      </c>
      <c r="B25" s="138"/>
      <c r="C25" s="138"/>
      <c r="D25" s="166"/>
      <c r="E25" s="166"/>
      <c r="F25" s="139"/>
      <c r="G25" s="174"/>
      <c r="H25" s="174"/>
    </row>
    <row r="26" spans="1:8" ht="16" customHeight="1" thickBot="1" x14ac:dyDescent="0.25">
      <c r="A26" s="142" t="s">
        <v>3</v>
      </c>
      <c r="B26" s="144" t="s">
        <v>4</v>
      </c>
      <c r="C26" s="144" t="s">
        <v>5</v>
      </c>
      <c r="D26" s="169" t="s">
        <v>96</v>
      </c>
      <c r="E26" s="169" t="s">
        <v>97</v>
      </c>
      <c r="F26" s="171" t="s">
        <v>98</v>
      </c>
      <c r="G26" s="179"/>
      <c r="H26" s="179"/>
    </row>
    <row r="27" spans="1:8" ht="30" x14ac:dyDescent="0.2">
      <c r="A27" s="167"/>
      <c r="B27" s="168"/>
      <c r="C27" s="168"/>
      <c r="D27" s="170"/>
      <c r="E27" s="170"/>
      <c r="F27" s="172"/>
      <c r="G27" s="83" t="s">
        <v>7</v>
      </c>
      <c r="H27" s="84" t="s">
        <v>8</v>
      </c>
    </row>
    <row r="28" spans="1:8" ht="120" x14ac:dyDescent="0.2">
      <c r="A28" s="109">
        <v>1</v>
      </c>
      <c r="B28" s="53" t="s">
        <v>110</v>
      </c>
      <c r="C28" s="110" t="s">
        <v>111</v>
      </c>
      <c r="D28" s="48">
        <v>1</v>
      </c>
      <c r="E28" s="48" t="s">
        <v>57</v>
      </c>
      <c r="F28" s="47">
        <v>2</v>
      </c>
      <c r="G28" s="111">
        <v>6506920</v>
      </c>
      <c r="H28" s="112">
        <f>+D28*F28*G28</f>
        <v>13013840</v>
      </c>
    </row>
    <row r="29" spans="1:8" ht="45" x14ac:dyDescent="0.2">
      <c r="A29" s="109">
        <v>2</v>
      </c>
      <c r="B29" s="53" t="s">
        <v>112</v>
      </c>
      <c r="C29" s="113" t="s">
        <v>113</v>
      </c>
      <c r="D29" s="48">
        <v>1</v>
      </c>
      <c r="E29" s="48" t="s">
        <v>57</v>
      </c>
      <c r="F29" s="47">
        <v>2</v>
      </c>
      <c r="G29" s="114">
        <v>2380000</v>
      </c>
      <c r="H29" s="112">
        <f t="shared" ref="H29:H31" si="1">+D29*F29*G29</f>
        <v>4760000</v>
      </c>
    </row>
    <row r="30" spans="1:8" ht="135" x14ac:dyDescent="0.2">
      <c r="A30" s="115">
        <v>3</v>
      </c>
      <c r="B30" s="116" t="s">
        <v>114</v>
      </c>
      <c r="C30" s="117" t="s">
        <v>115</v>
      </c>
      <c r="D30" s="118">
        <v>1</v>
      </c>
      <c r="E30" s="118" t="s">
        <v>57</v>
      </c>
      <c r="F30" s="119">
        <v>2</v>
      </c>
      <c r="G30" s="120">
        <v>3260573.3333333335</v>
      </c>
      <c r="H30" s="112">
        <f t="shared" si="1"/>
        <v>6521146.666666667</v>
      </c>
    </row>
    <row r="31" spans="1:8" ht="165" x14ac:dyDescent="0.2">
      <c r="A31" s="121">
        <v>6</v>
      </c>
      <c r="B31" s="53" t="s">
        <v>116</v>
      </c>
      <c r="C31" s="50" t="s">
        <v>117</v>
      </c>
      <c r="D31" s="48">
        <v>5</v>
      </c>
      <c r="E31" s="48" t="s">
        <v>57</v>
      </c>
      <c r="F31" s="122">
        <v>1</v>
      </c>
      <c r="G31" s="114">
        <v>1775480</v>
      </c>
      <c r="H31" s="112">
        <f t="shared" si="1"/>
        <v>8877400</v>
      </c>
    </row>
    <row r="32" spans="1:8" ht="16" customHeight="1" thickBot="1" x14ac:dyDescent="0.25">
      <c r="A32" s="180" t="s">
        <v>118</v>
      </c>
      <c r="B32" s="181"/>
      <c r="C32" s="181"/>
      <c r="D32" s="181"/>
      <c r="E32" s="181"/>
      <c r="F32" s="181"/>
      <c r="G32" s="123"/>
      <c r="H32" s="124">
        <f>SUM(H26:H31)</f>
        <v>33172386.666666668</v>
      </c>
    </row>
    <row r="33" spans="1:8" x14ac:dyDescent="0.2">
      <c r="A33" s="125"/>
      <c r="B33" s="126"/>
      <c r="C33" s="127"/>
      <c r="D33" s="128"/>
      <c r="E33" s="128"/>
      <c r="F33" s="126"/>
      <c r="G33" s="125"/>
      <c r="H33" s="126"/>
    </row>
    <row r="34" spans="1:8" ht="17" customHeight="1" x14ac:dyDescent="0.2">
      <c r="A34" s="177" t="s">
        <v>119</v>
      </c>
      <c r="B34" s="178"/>
      <c r="C34" s="178"/>
      <c r="D34" s="178"/>
      <c r="E34" s="178"/>
      <c r="F34" s="178"/>
      <c r="G34" s="178"/>
      <c r="H34" s="129">
        <f>+H11+H22+H32</f>
        <v>92315386.666666672</v>
      </c>
    </row>
    <row r="35" spans="1:8" x14ac:dyDescent="0.2">
      <c r="H35" s="130"/>
    </row>
    <row r="36" spans="1:8" ht="17" customHeight="1" x14ac:dyDescent="0.2">
      <c r="A36" s="182" t="s">
        <v>120</v>
      </c>
      <c r="B36" s="183"/>
      <c r="C36" s="183"/>
      <c r="D36" s="183"/>
      <c r="E36" s="183"/>
      <c r="F36" s="183"/>
      <c r="G36" s="183"/>
      <c r="H36" s="131">
        <f>+LOGISTICA!E72+'TALENTO HUMANO'!H34</f>
        <v>239609945.35333335</v>
      </c>
    </row>
    <row r="38" spans="1:8" x14ac:dyDescent="0.2">
      <c r="A38" s="176"/>
      <c r="B38" s="176"/>
      <c r="C38" s="176"/>
      <c r="D38" s="176"/>
      <c r="E38" s="176"/>
      <c r="F38" s="176"/>
    </row>
    <row r="39" spans="1:8" x14ac:dyDescent="0.2">
      <c r="B39"/>
      <c r="C39"/>
    </row>
  </sheetData>
  <mergeCells count="33">
    <mergeCell ref="A38:F38"/>
    <mergeCell ref="A34:G34"/>
    <mergeCell ref="G26:H26"/>
    <mergeCell ref="A32:F32"/>
    <mergeCell ref="A26:A27"/>
    <mergeCell ref="B26:B27"/>
    <mergeCell ref="C26:C27"/>
    <mergeCell ref="D26:D27"/>
    <mergeCell ref="E26:E27"/>
    <mergeCell ref="F26:F27"/>
    <mergeCell ref="A36:G36"/>
    <mergeCell ref="A22:F22"/>
    <mergeCell ref="A25:F25"/>
    <mergeCell ref="G25:H25"/>
    <mergeCell ref="F17:F18"/>
    <mergeCell ref="G17:H17"/>
    <mergeCell ref="A11:F11"/>
    <mergeCell ref="A16:F16"/>
    <mergeCell ref="G16:H16"/>
    <mergeCell ref="A17:A18"/>
    <mergeCell ref="B17:B18"/>
    <mergeCell ref="C17:C18"/>
    <mergeCell ref="D17:D18"/>
    <mergeCell ref="E17:E18"/>
    <mergeCell ref="G5:H5"/>
    <mergeCell ref="A4:F4"/>
    <mergeCell ref="G4:H4"/>
    <mergeCell ref="A5:A6"/>
    <mergeCell ref="B5:B6"/>
    <mergeCell ref="C5:C6"/>
    <mergeCell ref="D5:D6"/>
    <mergeCell ref="E5:E6"/>
    <mergeCell ref="F5:F6"/>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LOGISTICA</vt:lpstr>
      <vt:lpstr>TALENTO HUMANO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dc:creator>
  <cp:lastModifiedBy>Microsoft Office User</cp:lastModifiedBy>
  <dcterms:created xsi:type="dcterms:W3CDTF">2024-12-31T04:44:04Z</dcterms:created>
  <dcterms:modified xsi:type="dcterms:W3CDTF">2024-12-31T05:34:11Z</dcterms:modified>
</cp:coreProperties>
</file>