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Backup 02092024\Users\User\Documentos\ESCRITORIO\TRABAJOS\LOCALIDAD DE SUBA\LICITACIÓN\VIOLENCIA INTRAFAMILIAR\EVALUACIÓN LICITACIÓN LP-003-2024 VIOLENCIA\"/>
    </mc:Choice>
  </mc:AlternateContent>
  <xr:revisionPtr revIDLastSave="0" documentId="8_{E34F2969-2873-4005-8BD9-D52ABAFF06AD}" xr6:coauthVersionLast="47" xr6:coauthVersionMax="47" xr10:uidLastSave="{00000000-0000-0000-0000-000000000000}"/>
  <bookViews>
    <workbookView xWindow="-120" yWindow="-120" windowWidth="20730" windowHeight="11040" xr2:uid="{6BC487A3-4A94-45DF-A88A-A52348B89812}"/>
  </bookViews>
  <sheets>
    <sheet name="EVALUACIÓN_TECNICA_DEFINITIVA" sheetId="1" r:id="rId1"/>
    <sheet name="PUNTAJE OFERTA ECONOMICA" sheetId="3" r:id="rId2"/>
    <sheet name="PUNTAJE " sheetId="2" r:id="rId3"/>
  </sheets>
  <externalReferences>
    <externalReference r:id="rId4"/>
    <externalReference r:id="rId5"/>
    <externalReference r:id="rId6"/>
  </externalReferences>
  <definedNames>
    <definedName name="_xlnm._FilterDatabase" localSheetId="0" hidden="1">EVALUACIÓN_TECNICA_DEFINITIVA!$A$14:$J$31</definedName>
    <definedName name="_xlnm._FilterDatabase" localSheetId="1" hidden="1">'PUNTAJE OFERTA ECONOMICA'!$F$32:$G$32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9" i="3" l="1"/>
  <c r="G38" i="3"/>
  <c r="G37" i="3"/>
  <c r="G36" i="3"/>
  <c r="G35" i="3"/>
  <c r="G34" i="3"/>
  <c r="G33" i="3"/>
  <c r="P12" i="2" l="1"/>
  <c r="N12" i="2"/>
  <c r="L12" i="2"/>
  <c r="J12" i="2"/>
  <c r="I12" i="2"/>
  <c r="H12" i="2"/>
  <c r="F12" i="2"/>
  <c r="E12" i="2"/>
  <c r="D12" i="2"/>
  <c r="C12" i="2"/>
  <c r="P4" i="2"/>
  <c r="N4" i="2"/>
  <c r="L4" i="2"/>
  <c r="J4" i="2"/>
  <c r="H4" i="2"/>
  <c r="F4" i="2"/>
  <c r="D4" i="2"/>
  <c r="F35" i="1"/>
  <c r="B35" i="1"/>
  <c r="F34" i="1"/>
  <c r="B34" i="1"/>
  <c r="B31" i="1"/>
  <c r="B30" i="1"/>
  <c r="G30" i="1"/>
  <c r="B29" i="1"/>
  <c r="G29" i="1"/>
  <c r="B28" i="1"/>
  <c r="B27" i="1"/>
  <c r="B26" i="1"/>
  <c r="G26" i="1"/>
  <c r="B25" i="1"/>
  <c r="B24" i="1"/>
  <c r="G24" i="1"/>
  <c r="B23" i="1"/>
  <c r="G23" i="1" s="1"/>
  <c r="H23" i="1" s="1"/>
  <c r="B22" i="1"/>
  <c r="G22" i="1"/>
  <c r="B21" i="1"/>
  <c r="G21" i="1" s="1"/>
  <c r="B20" i="1"/>
  <c r="G20" i="1" s="1"/>
  <c r="H20" i="1" s="1"/>
  <c r="B19" i="1"/>
  <c r="G19" i="1" s="1"/>
  <c r="H19" i="1" s="1"/>
  <c r="B18" i="1"/>
  <c r="G18" i="1"/>
  <c r="B17" i="1"/>
  <c r="G17" i="1"/>
  <c r="B16" i="1"/>
  <c r="G16" i="1"/>
  <c r="B15" i="1"/>
  <c r="G15" i="1" s="1"/>
  <c r="H15" i="1" s="1"/>
  <c r="C3" i="1"/>
  <c r="C9" i="1" s="1"/>
  <c r="C2" i="1"/>
  <c r="C8" i="1" s="1"/>
  <c r="G5" i="1"/>
  <c r="F5" i="1"/>
  <c r="E5" i="1"/>
  <c r="D5" i="1"/>
  <c r="C5" i="1"/>
  <c r="C4" i="1"/>
  <c r="G1" i="1"/>
  <c r="C1" i="1"/>
  <c r="H24" i="1" l="1"/>
  <c r="H30" i="1"/>
  <c r="H16" i="1"/>
  <c r="H21" i="1"/>
  <c r="H22" i="1"/>
  <c r="H18" i="1"/>
  <c r="H26" i="1"/>
  <c r="H17" i="1"/>
  <c r="H29" i="1"/>
</calcChain>
</file>

<file path=xl/sharedStrings.xml><?xml version="1.0" encoding="utf-8"?>
<sst xmlns="http://schemas.openxmlformats.org/spreadsheetml/2006/main" count="147" uniqueCount="64">
  <si>
    <t>EVALUADOR TÉCNICO</t>
  </si>
  <si>
    <t>NOMBRE DEL INFORME</t>
  </si>
  <si>
    <t>OBJETO:</t>
  </si>
  <si>
    <t>VALOR DEL CONTRATO:</t>
  </si>
  <si>
    <t xml:space="preserve">REQUISITOS HABILITANTES </t>
  </si>
  <si>
    <t>FONDO DESARROLLO LOCAL DE SUBA</t>
  </si>
  <si>
    <t>NO.</t>
  </si>
  <si>
    <t>NOMBRE DEL PROPONENTE</t>
  </si>
  <si>
    <t>REQUISITOS HABILITANTES</t>
  </si>
  <si>
    <t>HABILITADO
NO HABILITADO</t>
  </si>
  <si>
    <t>OBSERVACIONES</t>
  </si>
  <si>
    <t>REQUISITO TECNICO HABILITANTE</t>
  </si>
  <si>
    <t>REQUISITO TÉCNICO HABILITANTE PERSONAL</t>
  </si>
  <si>
    <t>CONDICIONES TÉCNICAS</t>
  </si>
  <si>
    <t>BUENAS PRÁCTICAS AMBIENTALES</t>
  </si>
  <si>
    <t xml:space="preserve">CUMPLE
( SI / NO)
1+2+3 +4
</t>
  </si>
  <si>
    <t>CUMPLE /
 NO CUMPLE</t>
  </si>
  <si>
    <t>NO CUMPLE</t>
  </si>
  <si>
    <t>CUMPLE</t>
  </si>
  <si>
    <t>1. El código 93141900 - Desarrollo rural no guarda relación con el obejto del presente proceso de selección y no será tenido en cuenta, al igual No incluyó el contrato con objeto por parte del ICBF , no se aceptan autocertificaciones
2. Aunque el perfil cumple, no se tiene constancia de certificaciones laborales posteriores a la fecha de grado como contador público (26 de marzo de 2010)
El  pliego definitivo de condiciones en el numeral 7.4.3. personal ménimo hablitante, establece: 
 " (...)
(84) meses debidamente certificada, contados a partir de la expedición de la tarjeta profesional, terminación de materias y/o fecha de grado, según aplique.
(...)"</t>
  </si>
  <si>
    <t>NO SUBSANÓ, LA CERTIFICACIÓN SOLICITADA, POR LO CUAL SOLO SE TUVO EN CUENTA EL CONTRATO CON AGUAZÚL y CON ESTA CUMPLE</t>
  </si>
  <si>
    <t>NO SUBSANÓ. LOS VALORES DE LOS CONTRATOS HABILITADOS EXPRESADOS EN SMMLV NO CUMPLEN CON EL 100%</t>
  </si>
  <si>
    <t>NO SUBSANÓ. El proponente IKALA, habiéndosele dado traslado de la evaluación para que subsanar lo relacionado, no subsanó razón por la cual en aplicación de la causal en el numeral 7,4,1 "(...) Cada uno de los contratos aportados para acreditar la experiencia anterior, deberán encontrarse inscritos con mínimo tres (3) de los siguientes códigos: (...)" de los pliegos de condiciones y del art. 5° de la Ley 1150 de 2007, modificado por la Ley 1882 de 2018, se rechaza su propuesta por no cumplir con los criterios exigidos para este proceso de selección.</t>
  </si>
  <si>
    <t>Se ajustaron según las subsanaciones</t>
  </si>
  <si>
    <t>Se acepta la aclaración</t>
  </si>
  <si>
    <t>No adjuntó la Hoja de Vida solicitada en la obserbación</t>
  </si>
  <si>
    <t>Cumple según la subsanación</t>
  </si>
  <si>
    <t>El propoenente subsanó enviando las facturas com oconsta ne el archivo: "“CERTIFICADOS DE EXPERIENCIA” PAG 109.</t>
  </si>
  <si>
    <t>ELABORÓ</t>
  </si>
  <si>
    <t>FIRMA</t>
  </si>
  <si>
    <t>CRITERIOS DE EVALUACION Y ASIGNACION DE PUNTAJE</t>
  </si>
  <si>
    <t>PUNTAJE</t>
  </si>
  <si>
    <t>OBSERVACIÓN</t>
  </si>
  <si>
    <t>Cirterio No 1 VINCULAR FAMILIAS ADICIONALES A LAS CONTEMPLADAS EN EL COMPONENTE DE ORIENTACIÓN Y ASESORÍA FAMILIAR (36,5)</t>
  </si>
  <si>
    <t>Criterio No 2 VINCULACIÓN DE UN (1) COORDINADOR(A) OPERATIVO(A) ADICIONAL AL EXIGIDO SIN CARGO AL FONDO DE DESARROLLO LOCAL DE SUBA (10)</t>
  </si>
  <si>
    <t xml:space="preserve">Factor económico (ponderación económica 42.25 puntos)    </t>
  </si>
  <si>
    <t>Apoyo a la Industria Nacional (10 puntos)</t>
  </si>
  <si>
    <t>No utilizan el formato establecido</t>
  </si>
  <si>
    <t>No aporta certificado para aplicar a este puntaje</t>
  </si>
  <si>
    <t>Personal con discapacidad (1 punto)</t>
  </si>
  <si>
    <t>NO ADJUNTÓ</t>
  </si>
  <si>
    <t>Criterio diferencial Decreto 1860 de 2021 
emprendimiento de mujeres (0,25 puntos)</t>
  </si>
  <si>
    <t>No aporta certificado para aplicar este puntaje</t>
  </si>
  <si>
    <t>TOTAL PUNTOS ASIGNADOS</t>
  </si>
  <si>
    <t>Informe preliminar de requisitos habilitantes técnicos - proceso FDLS-LP-003-2024</t>
  </si>
  <si>
    <t>OBJETO: OBJETO:PRESTACIÓN DE SERVICIOS PARA CAPACITACIÓN, SENSIBILIZACIÓN Y SOCIALIZACIÓN DE ESTRATEGIAS DIRIGIDAS A LA PREVENCIÓN, MANEJO Y SEGUIMIENTO DE FACTORES GENERADORES DE VIOLENCIA EN EL CONTEXTO FAMILIAR Y/O VIOLENCIA SEXUAL EN LA LOCALIDAD DE SUBA.</t>
  </si>
  <si>
    <t>RECHAZADO</t>
  </si>
  <si>
    <t>Se rechaza la propuesta económica por modificación de los items 24 a 30</t>
  </si>
  <si>
    <t>Rechazado por cambiar los valores unitarios de la porpuesta económica ITEM 3,6 8</t>
  </si>
  <si>
    <t>Rechazado por cambiar los valores unitarios de la porpuesta económica ITEM 1 AL 12</t>
  </si>
  <si>
    <t>VALOR OFERTA HABILITADOS TECNICAMENTE REVISAR JURIDICA Y FINANCIERAMENTE</t>
  </si>
  <si>
    <t>NO HABILITADO</t>
  </si>
  <si>
    <t>No subsanó. La entidad solicitó subasanar el coordinador general, además en el pliego de condiciones, numeral 7.3.3, la siguiente información y datos al momento de acreditar la experiencia del personal propuesto para el rol de coordinador (a): “(…)” Nombre o razón social del contratante, nombre del contratista, numero del contrato, objeto del contrato, fecha de suscripción del contrato, fecha de iniciación, fecha de terminación, valor del contrato, obligaciones contractuales”. 
Se autocertifico el coordinador general para el proyecto</t>
  </si>
  <si>
    <t>puntaje maximo</t>
  </si>
  <si>
    <t>Nombre</t>
  </si>
  <si>
    <t>Valor oferta unitario inclido iva</t>
  </si>
  <si>
    <t>puntaje</t>
  </si>
  <si>
    <t>ADIFCOL</t>
  </si>
  <si>
    <t>UT CONTRA LA VIOLENCIA</t>
  </si>
  <si>
    <t>CONSORCIO APÜSHI</t>
  </si>
  <si>
    <t>EUONIA SAS</t>
  </si>
  <si>
    <t>FUNXI</t>
  </si>
  <si>
    <t>ALBERTO MERANÍ</t>
  </si>
  <si>
    <t>ESTARCOP HUMANITY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</si>
</sst>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quot;$&quot;\ * #,##0_-;\-&quot;$&quot;\ * #,##0_-;_-&quot;$&quot;\ * &quot;-&quot;??_-;_-@_-"/>
    <numFmt numFmtId="165" formatCode="0.0000000"/>
    <numFmt numFmtId="166" formatCode="_-* #,##0.0000000_-;\-* #,##0.0000000_-;_-* &quot;-&quot;??_-;_-@_-"/>
  </numFmts>
  <fonts count="23"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1"/>
      <color rgb="FF000000"/>
      <name val="Calibri"/>
      <family val="2"/>
      <scheme val="minor"/>
    </font>
    <font>
      <b/>
      <sz val="11"/>
      <color rgb="FF000000"/>
      <name val="Calibri"/>
      <family val="2"/>
      <scheme val="minor"/>
    </font>
    <font>
      <b/>
      <sz val="11"/>
      <color rgb="FFFF0000"/>
      <name val="Calibri"/>
      <family val="2"/>
      <scheme val="minor"/>
    </font>
    <font>
      <b/>
      <sz val="11"/>
      <name val="Calibri"/>
      <family val="2"/>
      <scheme val="minor"/>
    </font>
    <font>
      <sz val="11"/>
      <name val="Calibri"/>
      <family val="2"/>
      <scheme val="minor"/>
    </font>
    <font>
      <b/>
      <sz val="11"/>
      <color theme="1"/>
      <name val="Calibri Light"/>
      <family val="2"/>
      <scheme val="major"/>
    </font>
    <font>
      <sz val="11"/>
      <color theme="1"/>
      <name val="Calibri Light"/>
      <family val="2"/>
      <scheme val="major"/>
    </font>
    <font>
      <b/>
      <sz val="10"/>
      <name val="Calibri"/>
      <family val="2"/>
    </font>
    <font>
      <sz val="10"/>
      <color theme="0"/>
      <name val="Calibri"/>
      <family val="2"/>
      <scheme val="minor"/>
    </font>
    <font>
      <b/>
      <sz val="16"/>
      <name val="Calibri"/>
      <family val="2"/>
    </font>
    <font>
      <sz val="10"/>
      <name val="Calibri"/>
      <family val="2"/>
    </font>
    <font>
      <sz val="10"/>
      <color rgb="FF000000"/>
      <name val="Calibri"/>
      <family val="2"/>
      <scheme val="minor"/>
    </font>
    <font>
      <b/>
      <sz val="10"/>
      <color rgb="FF000000"/>
      <name val="Calibri"/>
      <family val="2"/>
    </font>
    <font>
      <b/>
      <sz val="16"/>
      <color theme="1"/>
      <name val="Calibri"/>
      <family val="2"/>
      <scheme val="minor"/>
    </font>
    <font>
      <b/>
      <sz val="16"/>
      <color rgb="FF000000"/>
      <name val="Calibri"/>
      <family val="2"/>
    </font>
    <font>
      <sz val="18"/>
      <color theme="1"/>
      <name val="Calibri"/>
      <family val="2"/>
      <scheme val="minor"/>
    </font>
    <font>
      <sz val="18"/>
      <color rgb="FFFF0000"/>
      <name val="Calibri"/>
      <family val="2"/>
      <scheme val="minor"/>
    </font>
    <font>
      <b/>
      <u/>
      <sz val="10"/>
      <color theme="1"/>
      <name val="Calibri"/>
      <family val="2"/>
      <scheme val="minor"/>
    </font>
    <font>
      <b/>
      <u/>
      <sz val="11"/>
      <color theme="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14999847407452621"/>
        <bgColor rgb="FF595959"/>
      </patternFill>
    </fill>
    <fill>
      <patternFill patternType="solid">
        <fgColor rgb="FF595959"/>
        <bgColor rgb="FF595959"/>
      </patternFill>
    </fill>
    <fill>
      <patternFill patternType="solid">
        <fgColor rgb="FF92D050"/>
        <bgColor indexed="64"/>
      </patternFill>
    </fill>
    <fill>
      <patternFill patternType="solid">
        <fgColor theme="9" tint="0.59999389629810485"/>
        <bgColor indexed="64"/>
      </patternFill>
    </fill>
  </fills>
  <borders count="20">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style="thin">
        <color rgb="FF000000"/>
      </right>
      <top/>
      <bottom style="thin">
        <color rgb="FF000000"/>
      </bottom>
      <diagonal/>
    </border>
    <border>
      <left/>
      <right/>
      <top style="thin">
        <color rgb="FF000000"/>
      </top>
      <bottom/>
      <diagonal/>
    </border>
  </borders>
  <cellStyleXfs count="5">
    <xf numFmtId="0" fontId="0" fillId="0" borderId="0"/>
    <xf numFmtId="0" fontId="1" fillId="0" borderId="0"/>
    <xf numFmtId="0" fontId="4" fillId="0" borderId="0"/>
    <xf numFmtId="44" fontId="1" fillId="0" borderId="0" applyFont="0" applyFill="0" applyBorder="0" applyAlignment="0" applyProtection="0"/>
    <xf numFmtId="43" fontId="1" fillId="0" borderId="0" applyFont="0" applyFill="0" applyBorder="0" applyAlignment="0" applyProtection="0"/>
  </cellStyleXfs>
  <cellXfs count="143">
    <xf numFmtId="0" fontId="0" fillId="0" borderId="0" xfId="0"/>
    <xf numFmtId="0" fontId="1" fillId="0" borderId="0" xfId="1"/>
    <xf numFmtId="0" fontId="3" fillId="0" borderId="1" xfId="1" applyFont="1" applyBorder="1" applyAlignment="1"/>
    <xf numFmtId="0" fontId="5" fillId="0" borderId="4" xfId="2" applyFont="1" applyBorder="1"/>
    <xf numFmtId="0" fontId="5" fillId="0" borderId="4" xfId="2" applyFont="1" applyBorder="1" applyAlignment="1">
      <alignment vertical="center" wrapText="1"/>
    </xf>
    <xf numFmtId="0" fontId="5" fillId="0" borderId="4" xfId="2" applyFont="1" applyBorder="1" applyAlignment="1">
      <alignment horizontal="center" vertical="center" wrapText="1"/>
    </xf>
    <xf numFmtId="0" fontId="4" fillId="0" borderId="4" xfId="2" applyFont="1" applyBorder="1" applyAlignment="1">
      <alignment horizontal="center" vertical="center" wrapText="1"/>
    </xf>
    <xf numFmtId="0" fontId="2" fillId="0" borderId="4" xfId="1" applyFont="1" applyBorder="1"/>
    <xf numFmtId="0" fontId="5" fillId="0" borderId="0" xfId="2" applyFont="1" applyBorder="1" applyAlignment="1">
      <alignment horizontal="center" vertical="center" wrapText="1"/>
    </xf>
    <xf numFmtId="0" fontId="6" fillId="0" borderId="0" xfId="1" applyFont="1"/>
    <xf numFmtId="0" fontId="3" fillId="2" borderId="4" xfId="1" applyFont="1" applyFill="1" applyBorder="1" applyAlignment="1">
      <alignment horizontal="center" vertical="center" wrapText="1"/>
    </xf>
    <xf numFmtId="0" fontId="3" fillId="3" borderId="4" xfId="1" applyFont="1" applyFill="1" applyBorder="1" applyAlignment="1">
      <alignment horizontal="center" vertical="center"/>
    </xf>
    <xf numFmtId="0" fontId="3" fillId="3" borderId="4" xfId="1" applyFont="1" applyFill="1" applyBorder="1" applyAlignment="1">
      <alignment horizontal="center" vertical="center" wrapText="1"/>
    </xf>
    <xf numFmtId="0" fontId="2" fillId="3" borderId="4" xfId="2" applyFont="1" applyFill="1" applyBorder="1" applyAlignment="1" applyProtection="1">
      <alignment vertical="center" wrapText="1"/>
      <protection locked="0"/>
    </xf>
    <xf numFmtId="0" fontId="4" fillId="3" borderId="4" xfId="2" applyFont="1" applyFill="1" applyBorder="1" applyAlignment="1" applyProtection="1">
      <alignment vertical="center" wrapText="1"/>
      <protection locked="0"/>
    </xf>
    <xf numFmtId="0" fontId="6" fillId="3" borderId="4" xfId="1" applyFont="1" applyFill="1" applyBorder="1" applyAlignment="1">
      <alignment horizontal="center" vertical="center" wrapText="1"/>
    </xf>
    <xf numFmtId="0" fontId="7" fillId="3" borderId="4" xfId="1" applyFont="1" applyFill="1" applyBorder="1" applyAlignment="1">
      <alignment horizontal="center" vertical="center" wrapText="1"/>
    </xf>
    <xf numFmtId="0" fontId="1" fillId="3" borderId="4" xfId="2" applyFont="1" applyFill="1" applyBorder="1" applyAlignment="1" applyProtection="1">
      <alignment vertical="center" wrapText="1"/>
      <protection locked="0"/>
    </xf>
    <xf numFmtId="0" fontId="1" fillId="0" borderId="0" xfId="1" applyFill="1"/>
    <xf numFmtId="0" fontId="3" fillId="0" borderId="0" xfId="1" applyFont="1" applyAlignment="1">
      <alignment horizontal="center" vertical="center"/>
    </xf>
    <xf numFmtId="0" fontId="3" fillId="0" borderId="0" xfId="1" applyFont="1" applyAlignment="1">
      <alignment horizontal="center" vertical="center" wrapText="1"/>
    </xf>
    <xf numFmtId="0" fontId="1" fillId="0" borderId="0" xfId="1" applyAlignment="1">
      <alignment horizontal="center" vertical="center" wrapText="1"/>
    </xf>
    <xf numFmtId="0" fontId="7" fillId="0" borderId="0" xfId="1" applyFont="1" applyAlignment="1">
      <alignment horizontal="center" vertical="center" wrapText="1"/>
    </xf>
    <xf numFmtId="0" fontId="9" fillId="3" borderId="4" xfId="1" applyFont="1" applyFill="1" applyBorder="1" applyAlignment="1">
      <alignment horizontal="center" vertical="center"/>
    </xf>
    <xf numFmtId="0" fontId="3" fillId="0" borderId="0" xfId="1" applyFont="1" applyAlignment="1">
      <alignment horizontal="center"/>
    </xf>
    <xf numFmtId="0" fontId="9" fillId="0" borderId="4" xfId="1" applyFont="1" applyBorder="1" applyAlignment="1">
      <alignment horizontal="center" vertical="center" wrapText="1"/>
    </xf>
    <xf numFmtId="0" fontId="1" fillId="0" borderId="0" xfId="1" applyAlignment="1">
      <alignment horizontal="center"/>
    </xf>
    <xf numFmtId="0" fontId="3" fillId="0" borderId="0" xfId="1" applyFont="1" applyAlignment="1">
      <alignment vertical="center" wrapText="1"/>
    </xf>
    <xf numFmtId="0" fontId="8" fillId="0" borderId="0" xfId="1" applyFont="1"/>
    <xf numFmtId="0" fontId="4" fillId="0" borderId="0" xfId="2" applyFont="1" applyAlignment="1">
      <alignment vertical="center"/>
    </xf>
    <xf numFmtId="0" fontId="12" fillId="0" borderId="0" xfId="2" applyFont="1" applyAlignment="1">
      <alignment vertical="center"/>
    </xf>
    <xf numFmtId="0" fontId="11" fillId="4" borderId="14" xfId="2" applyFont="1" applyFill="1" applyBorder="1" applyAlignment="1">
      <alignment horizontal="center" vertical="center" wrapText="1"/>
    </xf>
    <xf numFmtId="0" fontId="11" fillId="0" borderId="16" xfId="2" applyFont="1" applyBorder="1" applyAlignment="1" applyProtection="1">
      <alignment horizontal="left" vertical="center" wrapText="1"/>
      <protection locked="0"/>
    </xf>
    <xf numFmtId="0" fontId="13" fillId="0" borderId="16" xfId="2" applyFont="1" applyBorder="1" applyAlignment="1" applyProtection="1">
      <alignment horizontal="center" vertical="center" wrapText="1"/>
      <protection locked="0"/>
    </xf>
    <xf numFmtId="0" fontId="11" fillId="0" borderId="14" xfId="2" applyFont="1" applyBorder="1" applyAlignment="1" applyProtection="1">
      <alignment horizontal="center" vertical="center" wrapText="1"/>
      <protection locked="0"/>
    </xf>
    <xf numFmtId="0" fontId="11" fillId="3" borderId="14" xfId="2" applyFont="1" applyFill="1" applyBorder="1" applyAlignment="1" applyProtection="1">
      <alignment horizontal="right" vertical="center" wrapText="1"/>
      <protection locked="0"/>
    </xf>
    <xf numFmtId="0" fontId="11" fillId="3" borderId="14" xfId="2" applyFont="1" applyFill="1" applyBorder="1" applyAlignment="1" applyProtection="1">
      <alignment horizontal="center" vertical="center" wrapText="1"/>
      <protection locked="0"/>
    </xf>
    <xf numFmtId="0" fontId="14" fillId="0" borderId="16" xfId="2" applyFont="1" applyBorder="1" applyAlignment="1" applyProtection="1">
      <alignment horizontal="center" vertical="center" wrapText="1"/>
      <protection locked="0"/>
    </xf>
    <xf numFmtId="0" fontId="15" fillId="0" borderId="0" xfId="2" applyFont="1" applyAlignment="1" applyProtection="1">
      <alignment vertical="center"/>
      <protection locked="0"/>
    </xf>
    <xf numFmtId="0" fontId="11" fillId="0" borderId="14" xfId="2" applyFont="1" applyBorder="1" applyAlignment="1" applyProtection="1">
      <alignment horizontal="left" vertical="center" wrapText="1"/>
      <protection locked="0"/>
    </xf>
    <xf numFmtId="0" fontId="13" fillId="0" borderId="14" xfId="2" applyFont="1" applyBorder="1" applyAlignment="1" applyProtection="1">
      <alignment horizontal="center" vertical="center" wrapText="1"/>
      <protection locked="0"/>
    </xf>
    <xf numFmtId="0" fontId="14" fillId="3" borderId="14" xfId="2" applyFont="1" applyFill="1" applyBorder="1" applyAlignment="1" applyProtection="1">
      <alignment horizontal="right" vertical="center" wrapText="1"/>
      <protection locked="0"/>
    </xf>
    <xf numFmtId="0" fontId="14" fillId="3" borderId="14" xfId="2" applyFont="1" applyFill="1" applyBorder="1" applyAlignment="1" applyProtection="1">
      <alignment horizontal="center" vertical="center" wrapText="1"/>
      <protection locked="0"/>
    </xf>
    <xf numFmtId="0" fontId="14" fillId="0" borderId="14" xfId="2" applyFont="1" applyBorder="1" applyAlignment="1" applyProtection="1">
      <alignment horizontal="center" vertical="center" wrapText="1"/>
      <protection locked="0"/>
    </xf>
    <xf numFmtId="0" fontId="14" fillId="0" borderId="14" xfId="2" applyFont="1" applyBorder="1" applyAlignment="1" applyProtection="1">
      <alignment horizontal="center" vertical="top" wrapText="1"/>
      <protection locked="0"/>
    </xf>
    <xf numFmtId="0" fontId="16" fillId="0" borderId="14" xfId="2" applyFont="1" applyBorder="1" applyAlignment="1" applyProtection="1">
      <alignment horizontal="center" vertical="center"/>
      <protection locked="0"/>
    </xf>
    <xf numFmtId="0" fontId="16" fillId="0" borderId="14" xfId="2" applyFont="1" applyBorder="1" applyAlignment="1" applyProtection="1">
      <alignment vertical="center" wrapText="1"/>
      <protection locked="0"/>
    </xf>
    <xf numFmtId="0" fontId="17" fillId="0" borderId="3" xfId="1" applyFont="1" applyBorder="1" applyAlignment="1">
      <alignment horizontal="center" vertical="center" wrapText="1"/>
    </xf>
    <xf numFmtId="0" fontId="14" fillId="3" borderId="14" xfId="2" applyFont="1" applyFill="1" applyBorder="1" applyAlignment="1" applyProtection="1">
      <alignment horizontal="right" vertical="center"/>
      <protection locked="0"/>
    </xf>
    <xf numFmtId="0" fontId="14" fillId="3" borderId="14" xfId="2" applyFont="1" applyFill="1" applyBorder="1" applyAlignment="1" applyProtection="1">
      <alignment vertical="center"/>
      <protection locked="0"/>
    </xf>
    <xf numFmtId="0" fontId="14" fillId="0" borderId="14" xfId="2" applyFont="1" applyBorder="1" applyAlignment="1" applyProtection="1">
      <alignment vertical="center"/>
      <protection locked="0"/>
    </xf>
    <xf numFmtId="0" fontId="16" fillId="0" borderId="15" xfId="2" applyFont="1" applyBorder="1" applyAlignment="1" applyProtection="1">
      <alignment horizontal="center" vertical="center"/>
      <protection locked="0"/>
    </xf>
    <xf numFmtId="0" fontId="16" fillId="0" borderId="14" xfId="2" applyFont="1" applyBorder="1" applyAlignment="1" applyProtection="1">
      <alignment horizontal="left" vertical="center"/>
      <protection locked="0"/>
    </xf>
    <xf numFmtId="0" fontId="14" fillId="0" borderId="14" xfId="2" applyFont="1" applyBorder="1" applyAlignment="1" applyProtection="1">
      <alignment horizontal="center" vertical="center"/>
      <protection locked="0"/>
    </xf>
    <xf numFmtId="0" fontId="14" fillId="0" borderId="14" xfId="2" applyFont="1" applyBorder="1" applyAlignment="1" applyProtection="1">
      <alignment vertical="center" wrapText="1"/>
      <protection locked="0"/>
    </xf>
    <xf numFmtId="0" fontId="16" fillId="0" borderId="14" xfId="2" applyFont="1" applyBorder="1" applyAlignment="1" applyProtection="1">
      <alignment horizontal="left" vertical="center" wrapText="1"/>
      <protection locked="0"/>
    </xf>
    <xf numFmtId="0" fontId="18" fillId="0" borderId="18" xfId="2" applyFont="1" applyBorder="1" applyAlignment="1" applyProtection="1">
      <alignment horizontal="center" vertical="center"/>
      <protection locked="0"/>
    </xf>
    <xf numFmtId="0" fontId="11" fillId="5" borderId="0" xfId="2" applyFont="1" applyFill="1" applyBorder="1" applyAlignment="1" applyProtection="1">
      <alignment horizontal="center" vertical="center"/>
      <protection locked="0"/>
    </xf>
    <xf numFmtId="0" fontId="14" fillId="5" borderId="0" xfId="2" applyFont="1" applyFill="1" applyBorder="1" applyAlignment="1" applyProtection="1">
      <alignment vertical="center"/>
      <protection locked="0"/>
    </xf>
    <xf numFmtId="0" fontId="11" fillId="0" borderId="0" xfId="2" applyFont="1" applyAlignment="1" applyProtection="1">
      <alignment horizontal="center" vertical="center"/>
      <protection locked="0"/>
    </xf>
    <xf numFmtId="0" fontId="14" fillId="0" borderId="0" xfId="2" applyFont="1" applyAlignment="1" applyProtection="1">
      <alignment horizontal="center" vertical="center"/>
      <protection locked="0"/>
    </xf>
    <xf numFmtId="0" fontId="11" fillId="0" borderId="0" xfId="2" applyFont="1" applyAlignment="1">
      <alignment horizontal="center" vertical="center"/>
    </xf>
    <xf numFmtId="0" fontId="15" fillId="0" borderId="0" xfId="2" applyFont="1" applyAlignment="1">
      <alignment vertical="center"/>
    </xf>
    <xf numFmtId="0" fontId="14" fillId="0" borderId="0" xfId="2" applyFont="1" applyAlignment="1">
      <alignment horizontal="center" vertical="center"/>
    </xf>
    <xf numFmtId="0" fontId="6" fillId="3" borderId="4" xfId="1" applyFont="1" applyFill="1" applyBorder="1" applyAlignment="1">
      <alignment horizontal="center" vertical="center"/>
    </xf>
    <xf numFmtId="0" fontId="15" fillId="0" borderId="0" xfId="2" applyFont="1" applyBorder="1" applyAlignment="1">
      <alignment vertical="center"/>
    </xf>
    <xf numFmtId="0" fontId="14" fillId="0" borderId="0" xfId="2" applyFont="1" applyBorder="1" applyAlignment="1">
      <alignment horizontal="center" vertical="center"/>
    </xf>
    <xf numFmtId="0" fontId="9" fillId="3" borderId="0" xfId="1" applyFont="1" applyFill="1" applyBorder="1" applyAlignment="1">
      <alignment horizontal="center" vertical="center"/>
    </xf>
    <xf numFmtId="0" fontId="9" fillId="0" borderId="0" xfId="1" applyFont="1" applyBorder="1" applyAlignment="1">
      <alignment horizontal="center" vertical="center" wrapText="1"/>
    </xf>
    <xf numFmtId="0" fontId="9" fillId="3" borderId="0" xfId="1" applyFont="1" applyFill="1" applyBorder="1" applyAlignment="1">
      <alignment horizontal="center" vertical="center"/>
    </xf>
    <xf numFmtId="0" fontId="7" fillId="3" borderId="1" xfId="1" applyFont="1" applyFill="1" applyBorder="1" applyAlignment="1" applyProtection="1">
      <alignment horizontal="center" vertical="center" wrapText="1"/>
      <protection locked="0"/>
    </xf>
    <xf numFmtId="0" fontId="7" fillId="3" borderId="1" xfId="1" applyFont="1" applyFill="1" applyBorder="1" applyAlignment="1" applyProtection="1">
      <alignment horizontal="left" vertical="center" wrapText="1"/>
      <protection locked="0"/>
    </xf>
    <xf numFmtId="0" fontId="5" fillId="3" borderId="1" xfId="2" applyFont="1" applyFill="1" applyBorder="1" applyAlignment="1">
      <alignment horizontal="left" vertical="center" wrapText="1"/>
    </xf>
    <xf numFmtId="0" fontId="7" fillId="3" borderId="1" xfId="1" applyFont="1" applyFill="1" applyBorder="1" applyAlignment="1" applyProtection="1">
      <alignment horizontal="left" vertical="center"/>
      <protection locked="0"/>
    </xf>
    <xf numFmtId="2" fontId="14" fillId="3" borderId="14" xfId="2" applyNumberFormat="1" applyFont="1" applyFill="1" applyBorder="1" applyAlignment="1" applyProtection="1">
      <alignment horizontal="right" vertical="center"/>
      <protection locked="0"/>
    </xf>
    <xf numFmtId="2" fontId="16" fillId="3" borderId="18" xfId="2" applyNumberFormat="1" applyFont="1" applyFill="1" applyBorder="1" applyAlignment="1" applyProtection="1">
      <alignment horizontal="center" vertical="center"/>
      <protection locked="0"/>
    </xf>
    <xf numFmtId="2" fontId="14" fillId="0" borderId="14" xfId="2" applyNumberFormat="1" applyFont="1" applyBorder="1" applyAlignment="1" applyProtection="1">
      <alignment vertical="center"/>
      <protection locked="0"/>
    </xf>
    <xf numFmtId="2" fontId="14" fillId="3" borderId="14" xfId="2" applyNumberFormat="1" applyFont="1" applyFill="1" applyBorder="1" applyAlignment="1" applyProtection="1">
      <alignment vertical="center"/>
      <protection locked="0"/>
    </xf>
    <xf numFmtId="2" fontId="14" fillId="0" borderId="14" xfId="2" applyNumberFormat="1" applyFont="1" applyBorder="1" applyAlignment="1" applyProtection="1">
      <alignment horizontal="center" vertical="center"/>
      <protection locked="0"/>
    </xf>
    <xf numFmtId="2" fontId="16" fillId="3" borderId="18" xfId="2" applyNumberFormat="1" applyFont="1" applyFill="1" applyBorder="1" applyAlignment="1" applyProtection="1">
      <alignment horizontal="center"/>
      <protection locked="0"/>
    </xf>
    <xf numFmtId="2" fontId="16" fillId="0" borderId="18" xfId="2" applyNumberFormat="1" applyFont="1" applyBorder="1" applyAlignment="1" applyProtection="1">
      <alignment horizontal="center" vertical="center"/>
      <protection locked="0"/>
    </xf>
    <xf numFmtId="166" fontId="0" fillId="0" borderId="0" xfId="4" applyNumberFormat="1" applyFont="1"/>
    <xf numFmtId="43" fontId="0" fillId="0" borderId="0" xfId="4" applyFont="1"/>
    <xf numFmtId="0" fontId="22" fillId="0" borderId="4" xfId="0" applyFont="1" applyBorder="1" applyAlignment="1">
      <alignment vertical="center"/>
    </xf>
    <xf numFmtId="0" fontId="3" fillId="0" borderId="4" xfId="0" applyFont="1" applyBorder="1" applyAlignment="1">
      <alignment horizontal="center"/>
    </xf>
    <xf numFmtId="166" fontId="3" fillId="0" borderId="1" xfId="0" applyNumberFormat="1" applyFont="1" applyBorder="1" applyAlignment="1">
      <alignment horizontal="center"/>
    </xf>
    <xf numFmtId="0" fontId="1" fillId="0" borderId="4" xfId="1" applyBorder="1" applyAlignment="1">
      <alignment horizontal="left" vertical="center" wrapText="1"/>
    </xf>
    <xf numFmtId="44" fontId="0" fillId="0" borderId="4" xfId="3" applyFont="1" applyBorder="1"/>
    <xf numFmtId="165" fontId="0" fillId="0" borderId="4" xfId="0" applyNumberFormat="1" applyBorder="1"/>
    <xf numFmtId="0" fontId="1" fillId="6" borderId="4" xfId="1" applyFill="1" applyBorder="1" applyAlignment="1">
      <alignment horizontal="left" vertical="center" wrapText="1"/>
    </xf>
    <xf numFmtId="44" fontId="0" fillId="6" borderId="4" xfId="3" applyFont="1" applyFill="1" applyBorder="1"/>
    <xf numFmtId="165" fontId="0" fillId="6" borderId="4" xfId="0" applyNumberFormat="1" applyFill="1" applyBorder="1"/>
    <xf numFmtId="0" fontId="7" fillId="7" borderId="0" xfId="0" applyFont="1" applyFill="1" applyAlignment="1">
      <alignment horizontal="center" vertical="center"/>
    </xf>
    <xf numFmtId="0" fontId="20" fillId="0" borderId="4" xfId="1" applyFont="1" applyBorder="1" applyAlignment="1">
      <alignment horizontal="center" vertical="center"/>
    </xf>
    <xf numFmtId="164" fontId="19" fillId="0" borderId="4" xfId="3" applyNumberFormat="1" applyFont="1" applyBorder="1" applyAlignment="1">
      <alignment horizontal="center"/>
    </xf>
    <xf numFmtId="0" fontId="6" fillId="3" borderId="1" xfId="1" applyFont="1" applyFill="1" applyBorder="1" applyAlignment="1">
      <alignment horizontal="center" vertical="center" wrapText="1"/>
    </xf>
    <xf numFmtId="0" fontId="6" fillId="3" borderId="2" xfId="1" applyFont="1" applyFill="1" applyBorder="1" applyAlignment="1">
      <alignment horizontal="center" vertical="center" wrapText="1"/>
    </xf>
    <xf numFmtId="0" fontId="6" fillId="3" borderId="3" xfId="1" applyFont="1" applyFill="1" applyBorder="1" applyAlignment="1">
      <alignment horizontal="center" vertical="center" wrapText="1"/>
    </xf>
    <xf numFmtId="0" fontId="6" fillId="2" borderId="4" xfId="1" applyFont="1" applyFill="1" applyBorder="1" applyAlignment="1">
      <alignment horizontal="center" vertical="center" wrapText="1"/>
    </xf>
    <xf numFmtId="0" fontId="20" fillId="0" borderId="4" xfId="2" applyFont="1" applyBorder="1" applyAlignment="1">
      <alignment horizontal="center" vertical="center" wrapText="1"/>
    </xf>
    <xf numFmtId="164" fontId="19" fillId="0" borderId="4" xfId="3" applyNumberFormat="1" applyFont="1" applyBorder="1" applyAlignment="1">
      <alignment horizontal="center" wrapText="1"/>
    </xf>
    <xf numFmtId="0" fontId="1" fillId="0" borderId="0" xfId="1" applyAlignment="1">
      <alignment horizontal="center"/>
    </xf>
    <xf numFmtId="0" fontId="9" fillId="3" borderId="4" xfId="1" applyFont="1" applyFill="1" applyBorder="1" applyAlignment="1">
      <alignment horizontal="center" vertical="center"/>
    </xf>
    <xf numFmtId="0" fontId="10" fillId="0" borderId="4" xfId="1" applyFont="1" applyBorder="1" applyAlignment="1">
      <alignment horizontal="center" vertical="center" wrapText="1"/>
    </xf>
    <xf numFmtId="0" fontId="9" fillId="0" borderId="4" xfId="1" applyFont="1" applyBorder="1" applyAlignment="1">
      <alignment horizontal="center" vertical="center" wrapText="1"/>
    </xf>
    <xf numFmtId="0" fontId="3" fillId="2" borderId="4" xfId="1" applyFont="1" applyFill="1" applyBorder="1" applyAlignment="1">
      <alignment horizontal="center" vertical="center"/>
    </xf>
    <xf numFmtId="0" fontId="3" fillId="2" borderId="4" xfId="1" applyFont="1" applyFill="1" applyBorder="1" applyAlignment="1">
      <alignment horizontal="center" vertical="center" wrapText="1"/>
    </xf>
    <xf numFmtId="0" fontId="3" fillId="2" borderId="4" xfId="1" applyFont="1" applyFill="1" applyBorder="1" applyAlignment="1">
      <alignment horizontal="center"/>
    </xf>
    <xf numFmtId="0" fontId="7" fillId="2" borderId="1" xfId="1" applyFont="1" applyFill="1" applyBorder="1" applyAlignment="1">
      <alignment horizontal="center" vertical="center" wrapText="1"/>
    </xf>
    <xf numFmtId="0" fontId="1" fillId="0" borderId="5" xfId="1" applyBorder="1" applyAlignment="1">
      <alignment horizontal="center"/>
    </xf>
    <xf numFmtId="0" fontId="1" fillId="0" borderId="6" xfId="1" applyBorder="1" applyAlignment="1">
      <alignment horizontal="center"/>
    </xf>
    <xf numFmtId="0" fontId="1" fillId="0" borderId="7" xfId="1" applyBorder="1" applyAlignment="1">
      <alignment horizontal="center"/>
    </xf>
    <xf numFmtId="0" fontId="1" fillId="0" borderId="8" xfId="1" applyBorder="1" applyAlignment="1">
      <alignment horizontal="center"/>
    </xf>
    <xf numFmtId="0" fontId="1" fillId="0" borderId="9" xfId="1" applyBorder="1" applyAlignment="1">
      <alignment horizontal="center"/>
    </xf>
    <xf numFmtId="0" fontId="1" fillId="0" borderId="10" xfId="1" applyBorder="1" applyAlignment="1">
      <alignment horizontal="center"/>
    </xf>
    <xf numFmtId="0" fontId="3" fillId="0" borderId="4" xfId="1" applyFont="1" applyBorder="1" applyAlignment="1">
      <alignment horizontal="center"/>
    </xf>
    <xf numFmtId="0" fontId="3" fillId="0" borderId="4" xfId="1" applyFont="1" applyBorder="1" applyAlignment="1">
      <alignment horizontal="center" vertical="center" wrapText="1"/>
    </xf>
    <xf numFmtId="0" fontId="1" fillId="0" borderId="2" xfId="1" applyBorder="1" applyAlignment="1">
      <alignment horizontal="center"/>
    </xf>
    <xf numFmtId="0" fontId="1" fillId="0" borderId="3" xfId="1" applyBorder="1" applyAlignment="1">
      <alignment horizontal="center"/>
    </xf>
    <xf numFmtId="0" fontId="4" fillId="0" borderId="4" xfId="2" applyFont="1" applyBorder="1" applyAlignment="1">
      <alignment horizontal="left"/>
    </xf>
    <xf numFmtId="0" fontId="21" fillId="0" borderId="4" xfId="0" applyFont="1" applyBorder="1" applyAlignment="1">
      <alignment horizontal="left" vertical="center"/>
    </xf>
    <xf numFmtId="0" fontId="10" fillId="0" borderId="0" xfId="1" applyFont="1" applyBorder="1" applyAlignment="1">
      <alignment horizontal="center" vertical="center" wrapText="1"/>
    </xf>
    <xf numFmtId="0" fontId="9" fillId="0" borderId="0" xfId="1" applyFont="1" applyBorder="1" applyAlignment="1">
      <alignment horizontal="center" vertical="center" wrapText="1"/>
    </xf>
    <xf numFmtId="0" fontId="11" fillId="0" borderId="15" xfId="2" applyFont="1" applyBorder="1" applyAlignment="1" applyProtection="1">
      <alignment horizontal="center" vertical="center"/>
      <protection locked="0"/>
    </xf>
    <xf numFmtId="0" fontId="11" fillId="0" borderId="17" xfId="2" applyFont="1" applyBorder="1" applyAlignment="1" applyProtection="1">
      <alignment horizontal="center" vertical="center"/>
      <protection locked="0"/>
    </xf>
    <xf numFmtId="0" fontId="16" fillId="0" borderId="12" xfId="2" applyFont="1" applyBorder="1" applyAlignment="1" applyProtection="1">
      <alignment horizontal="center"/>
      <protection locked="0"/>
    </xf>
    <xf numFmtId="0" fontId="14" fillId="0" borderId="11" xfId="2" applyFont="1" applyBorder="1" applyAlignment="1" applyProtection="1">
      <alignment vertical="center"/>
      <protection locked="0"/>
    </xf>
    <xf numFmtId="0" fontId="11" fillId="5" borderId="19" xfId="2" applyFont="1" applyFill="1" applyBorder="1" applyAlignment="1" applyProtection="1">
      <alignment horizontal="center" vertical="center"/>
      <protection locked="0"/>
    </xf>
    <xf numFmtId="0" fontId="14" fillId="0" borderId="19" xfId="2" applyFont="1" applyBorder="1" applyAlignment="1" applyProtection="1">
      <alignment vertical="center"/>
      <protection locked="0"/>
    </xf>
    <xf numFmtId="0" fontId="9" fillId="3" borderId="0" xfId="1" applyFont="1" applyFill="1" applyBorder="1" applyAlignment="1">
      <alignment horizontal="center" vertical="center"/>
    </xf>
    <xf numFmtId="0" fontId="11" fillId="4" borderId="12" xfId="2" applyFont="1" applyFill="1" applyBorder="1" applyAlignment="1">
      <alignment horizontal="center" vertical="center" wrapText="1"/>
    </xf>
    <xf numFmtId="0" fontId="11" fillId="4" borderId="11" xfId="2" applyFont="1" applyFill="1" applyBorder="1" applyAlignment="1">
      <alignment horizontal="center" vertical="center" wrapText="1"/>
    </xf>
    <xf numFmtId="14" fontId="5" fillId="0" borderId="4" xfId="2" applyNumberFormat="1" applyFont="1" applyBorder="1" applyAlignment="1">
      <alignment horizontal="center" vertical="center" wrapText="1"/>
    </xf>
    <xf numFmtId="14" fontId="7" fillId="0" borderId="1" xfId="2" applyNumberFormat="1" applyFont="1" applyBorder="1" applyAlignment="1">
      <alignment horizontal="center" vertical="center"/>
    </xf>
    <xf numFmtId="14" fontId="7" fillId="0" borderId="2" xfId="2" applyNumberFormat="1" applyFont="1" applyBorder="1" applyAlignment="1">
      <alignment horizontal="center" vertical="center"/>
    </xf>
    <xf numFmtId="0" fontId="5" fillId="0" borderId="1" xfId="2" applyFont="1" applyBorder="1" applyAlignment="1">
      <alignment horizontal="center" vertical="center" wrapText="1"/>
    </xf>
    <xf numFmtId="0" fontId="5" fillId="0" borderId="2" xfId="2" applyFont="1" applyBorder="1" applyAlignment="1">
      <alignment horizontal="center" vertical="center" wrapText="1"/>
    </xf>
    <xf numFmtId="0" fontId="11" fillId="4" borderId="0" xfId="2" applyFont="1" applyFill="1" applyBorder="1" applyAlignment="1">
      <alignment horizontal="center"/>
    </xf>
    <xf numFmtId="0" fontId="11" fillId="4" borderId="13" xfId="2" applyFont="1" applyFill="1" applyBorder="1" applyAlignment="1">
      <alignment horizontal="center"/>
    </xf>
    <xf numFmtId="0" fontId="11" fillId="4" borderId="4" xfId="2" applyFont="1" applyFill="1" applyBorder="1" applyAlignment="1">
      <alignment horizontal="center" vertical="center" wrapText="1"/>
    </xf>
    <xf numFmtId="0" fontId="11" fillId="4" borderId="4" xfId="2" applyFont="1" applyFill="1" applyBorder="1" applyAlignment="1">
      <alignment horizontal="center" vertical="center"/>
    </xf>
    <xf numFmtId="14" fontId="5" fillId="0" borderId="1" xfId="2" applyNumberFormat="1" applyFont="1" applyBorder="1" applyAlignment="1">
      <alignment horizontal="center" vertical="center"/>
    </xf>
    <xf numFmtId="14" fontId="5" fillId="0" borderId="2" xfId="2" applyNumberFormat="1" applyFont="1" applyBorder="1" applyAlignment="1">
      <alignment horizontal="center" vertical="center"/>
    </xf>
  </cellXfs>
  <cellStyles count="5">
    <cellStyle name="Millares" xfId="4" builtinId="3"/>
    <cellStyle name="Moneda" xfId="3" builtinId="4"/>
    <cellStyle name="Normal" xfId="0" builtinId="0"/>
    <cellStyle name="Normal 2 4" xfId="1" xr:uid="{D69D9179-58F4-4906-9CA3-BB62C012A1FE}"/>
    <cellStyle name="Normal 4" xfId="2" xr:uid="{15810E7C-A724-41D9-95CB-8F0642396667}"/>
  </cellStyles>
  <dxfs count="2">
    <dxf>
      <fill>
        <patternFill>
          <bgColor theme="8" tint="0.39994506668294322"/>
        </patternFill>
      </fill>
    </dxf>
    <dxf>
      <fill>
        <patternFill>
          <bgColor theme="8"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 Id="rId4"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6</xdr:row>
      <xdr:rowOff>12700</xdr:rowOff>
    </xdr:from>
    <xdr:to>
      <xdr:col>1</xdr:col>
      <xdr:colOff>614680</xdr:colOff>
      <xdr:row>8</xdr:row>
      <xdr:rowOff>889000</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2DF5039A-9D83-4C36-B5E0-6683D42F3398}"/>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0" y="1670050"/>
          <a:ext cx="1376680" cy="1285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1158875</xdr:colOff>
      <xdr:row>33</xdr:row>
      <xdr:rowOff>15875</xdr:rowOff>
    </xdr:from>
    <xdr:to>
      <xdr:col>8</xdr:col>
      <xdr:colOff>3308803</xdr:colOff>
      <xdr:row>36</xdr:row>
      <xdr:rowOff>57225</xdr:rowOff>
    </xdr:to>
    <xdr:pic>
      <xdr:nvPicPr>
        <xdr:cNvPr id="3" name="Imagen 2" descr="C:\Users\Usuario\Downloads\WhatsApp Image 2024-12-02 at 7.31.47 PM.jpeg">
          <a:extLst>
            <a:ext uri="{FF2B5EF4-FFF2-40B4-BE49-F238E27FC236}">
              <a16:creationId xmlns:a16="http://schemas.microsoft.com/office/drawing/2014/main" id="{C586BB88-58D2-49B4-B15A-C156E66ADFC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131925" y="18970625"/>
          <a:ext cx="2149928" cy="927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1254125</xdr:colOff>
      <xdr:row>33</xdr:row>
      <xdr:rowOff>95249</xdr:rowOff>
    </xdr:from>
    <xdr:to>
      <xdr:col>3</xdr:col>
      <xdr:colOff>555625</xdr:colOff>
      <xdr:row>34</xdr:row>
      <xdr:rowOff>79374</xdr:rowOff>
    </xdr:to>
    <xdr:pic>
      <xdr:nvPicPr>
        <xdr:cNvPr id="4" name="image1.png">
          <a:extLst>
            <a:ext uri="{FF2B5EF4-FFF2-40B4-BE49-F238E27FC236}">
              <a16:creationId xmlns:a16="http://schemas.microsoft.com/office/drawing/2014/main" id="{101078F0-15A5-4B2A-9B6F-70C4C62ECC56}"/>
            </a:ext>
          </a:extLst>
        </xdr:cNvPr>
        <xdr:cNvPicPr/>
      </xdr:nvPicPr>
      <xdr:blipFill>
        <a:blip xmlns:r="http://schemas.openxmlformats.org/officeDocument/2006/relationships" r:embed="rId3" cstate="print"/>
        <a:stretch>
          <a:fillRect/>
        </a:stretch>
      </xdr:blipFill>
      <xdr:spPr>
        <a:xfrm>
          <a:off x="4606925" y="19049999"/>
          <a:ext cx="796925" cy="4984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561975</xdr:colOff>
      <xdr:row>0</xdr:row>
      <xdr:rowOff>0</xdr:rowOff>
    </xdr:from>
    <xdr:to>
      <xdr:col>6</xdr:col>
      <xdr:colOff>476250</xdr:colOff>
      <xdr:row>7</xdr:row>
      <xdr:rowOff>132507</xdr:rowOff>
    </xdr:to>
    <xdr:pic>
      <xdr:nvPicPr>
        <xdr:cNvPr id="2" name="Imagen 1">
          <a:extLst>
            <a:ext uri="{FF2B5EF4-FFF2-40B4-BE49-F238E27FC236}">
              <a16:creationId xmlns:a16="http://schemas.microsoft.com/office/drawing/2014/main" id="{DED44E34-C98F-4395-9906-E593DD3DC444}"/>
            </a:ext>
          </a:extLst>
        </xdr:cNvPr>
        <xdr:cNvPicPr>
          <a:picLocks noChangeAspect="1"/>
        </xdr:cNvPicPr>
      </xdr:nvPicPr>
      <xdr:blipFill>
        <a:blip xmlns:r="http://schemas.openxmlformats.org/officeDocument/2006/relationships" r:embed="rId1"/>
        <a:stretch>
          <a:fillRect/>
        </a:stretch>
      </xdr:blipFill>
      <xdr:spPr>
        <a:xfrm>
          <a:off x="3609975" y="0"/>
          <a:ext cx="3829050" cy="1466007"/>
        </a:xfrm>
        <a:prstGeom prst="rect">
          <a:avLst/>
        </a:prstGeom>
      </xdr:spPr>
    </xdr:pic>
    <xdr:clientData/>
  </xdr:twoCellAnchor>
  <xdr:twoCellAnchor editAs="oneCell">
    <xdr:from>
      <xdr:col>4</xdr:col>
      <xdr:colOff>295275</xdr:colOff>
      <xdr:row>14</xdr:row>
      <xdr:rowOff>133350</xdr:rowOff>
    </xdr:from>
    <xdr:to>
      <xdr:col>6</xdr:col>
      <xdr:colOff>721266</xdr:colOff>
      <xdr:row>21</xdr:row>
      <xdr:rowOff>123826</xdr:rowOff>
    </xdr:to>
    <xdr:pic>
      <xdr:nvPicPr>
        <xdr:cNvPr id="3" name="Imagen 2">
          <a:extLst>
            <a:ext uri="{FF2B5EF4-FFF2-40B4-BE49-F238E27FC236}">
              <a16:creationId xmlns:a16="http://schemas.microsoft.com/office/drawing/2014/main" id="{CDDC34F1-CD9A-42E8-B798-3199B9D15BE0}"/>
            </a:ext>
          </a:extLst>
        </xdr:cNvPr>
        <xdr:cNvPicPr>
          <a:picLocks noChangeAspect="1"/>
        </xdr:cNvPicPr>
      </xdr:nvPicPr>
      <xdr:blipFill>
        <a:blip xmlns:r="http://schemas.openxmlformats.org/officeDocument/2006/relationships" r:embed="rId2"/>
        <a:stretch>
          <a:fillRect/>
        </a:stretch>
      </xdr:blipFill>
      <xdr:spPr>
        <a:xfrm>
          <a:off x="3343275" y="2800350"/>
          <a:ext cx="4340766" cy="1323976"/>
        </a:xfrm>
        <a:prstGeom prst="rect">
          <a:avLst/>
        </a:prstGeom>
      </xdr:spPr>
    </xdr:pic>
    <xdr:clientData/>
  </xdr:twoCellAnchor>
  <xdr:twoCellAnchor editAs="oneCell">
    <xdr:from>
      <xdr:col>4</xdr:col>
      <xdr:colOff>152400</xdr:colOff>
      <xdr:row>6</xdr:row>
      <xdr:rowOff>133350</xdr:rowOff>
    </xdr:from>
    <xdr:to>
      <xdr:col>6</xdr:col>
      <xdr:colOff>667368</xdr:colOff>
      <xdr:row>14</xdr:row>
      <xdr:rowOff>194</xdr:rowOff>
    </xdr:to>
    <xdr:pic>
      <xdr:nvPicPr>
        <xdr:cNvPr id="4" name="Imagen 3">
          <a:extLst>
            <a:ext uri="{FF2B5EF4-FFF2-40B4-BE49-F238E27FC236}">
              <a16:creationId xmlns:a16="http://schemas.microsoft.com/office/drawing/2014/main" id="{9D6DC35D-6144-461C-B252-5F0B5B463146}"/>
            </a:ext>
          </a:extLst>
        </xdr:cNvPr>
        <xdr:cNvPicPr>
          <a:picLocks noChangeAspect="1"/>
        </xdr:cNvPicPr>
      </xdr:nvPicPr>
      <xdr:blipFill>
        <a:blip xmlns:r="http://schemas.openxmlformats.org/officeDocument/2006/relationships" r:embed="rId3"/>
        <a:stretch>
          <a:fillRect/>
        </a:stretch>
      </xdr:blipFill>
      <xdr:spPr>
        <a:xfrm>
          <a:off x="3200400" y="1276350"/>
          <a:ext cx="4429743" cy="1390844"/>
        </a:xfrm>
        <a:prstGeom prst="rect">
          <a:avLst/>
        </a:prstGeom>
      </xdr:spPr>
    </xdr:pic>
    <xdr:clientData/>
  </xdr:twoCellAnchor>
  <xdr:twoCellAnchor editAs="oneCell">
    <xdr:from>
      <xdr:col>4</xdr:col>
      <xdr:colOff>1</xdr:colOff>
      <xdr:row>22</xdr:row>
      <xdr:rowOff>9525</xdr:rowOff>
    </xdr:from>
    <xdr:to>
      <xdr:col>6</xdr:col>
      <xdr:colOff>1038225</xdr:colOff>
      <xdr:row>28</xdr:row>
      <xdr:rowOff>29201</xdr:rowOff>
    </xdr:to>
    <xdr:pic>
      <xdr:nvPicPr>
        <xdr:cNvPr id="5" name="Imagen 4">
          <a:extLst>
            <a:ext uri="{FF2B5EF4-FFF2-40B4-BE49-F238E27FC236}">
              <a16:creationId xmlns:a16="http://schemas.microsoft.com/office/drawing/2014/main" id="{B83A66A0-0F1D-4C70-8F72-659B99E8B741}"/>
            </a:ext>
          </a:extLst>
        </xdr:cNvPr>
        <xdr:cNvPicPr>
          <a:picLocks noChangeAspect="1"/>
        </xdr:cNvPicPr>
      </xdr:nvPicPr>
      <xdr:blipFill>
        <a:blip xmlns:r="http://schemas.openxmlformats.org/officeDocument/2006/relationships" r:embed="rId4"/>
        <a:stretch>
          <a:fillRect/>
        </a:stretch>
      </xdr:blipFill>
      <xdr:spPr>
        <a:xfrm>
          <a:off x="3048001" y="4200525"/>
          <a:ext cx="4952999" cy="116267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3</xdr:row>
      <xdr:rowOff>0</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A6DCD80E-D1C7-4A99-81A9-A2DE25C28266}"/>
            </a:ext>
          </a:extLst>
        </xdr:cNvPr>
        <xdr:cNvPicPr>
          <a:picLocks noChangeAspect="1" noChangeArrowheads="1"/>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87923" y="200269"/>
          <a:ext cx="832339" cy="10379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uario\Downloads\Evaluacion_Violencia%20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Usuario\Downloads\Evaluacion_Violencia%201%20(2).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antiago.cardenas\Desktop\Evaluacion_Tecnica_Violencia%20Ponderables%20final.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_INICIAL"/>
      <sheetName val="PLANTILLA_PROPONENTE"/>
      <sheetName val="FUNDAP"/>
      <sheetName val="ALBERTO MERANI"/>
      <sheetName val="ADIFCOL"/>
      <sheetName val="UT FORMANDO PAÍS"/>
      <sheetName val="CORPORACIÓN PARTNERS COLOMBIA"/>
      <sheetName val="IKALA"/>
      <sheetName val="CONSORCIO AOC PROCEDER"/>
      <sheetName val="ESTARCOP HUMANITY"/>
      <sheetName val="UT ESTRATÉGICA CEDAVIDA"/>
      <sheetName val="EUONIA SAS"/>
      <sheetName val="FUNDACÓN DE EDUCACIÓN SAN JOSÉ"/>
      <sheetName val="CONSORCIO APÜSHI"/>
      <sheetName val="FUNDACIÓN PARA EL APOYO, LA UNI"/>
      <sheetName val="FUNVIVE 2.0"/>
      <sheetName val="UT CONTRA LA VIOLENCIA"/>
      <sheetName val="FUNXI"/>
      <sheetName val="FUND DEFENSA DERECHOS HUMANOS"/>
      <sheetName val="EVALUACIÓN_TECNICA"/>
      <sheetName val="PROPUESTA_ECONÓMICA"/>
      <sheetName val="PUNTAJE "/>
      <sheetName val="A. EvE - Media Aritmética"/>
      <sheetName val="B. Media Aritmetica Alta"/>
      <sheetName val="C. Media Geometrica"/>
      <sheetName val="D. Menor Valor"/>
      <sheetName val="factor economico"/>
      <sheetName val="Lista"/>
    </sheetNames>
    <sheetDataSet>
      <sheetData sheetId="0">
        <row r="1">
          <cell r="E1" t="str">
            <v>Sergio Mejia Dussán</v>
          </cell>
          <cell r="I1" t="str">
            <v>Santiago Alejandro Cárdenas Caballero</v>
          </cell>
        </row>
        <row r="2">
          <cell r="E2" t="str">
            <v xml:space="preserve">Evaluador </v>
          </cell>
          <cell r="I2" t="str">
            <v>Evaluador</v>
          </cell>
        </row>
        <row r="3">
          <cell r="D3" t="str">
            <v>Informe preliminar de requisitos habilitantes técnicos - proceso FDLS-LP-003-2024</v>
          </cell>
        </row>
        <row r="4">
          <cell r="B4" t="str">
            <v>OBJETO:</v>
          </cell>
          <cell r="D4" t="str">
            <v>PRESTACIÓN DE SERVICIOS PARA CAPACITACIÓN, SENSIBILIZACIÓN Y SOCIALIZACIÓN DE ESTRATEGIAS DIRIGIDAS A LA PREVENCIÓN, MANEJO Y SEGUIMIENTO DE FACTORES GENERADORES DE VIOLENCIA EN EL CONTEXTO FAMILIAR Y/O VIOLENCIA SEXUAL EN LA LOCALIDAD DE SUBA.</v>
          </cell>
        </row>
        <row r="5">
          <cell r="B5" t="str">
            <v>VALOR DEL CONTRATO EN LETRAS:</v>
          </cell>
          <cell r="D5" t="str">
            <v xml:space="preserve">MIL TRESCIENTOS CINCO MILLONES CUATROCIENTOS CATORCE MIL CUATROCIENTOS CINCUENTA Y CINCO PESOS MCTE </v>
          </cell>
        </row>
        <row r="6">
          <cell r="D6" t="str">
            <v>Experiencia del proponente general y específica</v>
          </cell>
          <cell r="E6" t="str">
            <v>Códigos UNSPSC</v>
          </cell>
          <cell r="F6"/>
          <cell r="G6"/>
          <cell r="H6"/>
        </row>
        <row r="11">
          <cell r="C11" t="str">
            <v>FUNDAP</v>
          </cell>
        </row>
        <row r="12">
          <cell r="C12" t="str">
            <v>ALBERTO MERANÍ</v>
          </cell>
        </row>
        <row r="13">
          <cell r="C13" t="str">
            <v>ADIFCOL</v>
          </cell>
        </row>
        <row r="14">
          <cell r="C14" t="str">
            <v>UT FORMANDO PAÍS</v>
          </cell>
        </row>
        <row r="15">
          <cell r="C15" t="str">
            <v>CORPORACIÓN PARTNERS COLOMBIA</v>
          </cell>
        </row>
        <row r="16">
          <cell r="C16" t="str">
            <v>IKALA</v>
          </cell>
        </row>
        <row r="17">
          <cell r="C17" t="str">
            <v>CONSORCIO AOC PROCEDER</v>
          </cell>
        </row>
        <row r="18">
          <cell r="C18" t="str">
            <v>ESTARCOP HUMANITY</v>
          </cell>
        </row>
        <row r="19">
          <cell r="C19" t="str">
            <v>UT ESTRATÉGICA CEDAVIDA</v>
          </cell>
        </row>
        <row r="20">
          <cell r="C20" t="str">
            <v>EUONIA SAS</v>
          </cell>
        </row>
        <row r="21">
          <cell r="C21" t="str">
            <v>FUNDACÓN DE EDUCACIÓN SAN JOSÉ</v>
          </cell>
        </row>
        <row r="22">
          <cell r="C22" t="str">
            <v>ONSORCIO APÜSHI</v>
          </cell>
        </row>
        <row r="23">
          <cell r="C23" t="str">
            <v>FUNDACIÓN PARA EL APOYO, LA UNIDAD Y RESPETO  A LA SOCIEDAD</v>
          </cell>
        </row>
        <row r="24">
          <cell r="C24" t="str">
            <v>FUNVIVE 2.0</v>
          </cell>
        </row>
        <row r="25">
          <cell r="C25" t="str">
            <v>UT CONTRA LA VIOLENCIA</v>
          </cell>
        </row>
        <row r="26">
          <cell r="C26" t="str">
            <v>FUNXI</v>
          </cell>
        </row>
        <row r="27">
          <cell r="C27" t="str">
            <v>FUNDACIÓN PARA LA DEFENSA DE Los DERECHOS HUMANOS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_INICIAL"/>
      <sheetName val="PLANTILLA_PROPONENTE"/>
      <sheetName val="FUNDAP"/>
      <sheetName val="ALBERTO MERANI"/>
      <sheetName val="ADIFCOL"/>
      <sheetName val="UT FORMANDO PAÍS"/>
      <sheetName val="CORPORACIÓN PARTNERS COLOMBIA"/>
      <sheetName val="IKALA"/>
      <sheetName val="CONSORCIO AOC PROCEDER"/>
      <sheetName val="ESTARCOP HUMANITY"/>
      <sheetName val="UT ESTRATÉGICA CEDAVIDA"/>
      <sheetName val="EUONIA SAS"/>
      <sheetName val="FUNDACÓN DE EDUCACIÓN SAN JOSÉ"/>
      <sheetName val="CONSORCIO APÜSHI"/>
      <sheetName val="FUNDACIÓN PARA EL APOYO, LA UNI"/>
      <sheetName val="FUNVIVE 2.0"/>
      <sheetName val="UT CONTRA LA VIOLENCIA"/>
      <sheetName val="FUNXI"/>
      <sheetName val="FUND DEFENSA DERECHOS HUMANOS"/>
      <sheetName val="EVALUACIÓN_TECNICA"/>
      <sheetName val="PROPUESTA_ECONÓMICA"/>
      <sheetName val="PUNTAJE "/>
      <sheetName val="A. EvE - Media Aritmética"/>
      <sheetName val="B. Media Aritmetica Alta"/>
      <sheetName val="C. Media Geometrica"/>
      <sheetName val="D. Menor Valor"/>
      <sheetName val="factor economico"/>
      <sheetName val="Lis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_INICIAL"/>
      <sheetName val="PLANTILLA_PROPONENTE"/>
      <sheetName val="FUNDAP"/>
      <sheetName val="ALBERTO MERANI"/>
      <sheetName val="ADIFCOL"/>
      <sheetName val="UT FORMANDO PAÍS"/>
      <sheetName val="CORPORACIÓN PARTNERS COLOMBIA"/>
      <sheetName val="IKALA"/>
      <sheetName val="CONSORCIO AOC PROCEDER"/>
      <sheetName val="ESTARCOP HUMANITY"/>
      <sheetName val="UT ESTRATÉGICA CEDAVIDA"/>
      <sheetName val="EUONIA SAS"/>
      <sheetName val="FUNDACÓN DE EDUCACIÓN SAN JOSÉ"/>
      <sheetName val="CONSORCIO APÜSHI"/>
      <sheetName val="FUNDACIÓN PARA EL APOYO, LA UNI"/>
      <sheetName val="FUNVIVE 2.0"/>
      <sheetName val="UT CONTRA LA VIOLENCIA"/>
      <sheetName val="FUNXI"/>
      <sheetName val="FUND DEFENSA DERECHOS HUMANOS"/>
      <sheetName val="EVALUACIÓN_TECNICA_PRELIMINAR"/>
      <sheetName val="EVALUACIÓN_TECNICA_DEFINITIVA"/>
      <sheetName val="Soportes Evaluacion"/>
      <sheetName val="PROPUESTA_ECONÓMICA"/>
      <sheetName val="PUNTAJE "/>
      <sheetName val="A. EvE - Media Aritmética"/>
      <sheetName val="B. Media Aritmetica Alta"/>
      <sheetName val="C. Media Geometrica"/>
      <sheetName val="Hoja2"/>
      <sheetName val="D. Menor Valor"/>
      <sheetName val="factor economico"/>
      <sheetName val="Lista"/>
    </sheetNames>
    <sheetDataSet>
      <sheetData sheetId="0">
        <row r="12">
          <cell r="C12" t="str">
            <v>ALBERTO MERANÍ</v>
          </cell>
        </row>
        <row r="13">
          <cell r="C13" t="str">
            <v>ADIFCOL</v>
          </cell>
        </row>
        <row r="18">
          <cell r="C18" t="str">
            <v>ESTARCOP HUMANITY</v>
          </cell>
        </row>
        <row r="20">
          <cell r="C20" t="str">
            <v>EUONIA SAS</v>
          </cell>
        </row>
        <row r="22">
          <cell r="C22" t="str">
            <v>ONSORCIO APÜSHI</v>
          </cell>
        </row>
        <row r="25">
          <cell r="C25" t="str">
            <v>UT CONTRA LA VIOLENCIA</v>
          </cell>
        </row>
        <row r="26">
          <cell r="C26" t="str">
            <v>FUNXI</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E27E-57D4-4C87-9811-BFFD29DB00F2}">
  <sheetPr codeName="Hoja30"/>
  <dimension ref="A1:K36"/>
  <sheetViews>
    <sheetView tabSelected="1" topLeftCell="A7" zoomScale="60" zoomScaleNormal="60" zoomScalePageLayoutView="60" workbookViewId="0">
      <selection activeCell="B1" sqref="B1"/>
    </sheetView>
  </sheetViews>
  <sheetFormatPr baseColWidth="10" defaultRowHeight="15" x14ac:dyDescent="0.25"/>
  <cols>
    <col min="1" max="1" width="11.42578125" style="1"/>
    <col min="2" max="2" width="38.85546875" style="1" customWidth="1"/>
    <col min="3" max="3" width="22.42578125" style="1" customWidth="1"/>
    <col min="4" max="6" width="26.42578125" style="1" customWidth="1"/>
    <col min="7" max="7" width="19.85546875" style="1" customWidth="1"/>
    <col min="8" max="8" width="22.7109375" style="1" bestFit="1" customWidth="1"/>
    <col min="9" max="9" width="92.7109375" style="28" customWidth="1"/>
    <col min="10" max="10" width="11.42578125" style="1"/>
    <col min="11" max="11" width="29" style="1" customWidth="1"/>
    <col min="12" max="258" width="11.42578125" style="1"/>
    <col min="259" max="259" width="35.42578125" style="1" customWidth="1"/>
    <col min="260" max="260" width="22.42578125" style="1" customWidth="1"/>
    <col min="261" max="262" width="26.42578125" style="1" customWidth="1"/>
    <col min="263" max="264" width="19.85546875" style="1" customWidth="1"/>
    <col min="265" max="265" width="92.7109375" style="1" customWidth="1"/>
    <col min="266" max="514" width="11.42578125" style="1"/>
    <col min="515" max="515" width="35.42578125" style="1" customWidth="1"/>
    <col min="516" max="516" width="22.42578125" style="1" customWidth="1"/>
    <col min="517" max="518" width="26.42578125" style="1" customWidth="1"/>
    <col min="519" max="520" width="19.85546875" style="1" customWidth="1"/>
    <col min="521" max="521" width="92.7109375" style="1" customWidth="1"/>
    <col min="522" max="770" width="11.42578125" style="1"/>
    <col min="771" max="771" width="35.42578125" style="1" customWidth="1"/>
    <col min="772" max="772" width="22.42578125" style="1" customWidth="1"/>
    <col min="773" max="774" width="26.42578125" style="1" customWidth="1"/>
    <col min="775" max="776" width="19.85546875" style="1" customWidth="1"/>
    <col min="777" max="777" width="92.7109375" style="1" customWidth="1"/>
    <col min="778" max="1026" width="11.42578125" style="1"/>
    <col min="1027" max="1027" width="35.42578125" style="1" customWidth="1"/>
    <col min="1028" max="1028" width="22.42578125" style="1" customWidth="1"/>
    <col min="1029" max="1030" width="26.42578125" style="1" customWidth="1"/>
    <col min="1031" max="1032" width="19.85546875" style="1" customWidth="1"/>
    <col min="1033" max="1033" width="92.7109375" style="1" customWidth="1"/>
    <col min="1034" max="1282" width="11.42578125" style="1"/>
    <col min="1283" max="1283" width="35.42578125" style="1" customWidth="1"/>
    <col min="1284" max="1284" width="22.42578125" style="1" customWidth="1"/>
    <col min="1285" max="1286" width="26.42578125" style="1" customWidth="1"/>
    <col min="1287" max="1288" width="19.85546875" style="1" customWidth="1"/>
    <col min="1289" max="1289" width="92.7109375" style="1" customWidth="1"/>
    <col min="1290" max="1538" width="11.42578125" style="1"/>
    <col min="1539" max="1539" width="35.42578125" style="1" customWidth="1"/>
    <col min="1540" max="1540" width="22.42578125" style="1" customWidth="1"/>
    <col min="1541" max="1542" width="26.42578125" style="1" customWidth="1"/>
    <col min="1543" max="1544" width="19.85546875" style="1" customWidth="1"/>
    <col min="1545" max="1545" width="92.7109375" style="1" customWidth="1"/>
    <col min="1546" max="1794" width="11.42578125" style="1"/>
    <col min="1795" max="1795" width="35.42578125" style="1" customWidth="1"/>
    <col min="1796" max="1796" width="22.42578125" style="1" customWidth="1"/>
    <col min="1797" max="1798" width="26.42578125" style="1" customWidth="1"/>
    <col min="1799" max="1800" width="19.85546875" style="1" customWidth="1"/>
    <col min="1801" max="1801" width="92.7109375" style="1" customWidth="1"/>
    <col min="1802" max="2050" width="11.42578125" style="1"/>
    <col min="2051" max="2051" width="35.42578125" style="1" customWidth="1"/>
    <col min="2052" max="2052" width="22.42578125" style="1" customWidth="1"/>
    <col min="2053" max="2054" width="26.42578125" style="1" customWidth="1"/>
    <col min="2055" max="2056" width="19.85546875" style="1" customWidth="1"/>
    <col min="2057" max="2057" width="92.7109375" style="1" customWidth="1"/>
    <col min="2058" max="2306" width="11.42578125" style="1"/>
    <col min="2307" max="2307" width="35.42578125" style="1" customWidth="1"/>
    <col min="2308" max="2308" width="22.42578125" style="1" customWidth="1"/>
    <col min="2309" max="2310" width="26.42578125" style="1" customWidth="1"/>
    <col min="2311" max="2312" width="19.85546875" style="1" customWidth="1"/>
    <col min="2313" max="2313" width="92.7109375" style="1" customWidth="1"/>
    <col min="2314" max="2562" width="11.42578125" style="1"/>
    <col min="2563" max="2563" width="35.42578125" style="1" customWidth="1"/>
    <col min="2564" max="2564" width="22.42578125" style="1" customWidth="1"/>
    <col min="2565" max="2566" width="26.42578125" style="1" customWidth="1"/>
    <col min="2567" max="2568" width="19.85546875" style="1" customWidth="1"/>
    <col min="2569" max="2569" width="92.7109375" style="1" customWidth="1"/>
    <col min="2570" max="2818" width="11.42578125" style="1"/>
    <col min="2819" max="2819" width="35.42578125" style="1" customWidth="1"/>
    <col min="2820" max="2820" width="22.42578125" style="1" customWidth="1"/>
    <col min="2821" max="2822" width="26.42578125" style="1" customWidth="1"/>
    <col min="2823" max="2824" width="19.85546875" style="1" customWidth="1"/>
    <col min="2825" max="2825" width="92.7109375" style="1" customWidth="1"/>
    <col min="2826" max="3074" width="11.42578125" style="1"/>
    <col min="3075" max="3075" width="35.42578125" style="1" customWidth="1"/>
    <col min="3076" max="3076" width="22.42578125" style="1" customWidth="1"/>
    <col min="3077" max="3078" width="26.42578125" style="1" customWidth="1"/>
    <col min="3079" max="3080" width="19.85546875" style="1" customWidth="1"/>
    <col min="3081" max="3081" width="92.7109375" style="1" customWidth="1"/>
    <col min="3082" max="3330" width="11.42578125" style="1"/>
    <col min="3331" max="3331" width="35.42578125" style="1" customWidth="1"/>
    <col min="3332" max="3332" width="22.42578125" style="1" customWidth="1"/>
    <col min="3333" max="3334" width="26.42578125" style="1" customWidth="1"/>
    <col min="3335" max="3336" width="19.85546875" style="1" customWidth="1"/>
    <col min="3337" max="3337" width="92.7109375" style="1" customWidth="1"/>
    <col min="3338" max="3586" width="11.42578125" style="1"/>
    <col min="3587" max="3587" width="35.42578125" style="1" customWidth="1"/>
    <col min="3588" max="3588" width="22.42578125" style="1" customWidth="1"/>
    <col min="3589" max="3590" width="26.42578125" style="1" customWidth="1"/>
    <col min="3591" max="3592" width="19.85546875" style="1" customWidth="1"/>
    <col min="3593" max="3593" width="92.7109375" style="1" customWidth="1"/>
    <col min="3594" max="3842" width="11.42578125" style="1"/>
    <col min="3843" max="3843" width="35.42578125" style="1" customWidth="1"/>
    <col min="3844" max="3844" width="22.42578125" style="1" customWidth="1"/>
    <col min="3845" max="3846" width="26.42578125" style="1" customWidth="1"/>
    <col min="3847" max="3848" width="19.85546875" style="1" customWidth="1"/>
    <col min="3849" max="3849" width="92.7109375" style="1" customWidth="1"/>
    <col min="3850" max="4098" width="11.42578125" style="1"/>
    <col min="4099" max="4099" width="35.42578125" style="1" customWidth="1"/>
    <col min="4100" max="4100" width="22.42578125" style="1" customWidth="1"/>
    <col min="4101" max="4102" width="26.42578125" style="1" customWidth="1"/>
    <col min="4103" max="4104" width="19.85546875" style="1" customWidth="1"/>
    <col min="4105" max="4105" width="92.7109375" style="1" customWidth="1"/>
    <col min="4106" max="4354" width="11.42578125" style="1"/>
    <col min="4355" max="4355" width="35.42578125" style="1" customWidth="1"/>
    <col min="4356" max="4356" width="22.42578125" style="1" customWidth="1"/>
    <col min="4357" max="4358" width="26.42578125" style="1" customWidth="1"/>
    <col min="4359" max="4360" width="19.85546875" style="1" customWidth="1"/>
    <col min="4361" max="4361" width="92.7109375" style="1" customWidth="1"/>
    <col min="4362" max="4610" width="11.42578125" style="1"/>
    <col min="4611" max="4611" width="35.42578125" style="1" customWidth="1"/>
    <col min="4612" max="4612" width="22.42578125" style="1" customWidth="1"/>
    <col min="4613" max="4614" width="26.42578125" style="1" customWidth="1"/>
    <col min="4615" max="4616" width="19.85546875" style="1" customWidth="1"/>
    <col min="4617" max="4617" width="92.7109375" style="1" customWidth="1"/>
    <col min="4618" max="4866" width="11.42578125" style="1"/>
    <col min="4867" max="4867" width="35.42578125" style="1" customWidth="1"/>
    <col min="4868" max="4868" width="22.42578125" style="1" customWidth="1"/>
    <col min="4869" max="4870" width="26.42578125" style="1" customWidth="1"/>
    <col min="4871" max="4872" width="19.85546875" style="1" customWidth="1"/>
    <col min="4873" max="4873" width="92.7109375" style="1" customWidth="1"/>
    <col min="4874" max="5122" width="11.42578125" style="1"/>
    <col min="5123" max="5123" width="35.42578125" style="1" customWidth="1"/>
    <col min="5124" max="5124" width="22.42578125" style="1" customWidth="1"/>
    <col min="5125" max="5126" width="26.42578125" style="1" customWidth="1"/>
    <col min="5127" max="5128" width="19.85546875" style="1" customWidth="1"/>
    <col min="5129" max="5129" width="92.7109375" style="1" customWidth="1"/>
    <col min="5130" max="5378" width="11.42578125" style="1"/>
    <col min="5379" max="5379" width="35.42578125" style="1" customWidth="1"/>
    <col min="5380" max="5380" width="22.42578125" style="1" customWidth="1"/>
    <col min="5381" max="5382" width="26.42578125" style="1" customWidth="1"/>
    <col min="5383" max="5384" width="19.85546875" style="1" customWidth="1"/>
    <col min="5385" max="5385" width="92.7109375" style="1" customWidth="1"/>
    <col min="5386" max="5634" width="11.42578125" style="1"/>
    <col min="5635" max="5635" width="35.42578125" style="1" customWidth="1"/>
    <col min="5636" max="5636" width="22.42578125" style="1" customWidth="1"/>
    <col min="5637" max="5638" width="26.42578125" style="1" customWidth="1"/>
    <col min="5639" max="5640" width="19.85546875" style="1" customWidth="1"/>
    <col min="5641" max="5641" width="92.7109375" style="1" customWidth="1"/>
    <col min="5642" max="5890" width="11.42578125" style="1"/>
    <col min="5891" max="5891" width="35.42578125" style="1" customWidth="1"/>
    <col min="5892" max="5892" width="22.42578125" style="1" customWidth="1"/>
    <col min="5893" max="5894" width="26.42578125" style="1" customWidth="1"/>
    <col min="5895" max="5896" width="19.85546875" style="1" customWidth="1"/>
    <col min="5897" max="5897" width="92.7109375" style="1" customWidth="1"/>
    <col min="5898" max="6146" width="11.42578125" style="1"/>
    <col min="6147" max="6147" width="35.42578125" style="1" customWidth="1"/>
    <col min="6148" max="6148" width="22.42578125" style="1" customWidth="1"/>
    <col min="6149" max="6150" width="26.42578125" style="1" customWidth="1"/>
    <col min="6151" max="6152" width="19.85546875" style="1" customWidth="1"/>
    <col min="6153" max="6153" width="92.7109375" style="1" customWidth="1"/>
    <col min="6154" max="6402" width="11.42578125" style="1"/>
    <col min="6403" max="6403" width="35.42578125" style="1" customWidth="1"/>
    <col min="6404" max="6404" width="22.42578125" style="1" customWidth="1"/>
    <col min="6405" max="6406" width="26.42578125" style="1" customWidth="1"/>
    <col min="6407" max="6408" width="19.85546875" style="1" customWidth="1"/>
    <col min="6409" max="6409" width="92.7109375" style="1" customWidth="1"/>
    <col min="6410" max="6658" width="11.42578125" style="1"/>
    <col min="6659" max="6659" width="35.42578125" style="1" customWidth="1"/>
    <col min="6660" max="6660" width="22.42578125" style="1" customWidth="1"/>
    <col min="6661" max="6662" width="26.42578125" style="1" customWidth="1"/>
    <col min="6663" max="6664" width="19.85546875" style="1" customWidth="1"/>
    <col min="6665" max="6665" width="92.7109375" style="1" customWidth="1"/>
    <col min="6666" max="6914" width="11.42578125" style="1"/>
    <col min="6915" max="6915" width="35.42578125" style="1" customWidth="1"/>
    <col min="6916" max="6916" width="22.42578125" style="1" customWidth="1"/>
    <col min="6917" max="6918" width="26.42578125" style="1" customWidth="1"/>
    <col min="6919" max="6920" width="19.85546875" style="1" customWidth="1"/>
    <col min="6921" max="6921" width="92.7109375" style="1" customWidth="1"/>
    <col min="6922" max="7170" width="11.42578125" style="1"/>
    <col min="7171" max="7171" width="35.42578125" style="1" customWidth="1"/>
    <col min="7172" max="7172" width="22.42578125" style="1" customWidth="1"/>
    <col min="7173" max="7174" width="26.42578125" style="1" customWidth="1"/>
    <col min="7175" max="7176" width="19.85546875" style="1" customWidth="1"/>
    <col min="7177" max="7177" width="92.7109375" style="1" customWidth="1"/>
    <col min="7178" max="7426" width="11.42578125" style="1"/>
    <col min="7427" max="7427" width="35.42578125" style="1" customWidth="1"/>
    <col min="7428" max="7428" width="22.42578125" style="1" customWidth="1"/>
    <col min="7429" max="7430" width="26.42578125" style="1" customWidth="1"/>
    <col min="7431" max="7432" width="19.85546875" style="1" customWidth="1"/>
    <col min="7433" max="7433" width="92.7109375" style="1" customWidth="1"/>
    <col min="7434" max="7682" width="11.42578125" style="1"/>
    <col min="7683" max="7683" width="35.42578125" style="1" customWidth="1"/>
    <col min="7684" max="7684" width="22.42578125" style="1" customWidth="1"/>
    <col min="7685" max="7686" width="26.42578125" style="1" customWidth="1"/>
    <col min="7687" max="7688" width="19.85546875" style="1" customWidth="1"/>
    <col min="7689" max="7689" width="92.7109375" style="1" customWidth="1"/>
    <col min="7690" max="7938" width="11.42578125" style="1"/>
    <col min="7939" max="7939" width="35.42578125" style="1" customWidth="1"/>
    <col min="7940" max="7940" width="22.42578125" style="1" customWidth="1"/>
    <col min="7941" max="7942" width="26.42578125" style="1" customWidth="1"/>
    <col min="7943" max="7944" width="19.85546875" style="1" customWidth="1"/>
    <col min="7945" max="7945" width="92.7109375" style="1" customWidth="1"/>
    <col min="7946" max="8194" width="11.42578125" style="1"/>
    <col min="8195" max="8195" width="35.42578125" style="1" customWidth="1"/>
    <col min="8196" max="8196" width="22.42578125" style="1" customWidth="1"/>
    <col min="8197" max="8198" width="26.42578125" style="1" customWidth="1"/>
    <col min="8199" max="8200" width="19.85546875" style="1" customWidth="1"/>
    <col min="8201" max="8201" width="92.7109375" style="1" customWidth="1"/>
    <col min="8202" max="8450" width="11.42578125" style="1"/>
    <col min="8451" max="8451" width="35.42578125" style="1" customWidth="1"/>
    <col min="8452" max="8452" width="22.42578125" style="1" customWidth="1"/>
    <col min="8453" max="8454" width="26.42578125" style="1" customWidth="1"/>
    <col min="8455" max="8456" width="19.85546875" style="1" customWidth="1"/>
    <col min="8457" max="8457" width="92.7109375" style="1" customWidth="1"/>
    <col min="8458" max="8706" width="11.42578125" style="1"/>
    <col min="8707" max="8707" width="35.42578125" style="1" customWidth="1"/>
    <col min="8708" max="8708" width="22.42578125" style="1" customWidth="1"/>
    <col min="8709" max="8710" width="26.42578125" style="1" customWidth="1"/>
    <col min="8711" max="8712" width="19.85546875" style="1" customWidth="1"/>
    <col min="8713" max="8713" width="92.7109375" style="1" customWidth="1"/>
    <col min="8714" max="8962" width="11.42578125" style="1"/>
    <col min="8963" max="8963" width="35.42578125" style="1" customWidth="1"/>
    <col min="8964" max="8964" width="22.42578125" style="1" customWidth="1"/>
    <col min="8965" max="8966" width="26.42578125" style="1" customWidth="1"/>
    <col min="8967" max="8968" width="19.85546875" style="1" customWidth="1"/>
    <col min="8969" max="8969" width="92.7109375" style="1" customWidth="1"/>
    <col min="8970" max="9218" width="11.42578125" style="1"/>
    <col min="9219" max="9219" width="35.42578125" style="1" customWidth="1"/>
    <col min="9220" max="9220" width="22.42578125" style="1" customWidth="1"/>
    <col min="9221" max="9222" width="26.42578125" style="1" customWidth="1"/>
    <col min="9223" max="9224" width="19.85546875" style="1" customWidth="1"/>
    <col min="9225" max="9225" width="92.7109375" style="1" customWidth="1"/>
    <col min="9226" max="9474" width="11.42578125" style="1"/>
    <col min="9475" max="9475" width="35.42578125" style="1" customWidth="1"/>
    <col min="9476" max="9476" width="22.42578125" style="1" customWidth="1"/>
    <col min="9477" max="9478" width="26.42578125" style="1" customWidth="1"/>
    <col min="9479" max="9480" width="19.85546875" style="1" customWidth="1"/>
    <col min="9481" max="9481" width="92.7109375" style="1" customWidth="1"/>
    <col min="9482" max="9730" width="11.42578125" style="1"/>
    <col min="9731" max="9731" width="35.42578125" style="1" customWidth="1"/>
    <col min="9732" max="9732" width="22.42578125" style="1" customWidth="1"/>
    <col min="9733" max="9734" width="26.42578125" style="1" customWidth="1"/>
    <col min="9735" max="9736" width="19.85546875" style="1" customWidth="1"/>
    <col min="9737" max="9737" width="92.7109375" style="1" customWidth="1"/>
    <col min="9738" max="9986" width="11.42578125" style="1"/>
    <col min="9987" max="9987" width="35.42578125" style="1" customWidth="1"/>
    <col min="9988" max="9988" width="22.42578125" style="1" customWidth="1"/>
    <col min="9989" max="9990" width="26.42578125" style="1" customWidth="1"/>
    <col min="9991" max="9992" width="19.85546875" style="1" customWidth="1"/>
    <col min="9993" max="9993" width="92.7109375" style="1" customWidth="1"/>
    <col min="9994" max="10242" width="11.42578125" style="1"/>
    <col min="10243" max="10243" width="35.42578125" style="1" customWidth="1"/>
    <col min="10244" max="10244" width="22.42578125" style="1" customWidth="1"/>
    <col min="10245" max="10246" width="26.42578125" style="1" customWidth="1"/>
    <col min="10247" max="10248" width="19.85546875" style="1" customWidth="1"/>
    <col min="10249" max="10249" width="92.7109375" style="1" customWidth="1"/>
    <col min="10250" max="10498" width="11.42578125" style="1"/>
    <col min="10499" max="10499" width="35.42578125" style="1" customWidth="1"/>
    <col min="10500" max="10500" width="22.42578125" style="1" customWidth="1"/>
    <col min="10501" max="10502" width="26.42578125" style="1" customWidth="1"/>
    <col min="10503" max="10504" width="19.85546875" style="1" customWidth="1"/>
    <col min="10505" max="10505" width="92.7109375" style="1" customWidth="1"/>
    <col min="10506" max="10754" width="11.42578125" style="1"/>
    <col min="10755" max="10755" width="35.42578125" style="1" customWidth="1"/>
    <col min="10756" max="10756" width="22.42578125" style="1" customWidth="1"/>
    <col min="10757" max="10758" width="26.42578125" style="1" customWidth="1"/>
    <col min="10759" max="10760" width="19.85546875" style="1" customWidth="1"/>
    <col min="10761" max="10761" width="92.7109375" style="1" customWidth="1"/>
    <col min="10762" max="11010" width="11.42578125" style="1"/>
    <col min="11011" max="11011" width="35.42578125" style="1" customWidth="1"/>
    <col min="11012" max="11012" width="22.42578125" style="1" customWidth="1"/>
    <col min="11013" max="11014" width="26.42578125" style="1" customWidth="1"/>
    <col min="11015" max="11016" width="19.85546875" style="1" customWidth="1"/>
    <col min="11017" max="11017" width="92.7109375" style="1" customWidth="1"/>
    <col min="11018" max="11266" width="11.42578125" style="1"/>
    <col min="11267" max="11267" width="35.42578125" style="1" customWidth="1"/>
    <col min="11268" max="11268" width="22.42578125" style="1" customWidth="1"/>
    <col min="11269" max="11270" width="26.42578125" style="1" customWidth="1"/>
    <col min="11271" max="11272" width="19.85546875" style="1" customWidth="1"/>
    <col min="11273" max="11273" width="92.7109375" style="1" customWidth="1"/>
    <col min="11274" max="11522" width="11.42578125" style="1"/>
    <col min="11523" max="11523" width="35.42578125" style="1" customWidth="1"/>
    <col min="11524" max="11524" width="22.42578125" style="1" customWidth="1"/>
    <col min="11525" max="11526" width="26.42578125" style="1" customWidth="1"/>
    <col min="11527" max="11528" width="19.85546875" style="1" customWidth="1"/>
    <col min="11529" max="11529" width="92.7109375" style="1" customWidth="1"/>
    <col min="11530" max="11778" width="11.42578125" style="1"/>
    <col min="11779" max="11779" width="35.42578125" style="1" customWidth="1"/>
    <col min="11780" max="11780" width="22.42578125" style="1" customWidth="1"/>
    <col min="11781" max="11782" width="26.42578125" style="1" customWidth="1"/>
    <col min="11783" max="11784" width="19.85546875" style="1" customWidth="1"/>
    <col min="11785" max="11785" width="92.7109375" style="1" customWidth="1"/>
    <col min="11786" max="12034" width="11.42578125" style="1"/>
    <col min="12035" max="12035" width="35.42578125" style="1" customWidth="1"/>
    <col min="12036" max="12036" width="22.42578125" style="1" customWidth="1"/>
    <col min="12037" max="12038" width="26.42578125" style="1" customWidth="1"/>
    <col min="12039" max="12040" width="19.85546875" style="1" customWidth="1"/>
    <col min="12041" max="12041" width="92.7109375" style="1" customWidth="1"/>
    <col min="12042" max="12290" width="11.42578125" style="1"/>
    <col min="12291" max="12291" width="35.42578125" style="1" customWidth="1"/>
    <col min="12292" max="12292" width="22.42578125" style="1" customWidth="1"/>
    <col min="12293" max="12294" width="26.42578125" style="1" customWidth="1"/>
    <col min="12295" max="12296" width="19.85546875" style="1" customWidth="1"/>
    <col min="12297" max="12297" width="92.7109375" style="1" customWidth="1"/>
    <col min="12298" max="12546" width="11.42578125" style="1"/>
    <col min="12547" max="12547" width="35.42578125" style="1" customWidth="1"/>
    <col min="12548" max="12548" width="22.42578125" style="1" customWidth="1"/>
    <col min="12549" max="12550" width="26.42578125" style="1" customWidth="1"/>
    <col min="12551" max="12552" width="19.85546875" style="1" customWidth="1"/>
    <col min="12553" max="12553" width="92.7109375" style="1" customWidth="1"/>
    <col min="12554" max="12802" width="11.42578125" style="1"/>
    <col min="12803" max="12803" width="35.42578125" style="1" customWidth="1"/>
    <col min="12804" max="12804" width="22.42578125" style="1" customWidth="1"/>
    <col min="12805" max="12806" width="26.42578125" style="1" customWidth="1"/>
    <col min="12807" max="12808" width="19.85546875" style="1" customWidth="1"/>
    <col min="12809" max="12809" width="92.7109375" style="1" customWidth="1"/>
    <col min="12810" max="13058" width="11.42578125" style="1"/>
    <col min="13059" max="13059" width="35.42578125" style="1" customWidth="1"/>
    <col min="13060" max="13060" width="22.42578125" style="1" customWidth="1"/>
    <col min="13061" max="13062" width="26.42578125" style="1" customWidth="1"/>
    <col min="13063" max="13064" width="19.85546875" style="1" customWidth="1"/>
    <col min="13065" max="13065" width="92.7109375" style="1" customWidth="1"/>
    <col min="13066" max="13314" width="11.42578125" style="1"/>
    <col min="13315" max="13315" width="35.42578125" style="1" customWidth="1"/>
    <col min="13316" max="13316" width="22.42578125" style="1" customWidth="1"/>
    <col min="13317" max="13318" width="26.42578125" style="1" customWidth="1"/>
    <col min="13319" max="13320" width="19.85546875" style="1" customWidth="1"/>
    <col min="13321" max="13321" width="92.7109375" style="1" customWidth="1"/>
    <col min="13322" max="13570" width="11.42578125" style="1"/>
    <col min="13571" max="13571" width="35.42578125" style="1" customWidth="1"/>
    <col min="13572" max="13572" width="22.42578125" style="1" customWidth="1"/>
    <col min="13573" max="13574" width="26.42578125" style="1" customWidth="1"/>
    <col min="13575" max="13576" width="19.85546875" style="1" customWidth="1"/>
    <col min="13577" max="13577" width="92.7109375" style="1" customWidth="1"/>
    <col min="13578" max="13826" width="11.42578125" style="1"/>
    <col min="13827" max="13827" width="35.42578125" style="1" customWidth="1"/>
    <col min="13828" max="13828" width="22.42578125" style="1" customWidth="1"/>
    <col min="13829" max="13830" width="26.42578125" style="1" customWidth="1"/>
    <col min="13831" max="13832" width="19.85546875" style="1" customWidth="1"/>
    <col min="13833" max="13833" width="92.7109375" style="1" customWidth="1"/>
    <col min="13834" max="14082" width="11.42578125" style="1"/>
    <col min="14083" max="14083" width="35.42578125" style="1" customWidth="1"/>
    <col min="14084" max="14084" width="22.42578125" style="1" customWidth="1"/>
    <col min="14085" max="14086" width="26.42578125" style="1" customWidth="1"/>
    <col min="14087" max="14088" width="19.85546875" style="1" customWidth="1"/>
    <col min="14089" max="14089" width="92.7109375" style="1" customWidth="1"/>
    <col min="14090" max="14338" width="11.42578125" style="1"/>
    <col min="14339" max="14339" width="35.42578125" style="1" customWidth="1"/>
    <col min="14340" max="14340" width="22.42578125" style="1" customWidth="1"/>
    <col min="14341" max="14342" width="26.42578125" style="1" customWidth="1"/>
    <col min="14343" max="14344" width="19.85546875" style="1" customWidth="1"/>
    <col min="14345" max="14345" width="92.7109375" style="1" customWidth="1"/>
    <col min="14346" max="14594" width="11.42578125" style="1"/>
    <col min="14595" max="14595" width="35.42578125" style="1" customWidth="1"/>
    <col min="14596" max="14596" width="22.42578125" style="1" customWidth="1"/>
    <col min="14597" max="14598" width="26.42578125" style="1" customWidth="1"/>
    <col min="14599" max="14600" width="19.85546875" style="1" customWidth="1"/>
    <col min="14601" max="14601" width="92.7109375" style="1" customWidth="1"/>
    <col min="14602" max="14850" width="11.42578125" style="1"/>
    <col min="14851" max="14851" width="35.42578125" style="1" customWidth="1"/>
    <col min="14852" max="14852" width="22.42578125" style="1" customWidth="1"/>
    <col min="14853" max="14854" width="26.42578125" style="1" customWidth="1"/>
    <col min="14855" max="14856" width="19.85546875" style="1" customWidth="1"/>
    <col min="14857" max="14857" width="92.7109375" style="1" customWidth="1"/>
    <col min="14858" max="15106" width="11.42578125" style="1"/>
    <col min="15107" max="15107" width="35.42578125" style="1" customWidth="1"/>
    <col min="15108" max="15108" width="22.42578125" style="1" customWidth="1"/>
    <col min="15109" max="15110" width="26.42578125" style="1" customWidth="1"/>
    <col min="15111" max="15112" width="19.85546875" style="1" customWidth="1"/>
    <col min="15113" max="15113" width="92.7109375" style="1" customWidth="1"/>
    <col min="15114" max="15362" width="11.42578125" style="1"/>
    <col min="15363" max="15363" width="35.42578125" style="1" customWidth="1"/>
    <col min="15364" max="15364" width="22.42578125" style="1" customWidth="1"/>
    <col min="15365" max="15366" width="26.42578125" style="1" customWidth="1"/>
    <col min="15367" max="15368" width="19.85546875" style="1" customWidth="1"/>
    <col min="15369" max="15369" width="92.7109375" style="1" customWidth="1"/>
    <col min="15370" max="15618" width="11.42578125" style="1"/>
    <col min="15619" max="15619" width="35.42578125" style="1" customWidth="1"/>
    <col min="15620" max="15620" width="22.42578125" style="1" customWidth="1"/>
    <col min="15621" max="15622" width="26.42578125" style="1" customWidth="1"/>
    <col min="15623" max="15624" width="19.85546875" style="1" customWidth="1"/>
    <col min="15625" max="15625" width="92.7109375" style="1" customWidth="1"/>
    <col min="15626" max="15874" width="11.42578125" style="1"/>
    <col min="15875" max="15875" width="35.42578125" style="1" customWidth="1"/>
    <col min="15876" max="15876" width="22.42578125" style="1" customWidth="1"/>
    <col min="15877" max="15878" width="26.42578125" style="1" customWidth="1"/>
    <col min="15879" max="15880" width="19.85546875" style="1" customWidth="1"/>
    <col min="15881" max="15881" width="92.7109375" style="1" customWidth="1"/>
    <col min="15882" max="16130" width="11.42578125" style="1"/>
    <col min="16131" max="16131" width="35.42578125" style="1" customWidth="1"/>
    <col min="16132" max="16132" width="22.42578125" style="1" customWidth="1"/>
    <col min="16133" max="16134" width="26.42578125" style="1" customWidth="1"/>
    <col min="16135" max="16136" width="19.85546875" style="1" customWidth="1"/>
    <col min="16137" max="16137" width="92.7109375" style="1" customWidth="1"/>
    <col min="16138" max="16384" width="11.42578125" style="1"/>
  </cols>
  <sheetData>
    <row r="1" spans="1:11" x14ac:dyDescent="0.25">
      <c r="B1" s="2" t="s">
        <v>0</v>
      </c>
      <c r="C1" s="117" t="str">
        <f>IF([1]INFORMACIÓN_INICIAL!E1="","",CONCATENATE([1]INFORMACIÓN_INICIAL!E1,"-",[1]INFORMACIÓN_INICIAL!E2))</f>
        <v xml:space="preserve">Sergio Mejia Dussán-Evaluador </v>
      </c>
      <c r="D1" s="117"/>
      <c r="E1" s="117"/>
      <c r="F1" s="118"/>
      <c r="G1" s="117" t="str">
        <f>IF([1]INFORMACIÓN_INICIAL!I1="","",CONCATENATE([1]INFORMACIÓN_INICIAL!I1,"-",[1]INFORMACIÓN_INICIAL!I2))</f>
        <v>Santiago Alejandro Cárdenas Caballero-Evaluador</v>
      </c>
      <c r="H1" s="117"/>
      <c r="I1" s="118"/>
    </row>
    <row r="2" spans="1:11" x14ac:dyDescent="0.25">
      <c r="B2" s="3" t="s">
        <v>1</v>
      </c>
      <c r="C2" s="119" t="str">
        <f>IF([1]INFORMACIÓN_INICIAL!$D$3="","",[1]INFORMACIÓN_INICIAL!$D$3)</f>
        <v>Informe preliminar de requisitos habilitantes técnicos - proceso FDLS-LP-003-2024</v>
      </c>
      <c r="D2" s="119"/>
      <c r="E2" s="119"/>
      <c r="F2" s="119"/>
      <c r="G2" s="119"/>
      <c r="H2" s="119"/>
      <c r="I2" s="119"/>
    </row>
    <row r="3" spans="1:11" ht="29.45" customHeight="1" x14ac:dyDescent="0.25">
      <c r="B3" s="4" t="s">
        <v>2</v>
      </c>
      <c r="C3" s="119" t="str">
        <f>IF([1]INFORMACIÓN_INICIAL!D4="","",CONCATENATE([1]INFORMACIÓN_INICIAL!B4,"",[1]INFORMACIÓN_INICIAL!D4))</f>
        <v>OBJETO:PRESTACIÓN DE SERVICIOS PARA CAPACITACIÓN, SENSIBILIZACIÓN Y SOCIALIZACIÓN DE ESTRATEGIAS DIRIGIDAS A LA PREVENCIÓN, MANEJO Y SEGUIMIENTO DE FACTORES GENERADORES DE VIOLENCIA EN EL CONTEXTO FAMILIAR Y/O VIOLENCIA SEXUAL EN LA LOCALIDAD DE SUBA.</v>
      </c>
      <c r="D3" s="119"/>
      <c r="E3" s="119"/>
      <c r="F3" s="119"/>
      <c r="G3" s="119"/>
      <c r="H3" s="119"/>
      <c r="I3" s="119"/>
    </row>
    <row r="4" spans="1:11" ht="21.6" customHeight="1" x14ac:dyDescent="0.25">
      <c r="B4" s="4" t="s">
        <v>3</v>
      </c>
      <c r="C4" s="119" t="str">
        <f>IF([1]INFORMACIÓN_INICIAL!D5="","",CONCATENATE([1]INFORMACIÓN_INICIAL!B5," ",[1]INFORMACIÓN_INICIAL!D5))</f>
        <v xml:space="preserve">VALOR DEL CONTRATO EN LETRAS: MIL TRESCIENTOS CINCO MILLONES CUATROCIENTOS CATORCE MIL CUATROCIENTOS CINCUENTA Y CINCO PESOS MCTE </v>
      </c>
      <c r="D4" s="119"/>
      <c r="E4" s="119"/>
      <c r="F4" s="119"/>
      <c r="G4" s="119"/>
      <c r="H4" s="119"/>
      <c r="I4" s="119"/>
    </row>
    <row r="5" spans="1:11" ht="35.25" customHeight="1" x14ac:dyDescent="0.25">
      <c r="B5" s="5" t="s">
        <v>4</v>
      </c>
      <c r="C5" s="6" t="str">
        <f>IF([1]INFORMACIÓN_INICIAL!D6="","",[1]INFORMACIÓN_INICIAL!D6)</f>
        <v>Experiencia del proponente general y específica</v>
      </c>
      <c r="D5" s="6" t="str">
        <f>IF([1]INFORMACIÓN_INICIAL!E6="","",[1]INFORMACIÓN_INICIAL!E6)</f>
        <v>Códigos UNSPSC</v>
      </c>
      <c r="E5" s="6" t="str">
        <f>IF([1]INFORMACIÓN_INICIAL!F6="","",[1]INFORMACIÓN_INICIAL!F6)</f>
        <v/>
      </c>
      <c r="F5" s="6" t="str">
        <f>IF([1]INFORMACIÓN_INICIAL!G6="","",[1]INFORMACIÓN_INICIAL!G6)</f>
        <v/>
      </c>
      <c r="G5" s="6" t="str">
        <f>IF([1]INFORMACIÓN_INICIAL!H6="","",[1]INFORMACIÓN_INICIAL!H6)</f>
        <v/>
      </c>
      <c r="H5" s="7"/>
      <c r="I5" s="7"/>
    </row>
    <row r="6" spans="1:11" x14ac:dyDescent="0.25">
      <c r="A6" s="8"/>
      <c r="B6" s="8"/>
      <c r="C6" s="8"/>
      <c r="D6" s="8"/>
      <c r="E6" s="9"/>
      <c r="F6" s="9"/>
      <c r="G6" s="9"/>
      <c r="H6" s="9"/>
      <c r="I6" s="9"/>
    </row>
    <row r="7" spans="1:11" x14ac:dyDescent="0.25">
      <c r="A7" s="109"/>
      <c r="B7" s="110"/>
      <c r="C7" s="115" t="s">
        <v>5</v>
      </c>
      <c r="D7" s="115"/>
      <c r="E7" s="115"/>
      <c r="F7" s="115"/>
      <c r="G7" s="115"/>
      <c r="H7" s="115"/>
      <c r="I7" s="115"/>
    </row>
    <row r="8" spans="1:11" ht="17.45" customHeight="1" x14ac:dyDescent="0.25">
      <c r="A8" s="111"/>
      <c r="B8" s="112"/>
      <c r="C8" s="115" t="str">
        <f>C2</f>
        <v>Informe preliminar de requisitos habilitantes técnicos - proceso FDLS-LP-003-2024</v>
      </c>
      <c r="D8" s="115"/>
      <c r="E8" s="115"/>
      <c r="F8" s="115"/>
      <c r="G8" s="115"/>
      <c r="H8" s="115"/>
      <c r="I8" s="115"/>
    </row>
    <row r="9" spans="1:11" ht="70.7" customHeight="1" x14ac:dyDescent="0.25">
      <c r="A9" s="113"/>
      <c r="B9" s="114"/>
      <c r="C9" s="116" t="str">
        <f>CONCATENATE(B3," ",C3)</f>
        <v>OBJETO: OBJETO:PRESTACIÓN DE SERVICIOS PARA CAPACITACIÓN, SENSIBILIZACIÓN Y SOCIALIZACIÓN DE ESTRATEGIAS DIRIGIDAS A LA PREVENCIÓN, MANEJO Y SEGUIMIENTO DE FACTORES GENERADORES DE VIOLENCIA EN EL CONTEXTO FAMILIAR Y/O VIOLENCIA SEXUAL EN LA LOCALIDAD DE SUBA.</v>
      </c>
      <c r="D9" s="116"/>
      <c r="E9" s="116"/>
      <c r="F9" s="116"/>
      <c r="G9" s="116"/>
      <c r="H9" s="116"/>
      <c r="I9" s="116"/>
    </row>
    <row r="10" spans="1:11" x14ac:dyDescent="0.25">
      <c r="A10" s="105" t="s">
        <v>6</v>
      </c>
      <c r="B10" s="106" t="s">
        <v>7</v>
      </c>
      <c r="C10" s="107" t="s">
        <v>8</v>
      </c>
      <c r="D10" s="107"/>
      <c r="E10" s="107"/>
      <c r="F10" s="107"/>
      <c r="G10" s="107"/>
      <c r="H10" s="106" t="s">
        <v>9</v>
      </c>
      <c r="I10" s="108" t="s">
        <v>10</v>
      </c>
      <c r="J10" s="98" t="s">
        <v>50</v>
      </c>
      <c r="K10" s="98"/>
    </row>
    <row r="11" spans="1:11" ht="15" customHeight="1" x14ac:dyDescent="0.25">
      <c r="A11" s="105"/>
      <c r="B11" s="106"/>
      <c r="C11" s="106" t="s">
        <v>11</v>
      </c>
      <c r="D11" s="106" t="s">
        <v>12</v>
      </c>
      <c r="E11" s="106" t="s">
        <v>13</v>
      </c>
      <c r="F11" s="106" t="s">
        <v>14</v>
      </c>
      <c r="G11" s="106" t="s">
        <v>15</v>
      </c>
      <c r="H11" s="105"/>
      <c r="I11" s="108"/>
      <c r="J11" s="98"/>
      <c r="K11" s="98"/>
    </row>
    <row r="12" spans="1:11" ht="36.6" customHeight="1" x14ac:dyDescent="0.25">
      <c r="A12" s="105"/>
      <c r="B12" s="106"/>
      <c r="C12" s="106"/>
      <c r="D12" s="106"/>
      <c r="E12" s="106"/>
      <c r="F12" s="106"/>
      <c r="G12" s="106"/>
      <c r="H12" s="105"/>
      <c r="I12" s="108"/>
      <c r="J12" s="98"/>
      <c r="K12" s="98"/>
    </row>
    <row r="13" spans="1:11" x14ac:dyDescent="0.25">
      <c r="A13" s="105"/>
      <c r="B13" s="106"/>
      <c r="C13" s="106"/>
      <c r="D13" s="106"/>
      <c r="E13" s="106"/>
      <c r="F13" s="106"/>
      <c r="G13" s="106"/>
      <c r="H13" s="105"/>
      <c r="I13" s="108"/>
      <c r="J13" s="98"/>
      <c r="K13" s="98"/>
    </row>
    <row r="14" spans="1:11" ht="30" x14ac:dyDescent="0.25">
      <c r="A14" s="105"/>
      <c r="B14" s="106"/>
      <c r="C14" s="10" t="s">
        <v>16</v>
      </c>
      <c r="D14" s="10" t="s">
        <v>16</v>
      </c>
      <c r="E14" s="10" t="s">
        <v>16</v>
      </c>
      <c r="F14" s="10" t="s">
        <v>16</v>
      </c>
      <c r="G14" s="106"/>
      <c r="H14" s="105"/>
      <c r="I14" s="108"/>
      <c r="J14" s="98"/>
      <c r="K14" s="98"/>
    </row>
    <row r="15" spans="1:11" ht="294.75" customHeight="1" x14ac:dyDescent="0.25">
      <c r="A15" s="11">
        <v>1</v>
      </c>
      <c r="B15" s="12" t="str">
        <f>IF([1]INFORMACIÓN_INICIAL!$C$11="","",[1]INFORMACIÓN_INICIAL!$C$11)</f>
        <v>FUNDAP</v>
      </c>
      <c r="C15" s="13" t="s">
        <v>17</v>
      </c>
      <c r="D15" s="13" t="s">
        <v>17</v>
      </c>
      <c r="E15" s="14" t="s">
        <v>18</v>
      </c>
      <c r="F15" s="14" t="s">
        <v>18</v>
      </c>
      <c r="G15" s="15" t="str">
        <f t="shared" ref="G15:G30" si="0">IF(AND(C15="CUMPLE",D15="CUMPLE",E15="CUMPLE",F15="CUMPLE"),"CUMPLE",IF(B15="","","NO CUMPLE"))</f>
        <v>NO CUMPLE</v>
      </c>
      <c r="H15" s="64" t="str">
        <f t="shared" ref="H15:H24" si="1">IF(B15="","",IF(G15="CUMPLE","HABILITADO","NO HABILITADO"))</f>
        <v>NO HABILITADO</v>
      </c>
      <c r="I15" s="70" t="s">
        <v>19</v>
      </c>
      <c r="J15" s="99" t="s">
        <v>51</v>
      </c>
      <c r="K15" s="99"/>
    </row>
    <row r="16" spans="1:11" ht="23.25" x14ac:dyDescent="0.35">
      <c r="A16" s="11">
        <v>2</v>
      </c>
      <c r="B16" s="12" t="str">
        <f>IF([1]INFORMACIÓN_INICIAL!$C$12="","",[1]INFORMACIÓN_INICIAL!$C$12)</f>
        <v>ALBERTO MERANÍ</v>
      </c>
      <c r="C16" s="14" t="s">
        <v>18</v>
      </c>
      <c r="D16" s="14" t="s">
        <v>18</v>
      </c>
      <c r="E16" s="14" t="s">
        <v>18</v>
      </c>
      <c r="F16" s="14" t="s">
        <v>18</v>
      </c>
      <c r="G16" s="12" t="str">
        <f t="shared" si="0"/>
        <v>CUMPLE</v>
      </c>
      <c r="H16" s="11" t="str">
        <f t="shared" si="1"/>
        <v>HABILITADO</v>
      </c>
      <c r="I16" s="70"/>
      <c r="J16" s="100">
        <v>1285562528.4300001</v>
      </c>
      <c r="K16" s="100"/>
    </row>
    <row r="17" spans="1:11" ht="30" x14ac:dyDescent="0.35">
      <c r="A17" s="11">
        <v>3</v>
      </c>
      <c r="B17" s="12" t="str">
        <f>IF([1]INFORMACIÓN_INICIAL!$C$13="","",[1]INFORMACIÓN_INICIAL!$C$13)</f>
        <v>ADIFCOL</v>
      </c>
      <c r="C17" s="14" t="s">
        <v>18</v>
      </c>
      <c r="D17" s="14" t="s">
        <v>18</v>
      </c>
      <c r="E17" s="14" t="s">
        <v>18</v>
      </c>
      <c r="F17" s="14" t="s">
        <v>18</v>
      </c>
      <c r="G17" s="16" t="str">
        <f t="shared" si="0"/>
        <v>CUMPLE</v>
      </c>
      <c r="H17" s="11" t="str">
        <f t="shared" si="1"/>
        <v>HABILITADO</v>
      </c>
      <c r="I17" s="70" t="s">
        <v>20</v>
      </c>
      <c r="J17" s="94">
        <v>1295253502.8699999</v>
      </c>
      <c r="K17" s="94"/>
    </row>
    <row r="18" spans="1:11" ht="23.25" x14ac:dyDescent="0.35">
      <c r="A18" s="11">
        <v>4</v>
      </c>
      <c r="B18" s="12" t="str">
        <f>IF([1]INFORMACIÓN_INICIAL!$C$14="","",[1]INFORMACIÓN_INICIAL!$C$14)</f>
        <v>UT FORMANDO PAÍS</v>
      </c>
      <c r="C18" s="14" t="s">
        <v>18</v>
      </c>
      <c r="D18" s="14" t="s">
        <v>18</v>
      </c>
      <c r="E18" s="14" t="s">
        <v>18</v>
      </c>
      <c r="F18" s="14" t="s">
        <v>18</v>
      </c>
      <c r="G18" s="12" t="str">
        <f t="shared" si="0"/>
        <v>CUMPLE</v>
      </c>
      <c r="H18" s="11" t="str">
        <f t="shared" si="1"/>
        <v>HABILITADO</v>
      </c>
      <c r="I18" s="70"/>
      <c r="J18" s="94">
        <v>1300366932.8699999</v>
      </c>
      <c r="K18" s="94"/>
    </row>
    <row r="19" spans="1:11" ht="30" x14ac:dyDescent="0.25">
      <c r="A19" s="11">
        <v>5</v>
      </c>
      <c r="B19" s="12" t="str">
        <f>IF([1]INFORMACIÓN_INICIAL!$C$15="","",[1]INFORMACIÓN_INICIAL!$C$15)</f>
        <v>CORPORACIÓN PARTNERS COLOMBIA</v>
      </c>
      <c r="C19" s="13" t="s">
        <v>17</v>
      </c>
      <c r="D19" s="14" t="s">
        <v>18</v>
      </c>
      <c r="E19" s="14" t="s">
        <v>18</v>
      </c>
      <c r="F19" s="14" t="s">
        <v>18</v>
      </c>
      <c r="G19" s="15" t="str">
        <f t="shared" si="0"/>
        <v>NO CUMPLE</v>
      </c>
      <c r="H19" s="64" t="str">
        <f t="shared" si="1"/>
        <v>NO HABILITADO</v>
      </c>
      <c r="I19" s="70" t="s">
        <v>21</v>
      </c>
      <c r="J19" s="99" t="s">
        <v>51</v>
      </c>
      <c r="K19" s="99"/>
    </row>
    <row r="20" spans="1:11" ht="90" x14ac:dyDescent="0.25">
      <c r="A20" s="11">
        <v>6</v>
      </c>
      <c r="B20" s="12" t="str">
        <f>IF([1]INFORMACIÓN_INICIAL!$C$16="","",[1]INFORMACIÓN_INICIAL!$C$16)</f>
        <v>IKALA</v>
      </c>
      <c r="C20" s="13" t="s">
        <v>17</v>
      </c>
      <c r="D20" s="14" t="s">
        <v>18</v>
      </c>
      <c r="E20" s="14" t="s">
        <v>18</v>
      </c>
      <c r="F20" s="14" t="s">
        <v>18</v>
      </c>
      <c r="G20" s="15" t="str">
        <f t="shared" si="0"/>
        <v>NO CUMPLE</v>
      </c>
      <c r="H20" s="64" t="str">
        <f t="shared" si="1"/>
        <v>NO HABILITADO</v>
      </c>
      <c r="I20" s="70" t="s">
        <v>22</v>
      </c>
      <c r="J20" s="99" t="s">
        <v>51</v>
      </c>
      <c r="K20" s="99"/>
    </row>
    <row r="21" spans="1:11" ht="174.75" customHeight="1" x14ac:dyDescent="0.25">
      <c r="A21" s="11">
        <v>7</v>
      </c>
      <c r="B21" s="12" t="str">
        <f>IF([1]INFORMACIÓN_INICIAL!$C$17="","",[1]INFORMACIÓN_INICIAL!$C$17)</f>
        <v>CONSORCIO AOC PROCEDER</v>
      </c>
      <c r="C21" s="13" t="s">
        <v>17</v>
      </c>
      <c r="D21" s="17" t="s">
        <v>18</v>
      </c>
      <c r="E21" s="17" t="s">
        <v>18</v>
      </c>
      <c r="F21" s="14" t="s">
        <v>18</v>
      </c>
      <c r="G21" s="15" t="str">
        <f t="shared" si="0"/>
        <v>NO CUMPLE</v>
      </c>
      <c r="H21" s="64" t="str">
        <f t="shared" si="1"/>
        <v>NO HABILITADO</v>
      </c>
      <c r="I21" s="71" t="s">
        <v>52</v>
      </c>
      <c r="J21" s="99" t="s">
        <v>51</v>
      </c>
      <c r="K21" s="99"/>
    </row>
    <row r="22" spans="1:11" ht="65.25" customHeight="1" x14ac:dyDescent="0.35">
      <c r="A22" s="11">
        <v>8</v>
      </c>
      <c r="B22" s="12" t="str">
        <f>IF([1]INFORMACIÓN_INICIAL!$C$18="","",[1]INFORMACIÓN_INICIAL!$C$18)</f>
        <v>ESTARCOP HUMANITY</v>
      </c>
      <c r="C22" s="14" t="s">
        <v>18</v>
      </c>
      <c r="D22" s="14" t="s">
        <v>18</v>
      </c>
      <c r="E22" s="14" t="s">
        <v>18</v>
      </c>
      <c r="F22" s="14" t="s">
        <v>18</v>
      </c>
      <c r="G22" s="16" t="str">
        <f t="shared" si="0"/>
        <v>CUMPLE</v>
      </c>
      <c r="H22" s="11" t="str">
        <f t="shared" si="1"/>
        <v>HABILITADO</v>
      </c>
      <c r="I22" s="72" t="s">
        <v>24</v>
      </c>
      <c r="J22" s="94">
        <v>1286915869.02</v>
      </c>
      <c r="K22" s="94"/>
    </row>
    <row r="23" spans="1:11" ht="63" customHeight="1" x14ac:dyDescent="0.25">
      <c r="A23" s="11">
        <v>9</v>
      </c>
      <c r="B23" s="12" t="str">
        <f>IF([1]INFORMACIÓN_INICIAL!$C$19="","",[1]INFORMACIÓN_INICIAL!$C$19)</f>
        <v>UT ESTRATÉGICA CEDAVIDA</v>
      </c>
      <c r="C23" s="14" t="s">
        <v>18</v>
      </c>
      <c r="D23" s="13" t="s">
        <v>17</v>
      </c>
      <c r="E23" s="14" t="s">
        <v>18</v>
      </c>
      <c r="F23" s="14" t="s">
        <v>18</v>
      </c>
      <c r="G23" s="15" t="str">
        <f t="shared" si="0"/>
        <v>NO CUMPLE</v>
      </c>
      <c r="H23" s="64" t="str">
        <f t="shared" si="1"/>
        <v>NO HABILITADO</v>
      </c>
      <c r="I23" s="73" t="s">
        <v>25</v>
      </c>
      <c r="J23" s="99" t="s">
        <v>51</v>
      </c>
      <c r="K23" s="99"/>
    </row>
    <row r="24" spans="1:11" ht="63" customHeight="1" x14ac:dyDescent="0.35">
      <c r="A24" s="11">
        <v>10</v>
      </c>
      <c r="B24" s="12" t="str">
        <f>IF([1]INFORMACIÓN_INICIAL!$C$20="","",[1]INFORMACIÓN_INICIAL!$C$20)</f>
        <v>EUONIA SAS</v>
      </c>
      <c r="C24" s="14" t="s">
        <v>18</v>
      </c>
      <c r="D24" s="14" t="s">
        <v>18</v>
      </c>
      <c r="E24" s="14" t="s">
        <v>18</v>
      </c>
      <c r="F24" s="14" t="s">
        <v>18</v>
      </c>
      <c r="G24" s="16" t="str">
        <f t="shared" si="0"/>
        <v>CUMPLE</v>
      </c>
      <c r="H24" s="11" t="str">
        <f t="shared" si="1"/>
        <v>HABILITADO</v>
      </c>
      <c r="I24" s="71" t="s">
        <v>26</v>
      </c>
      <c r="J24" s="94">
        <v>1294594887.8499999</v>
      </c>
      <c r="K24" s="94"/>
    </row>
    <row r="25" spans="1:11" s="18" customFormat="1" ht="63" customHeight="1" x14ac:dyDescent="0.25">
      <c r="A25" s="11">
        <v>11</v>
      </c>
      <c r="B25" s="12" t="str">
        <f>IF([1]INFORMACIÓN_INICIAL!$C$21="","",[1]INFORMACIÓN_INICIAL!$C$21)</f>
        <v>FUNDACÓN DE EDUCACIÓN SAN JOSÉ</v>
      </c>
      <c r="C25" s="95" t="s">
        <v>46</v>
      </c>
      <c r="D25" s="96"/>
      <c r="E25" s="96"/>
      <c r="F25" s="96"/>
      <c r="G25" s="96"/>
      <c r="H25" s="97"/>
      <c r="I25" s="71" t="s">
        <v>47</v>
      </c>
      <c r="J25" s="93" t="s">
        <v>46</v>
      </c>
      <c r="K25" s="93"/>
    </row>
    <row r="26" spans="1:11" ht="63" customHeight="1" x14ac:dyDescent="0.35">
      <c r="A26" s="11">
        <v>12</v>
      </c>
      <c r="B26" s="12" t="str">
        <f>IF([1]INFORMACIÓN_INICIAL!$C$22="","",[1]INFORMACIÓN_INICIAL!$C$22)</f>
        <v>ONSORCIO APÜSHI</v>
      </c>
      <c r="C26" s="14" t="s">
        <v>18</v>
      </c>
      <c r="D26" s="14" t="s">
        <v>18</v>
      </c>
      <c r="E26" s="14" t="s">
        <v>18</v>
      </c>
      <c r="F26" s="14" t="s">
        <v>18</v>
      </c>
      <c r="G26" s="12" t="str">
        <f t="shared" si="0"/>
        <v>CUMPLE</v>
      </c>
      <c r="H26" s="11" t="str">
        <f>IF(B26="","",IF(G26="CUMPLE","HABILITADO","NO HABILITADO"))</f>
        <v>HABILITADO</v>
      </c>
      <c r="I26" s="71" t="s">
        <v>23</v>
      </c>
      <c r="J26" s="94">
        <v>1294678131.9200001</v>
      </c>
      <c r="K26" s="94"/>
    </row>
    <row r="27" spans="1:11" ht="63" customHeight="1" x14ac:dyDescent="0.25">
      <c r="A27" s="11">
        <v>13</v>
      </c>
      <c r="B27" s="12" t="str">
        <f>IF([1]INFORMACIÓN_INICIAL!$C$23="","",[1]INFORMACIÓN_INICIAL!$C$23)</f>
        <v>FUNDACIÓN PARA EL APOYO, LA UNIDAD Y RESPETO  A LA SOCIEDAD</v>
      </c>
      <c r="C27" s="95" t="s">
        <v>46</v>
      </c>
      <c r="D27" s="96"/>
      <c r="E27" s="96"/>
      <c r="F27" s="96"/>
      <c r="G27" s="96"/>
      <c r="H27" s="97"/>
      <c r="I27" s="71" t="s">
        <v>49</v>
      </c>
      <c r="J27" s="93" t="s">
        <v>46</v>
      </c>
      <c r="K27" s="93"/>
    </row>
    <row r="28" spans="1:11" ht="63" customHeight="1" x14ac:dyDescent="0.25">
      <c r="A28" s="11">
        <v>14</v>
      </c>
      <c r="B28" s="12" t="str">
        <f>IF([1]INFORMACIÓN_INICIAL!$C$24="","",[1]INFORMACIÓN_INICIAL!$C$24)</f>
        <v>FUNVIVE 2.0</v>
      </c>
      <c r="C28" s="95" t="s">
        <v>46</v>
      </c>
      <c r="D28" s="96"/>
      <c r="E28" s="96"/>
      <c r="F28" s="96"/>
      <c r="G28" s="96"/>
      <c r="H28" s="97"/>
      <c r="I28" s="71" t="s">
        <v>49</v>
      </c>
      <c r="J28" s="93" t="s">
        <v>46</v>
      </c>
      <c r="K28" s="93"/>
    </row>
    <row r="29" spans="1:11" ht="63" customHeight="1" x14ac:dyDescent="0.35">
      <c r="A29" s="11">
        <v>15</v>
      </c>
      <c r="B29" s="12" t="str">
        <f>IF([1]INFORMACIÓN_INICIAL!$C$25="","",[1]INFORMACIÓN_INICIAL!$C$25)</f>
        <v>UT CONTRA LA VIOLENCIA</v>
      </c>
      <c r="C29" s="14" t="s">
        <v>18</v>
      </c>
      <c r="D29" s="14" t="s">
        <v>18</v>
      </c>
      <c r="E29" s="14" t="s">
        <v>18</v>
      </c>
      <c r="F29" s="14" t="s">
        <v>18</v>
      </c>
      <c r="G29" s="16" t="str">
        <f t="shared" si="0"/>
        <v>CUMPLE</v>
      </c>
      <c r="H29" s="11" t="str">
        <f>IF(B29="","",IF(G29="CUMPLE","HABILITADO","NO HABILITADO"))</f>
        <v>HABILITADO</v>
      </c>
      <c r="I29" s="71"/>
      <c r="J29" s="94">
        <v>1290708297.8699999</v>
      </c>
      <c r="K29" s="94"/>
    </row>
    <row r="30" spans="1:11" ht="63" customHeight="1" x14ac:dyDescent="0.35">
      <c r="A30" s="11">
        <v>16</v>
      </c>
      <c r="B30" s="12" t="str">
        <f>IF([1]INFORMACIÓN_INICIAL!$C$26="","",[1]INFORMACIÓN_INICIAL!$C$26)</f>
        <v>FUNXI</v>
      </c>
      <c r="C30" s="14" t="s">
        <v>18</v>
      </c>
      <c r="D30" s="14" t="s">
        <v>18</v>
      </c>
      <c r="E30" s="14" t="s">
        <v>18</v>
      </c>
      <c r="F30" s="14" t="s">
        <v>18</v>
      </c>
      <c r="G30" s="12" t="str">
        <f t="shared" si="0"/>
        <v>CUMPLE</v>
      </c>
      <c r="H30" s="11" t="str">
        <f>IF(B30="","",IF(G30="CUMPLE","HABILITADO","NO HABILITADO"))</f>
        <v>HABILITADO</v>
      </c>
      <c r="I30" s="70" t="s">
        <v>27</v>
      </c>
      <c r="J30" s="94">
        <v>1294024763.6099999</v>
      </c>
      <c r="K30" s="94"/>
    </row>
    <row r="31" spans="1:11" ht="63" customHeight="1" x14ac:dyDescent="0.25">
      <c r="A31" s="11">
        <v>17</v>
      </c>
      <c r="B31" s="12" t="str">
        <f>IF([1]INFORMACIÓN_INICIAL!$C$27="","",[1]INFORMACIÓN_INICIAL!$C$27)</f>
        <v>FUNDACIÓN PARA LA DEFENSA DE Los DERECHOS HUMANOS</v>
      </c>
      <c r="C31" s="95" t="s">
        <v>46</v>
      </c>
      <c r="D31" s="96"/>
      <c r="E31" s="96"/>
      <c r="F31" s="96"/>
      <c r="G31" s="96"/>
      <c r="H31" s="97"/>
      <c r="I31" s="70" t="s">
        <v>48</v>
      </c>
      <c r="J31" s="93" t="s">
        <v>46</v>
      </c>
      <c r="K31" s="93"/>
    </row>
    <row r="32" spans="1:11" x14ac:dyDescent="0.25">
      <c r="A32" s="19"/>
      <c r="B32" s="20"/>
      <c r="C32" s="21"/>
      <c r="D32" s="21"/>
      <c r="E32" s="21"/>
      <c r="F32" s="21"/>
      <c r="G32" s="20"/>
      <c r="H32" s="19"/>
      <c r="I32" s="22"/>
    </row>
    <row r="33" spans="2:9" x14ac:dyDescent="0.25">
      <c r="B33" s="23" t="s">
        <v>28</v>
      </c>
      <c r="C33" s="102" t="s">
        <v>29</v>
      </c>
      <c r="D33" s="102"/>
      <c r="E33" s="24"/>
      <c r="F33" s="102" t="s">
        <v>28</v>
      </c>
      <c r="G33" s="102"/>
      <c r="H33" s="102" t="s">
        <v>29</v>
      </c>
      <c r="I33" s="102"/>
    </row>
    <row r="34" spans="2:9" ht="40.5" customHeight="1" x14ac:dyDescent="0.25">
      <c r="B34" s="25" t="str">
        <f>[1]INFORMACIÓN_INICIAL!$E$1</f>
        <v>Sergio Mejia Dussán</v>
      </c>
      <c r="C34" s="103"/>
      <c r="D34" s="103"/>
      <c r="E34" s="26"/>
      <c r="F34" s="104" t="str">
        <f>[1]INFORMACIÓN_INICIAL!$I$1</f>
        <v>Santiago Alejandro Cárdenas Caballero</v>
      </c>
      <c r="G34" s="104"/>
      <c r="H34" s="103"/>
      <c r="I34" s="103"/>
    </row>
    <row r="35" spans="2:9" ht="14.45" customHeight="1" x14ac:dyDescent="0.25">
      <c r="B35" s="25" t="str">
        <f>[1]INFORMACIÓN_INICIAL!$E$2</f>
        <v xml:space="preserve">Evaluador </v>
      </c>
      <c r="C35" s="103"/>
      <c r="D35" s="103"/>
      <c r="E35" s="26"/>
      <c r="F35" s="104" t="str">
        <f>[1]INFORMACIÓN_INICIAL!$I$2</f>
        <v>Evaluador</v>
      </c>
      <c r="G35" s="104"/>
      <c r="H35" s="103"/>
      <c r="I35" s="103"/>
    </row>
    <row r="36" spans="2:9" x14ac:dyDescent="0.25">
      <c r="B36" s="27"/>
      <c r="C36" s="101"/>
      <c r="D36" s="101"/>
    </row>
  </sheetData>
  <mergeCells count="49">
    <mergeCell ref="A7:B9"/>
    <mergeCell ref="C7:I7"/>
    <mergeCell ref="C8:I8"/>
    <mergeCell ref="C9:I9"/>
    <mergeCell ref="C1:F1"/>
    <mergeCell ref="G1:I1"/>
    <mergeCell ref="C2:I2"/>
    <mergeCell ref="C3:I3"/>
    <mergeCell ref="C4:I4"/>
    <mergeCell ref="A10:A14"/>
    <mergeCell ref="B10:B14"/>
    <mergeCell ref="C10:G10"/>
    <mergeCell ref="H10:H14"/>
    <mergeCell ref="I10:I14"/>
    <mergeCell ref="C11:C13"/>
    <mergeCell ref="D11:D13"/>
    <mergeCell ref="E11:E13"/>
    <mergeCell ref="F11:F13"/>
    <mergeCell ref="G11:G14"/>
    <mergeCell ref="C36:D36"/>
    <mergeCell ref="C33:D33"/>
    <mergeCell ref="F33:G33"/>
    <mergeCell ref="H33:I33"/>
    <mergeCell ref="C34:D35"/>
    <mergeCell ref="F34:G34"/>
    <mergeCell ref="H34:I35"/>
    <mergeCell ref="F35:G35"/>
    <mergeCell ref="C25:H25"/>
    <mergeCell ref="C31:H31"/>
    <mergeCell ref="C27:H27"/>
    <mergeCell ref="C28:H28"/>
    <mergeCell ref="J10:K14"/>
    <mergeCell ref="J15:K15"/>
    <mergeCell ref="J16:K16"/>
    <mergeCell ref="J17:K17"/>
    <mergeCell ref="J18:K18"/>
    <mergeCell ref="J19:K19"/>
    <mergeCell ref="J20:K20"/>
    <mergeCell ref="J21:K21"/>
    <mergeCell ref="J22:K22"/>
    <mergeCell ref="J23:K23"/>
    <mergeCell ref="J29:K29"/>
    <mergeCell ref="J30:K30"/>
    <mergeCell ref="J31:K31"/>
    <mergeCell ref="J24:K24"/>
    <mergeCell ref="J25:K25"/>
    <mergeCell ref="J26:K26"/>
    <mergeCell ref="J27:K27"/>
    <mergeCell ref="J28:K28"/>
  </mergeCells>
  <printOptions horizontalCentered="1"/>
  <pageMargins left="0.51181102362204722" right="0.51181102362204722" top="0.35433070866141736" bottom="0.35433070866141736" header="0.31496062992125984" footer="0.31496062992125984"/>
  <pageSetup paperSize="14" scale="50"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98D66656-299B-4C91-B4AE-986CD7EC7966}">
          <x14:formula1>
            <xm:f>'C:\Users\Usuario\Downloads\[Evaluacion_Violencia 1.xlsm]Lista'!#REF!</xm:f>
          </x14:formula1>
          <xm:sqref>C26:F26 C15:F24</xm:sqref>
        </x14:dataValidation>
        <x14:dataValidation type="list" allowBlank="1" showInputMessage="1" showErrorMessage="1" xr:uid="{D813DE92-2A97-43AD-99B9-511B9115616B}">
          <x14:formula1>
            <xm:f>'C:\Users\Usuario\Downloads\[Evaluacion_Violencia 1 (2).xlsm]Lista'!#REF!</xm:f>
          </x14:formula1>
          <xm:sqref>C29:F30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CD5E01-2CE9-4664-87BE-781DA57052CE}">
  <dimension ref="D6:G39"/>
  <sheetViews>
    <sheetView topLeftCell="A31" workbookViewId="0">
      <selection activeCell="D10" sqref="D10"/>
    </sheetView>
  </sheetViews>
  <sheetFormatPr baseColWidth="10" defaultRowHeight="15" x14ac:dyDescent="0.25"/>
  <cols>
    <col min="5" max="5" width="24.85546875" customWidth="1"/>
    <col min="6" max="6" width="33.85546875" style="81" customWidth="1"/>
    <col min="7" max="7" width="15.85546875" style="82" customWidth="1"/>
  </cols>
  <sheetData>
    <row r="6" spans="4:4" x14ac:dyDescent="0.25">
      <c r="D6" s="92">
        <v>4</v>
      </c>
    </row>
    <row r="30" spans="5:7" ht="14.25" customHeight="1" x14ac:dyDescent="0.25"/>
    <row r="31" spans="5:7" ht="36.75" customHeight="1" x14ac:dyDescent="0.25">
      <c r="E31" s="120" t="s">
        <v>53</v>
      </c>
      <c r="F31" s="120"/>
      <c r="G31" s="83">
        <v>42.25</v>
      </c>
    </row>
    <row r="32" spans="5:7" x14ac:dyDescent="0.25">
      <c r="E32" s="84" t="s">
        <v>54</v>
      </c>
      <c r="F32" s="85" t="s">
        <v>55</v>
      </c>
      <c r="G32" s="84" t="s">
        <v>56</v>
      </c>
    </row>
    <row r="33" spans="5:7" ht="19.5" customHeight="1" x14ac:dyDescent="0.25">
      <c r="E33" s="86" t="s">
        <v>57</v>
      </c>
      <c r="F33" s="87">
        <v>99779802.031506702</v>
      </c>
      <c r="G33" s="88">
        <f>+$G$31*$F$39/F33</f>
        <v>41.66515876230482</v>
      </c>
    </row>
    <row r="34" spans="5:7" ht="20.100000000000001" customHeight="1" x14ac:dyDescent="0.25">
      <c r="E34" s="86" t="s">
        <v>58</v>
      </c>
      <c r="F34" s="87">
        <v>99735994.561506703</v>
      </c>
      <c r="G34" s="88">
        <f t="shared" ref="G34:G39" si="0">+$G$31*$F$39/F34</f>
        <v>41.683459529250086</v>
      </c>
    </row>
    <row r="35" spans="5:7" ht="20.100000000000001" customHeight="1" x14ac:dyDescent="0.25">
      <c r="E35" s="86" t="s">
        <v>59</v>
      </c>
      <c r="F35" s="87">
        <v>99600852.211506695</v>
      </c>
      <c r="G35" s="88">
        <f t="shared" si="0"/>
        <v>41.740017285050719</v>
      </c>
    </row>
    <row r="36" spans="5:7" ht="20.100000000000001" customHeight="1" x14ac:dyDescent="0.25">
      <c r="E36" s="86" t="s">
        <v>60</v>
      </c>
      <c r="F36" s="87">
        <v>99595943.461506695</v>
      </c>
      <c r="G36" s="88">
        <f t="shared" si="0"/>
        <v>41.742074510503151</v>
      </c>
    </row>
    <row r="37" spans="5:7" ht="20.100000000000001" customHeight="1" x14ac:dyDescent="0.25">
      <c r="E37" s="86" t="s">
        <v>61</v>
      </c>
      <c r="F37" s="87">
        <v>99561600.061506703</v>
      </c>
      <c r="G37" s="88">
        <f t="shared" si="0"/>
        <v>41.756473282327406</v>
      </c>
    </row>
    <row r="38" spans="5:7" ht="20.100000000000001" customHeight="1" x14ac:dyDescent="0.25">
      <c r="E38" s="86" t="s">
        <v>62</v>
      </c>
      <c r="F38" s="87">
        <v>99051348.291506603</v>
      </c>
      <c r="G38" s="88">
        <f t="shared" si="0"/>
        <v>41.971577011542337</v>
      </c>
    </row>
    <row r="39" spans="5:7" ht="20.100000000000001" customHeight="1" x14ac:dyDescent="0.25">
      <c r="E39" s="89" t="s">
        <v>63</v>
      </c>
      <c r="F39" s="90">
        <v>98398610.483173296</v>
      </c>
      <c r="G39" s="91">
        <f t="shared" si="0"/>
        <v>42.25</v>
      </c>
    </row>
  </sheetData>
  <autoFilter ref="F32:G32" xr:uid="{0A1A9262-1C40-473F-BEEF-8AAAB8801E33}">
    <sortState xmlns:xlrd2="http://schemas.microsoft.com/office/spreadsheetml/2017/richdata2" ref="F33:G39">
      <sortCondition descending="1" ref="F32"/>
    </sortState>
  </autoFilter>
  <mergeCells count="1">
    <mergeCell ref="E31:F31"/>
  </mergeCells>
  <conditionalFormatting sqref="E33:E39">
    <cfRule type="cellIs" dxfId="1" priority="1" operator="equal">
      <formula>""</formula>
    </cfRule>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FB02EA-1FD4-44DB-A503-04B6E5A2727A}">
  <sheetPr codeName="Hoja5"/>
  <dimension ref="A1:Q95"/>
  <sheetViews>
    <sheetView topLeftCell="A7" zoomScale="90" zoomScaleNormal="90" zoomScalePageLayoutView="66" workbookViewId="0">
      <selection activeCell="B22" sqref="B22"/>
    </sheetView>
  </sheetViews>
  <sheetFormatPr baseColWidth="10" defaultColWidth="14.42578125" defaultRowHeight="15" customHeight="1" x14ac:dyDescent="0.25"/>
  <cols>
    <col min="1" max="1" width="13.85546875" style="62" customWidth="1"/>
    <col min="2" max="2" width="57.7109375" style="62" customWidth="1"/>
    <col min="3" max="3" width="12.85546875" style="62" customWidth="1"/>
    <col min="4" max="5" width="19" style="62" customWidth="1"/>
    <col min="6" max="7" width="22.42578125" style="62" customWidth="1"/>
    <col min="8" max="9" width="14.42578125" style="62" customWidth="1"/>
    <col min="10" max="12" width="14.42578125" style="62"/>
    <col min="13" max="13" width="28.28515625" style="62" customWidth="1"/>
    <col min="14" max="14" width="14.42578125" style="62"/>
    <col min="15" max="15" width="28.28515625" style="62" customWidth="1"/>
    <col min="16" max="16" width="14.42578125" style="62"/>
    <col min="17" max="17" width="28.42578125" style="62" customWidth="1"/>
    <col min="18" max="16384" width="14.42578125" style="62"/>
  </cols>
  <sheetData>
    <row r="1" spans="1:17" s="29" customFormat="1" ht="15" customHeight="1" x14ac:dyDescent="0.25">
      <c r="A1" s="132"/>
      <c r="B1" s="133" t="s">
        <v>5</v>
      </c>
      <c r="C1" s="134"/>
      <c r="D1" s="134"/>
      <c r="E1" s="134"/>
      <c r="F1" s="134"/>
      <c r="G1" s="134"/>
    </row>
    <row r="2" spans="1:17" s="29" customFormat="1" ht="14.45" customHeight="1" x14ac:dyDescent="0.25">
      <c r="A2" s="132"/>
      <c r="B2" s="141" t="s">
        <v>44</v>
      </c>
      <c r="C2" s="142"/>
      <c r="D2" s="142"/>
      <c r="E2" s="142"/>
      <c r="F2" s="142"/>
      <c r="G2" s="142"/>
    </row>
    <row r="3" spans="1:17" s="29" customFormat="1" ht="50.25" customHeight="1" x14ac:dyDescent="0.25">
      <c r="A3" s="132"/>
      <c r="B3" s="135" t="s">
        <v>45</v>
      </c>
      <c r="C3" s="136"/>
      <c r="D3" s="136"/>
      <c r="E3" s="136"/>
      <c r="F3" s="136"/>
      <c r="G3" s="136"/>
    </row>
    <row r="4" spans="1:17" s="30" customFormat="1" ht="64.5" customHeight="1" x14ac:dyDescent="0.25">
      <c r="A4" s="137"/>
      <c r="B4" s="139" t="s">
        <v>30</v>
      </c>
      <c r="C4" s="140" t="s">
        <v>31</v>
      </c>
      <c r="D4" s="130" t="str">
        <f>IF([3]INFORMACIÓN_INICIAL!$C$12="","",[3]INFORMACIÓN_INICIAL!$C$12)</f>
        <v>ALBERTO MERANÍ</v>
      </c>
      <c r="E4" s="131"/>
      <c r="F4" s="130" t="str">
        <f>IF([3]INFORMACIÓN_INICIAL!$C$13="","",[3]INFORMACIÓN_INICIAL!$C$13)</f>
        <v>ADIFCOL</v>
      </c>
      <c r="G4" s="131"/>
      <c r="H4" s="130" t="str">
        <f>IF([3]INFORMACIÓN_INICIAL!$C$18="","",[3]INFORMACIÓN_INICIAL!$C$18)</f>
        <v>ESTARCOP HUMANITY</v>
      </c>
      <c r="I4" s="131"/>
      <c r="J4" s="130" t="str">
        <f>IF([3]INFORMACIÓN_INICIAL!$C$20="","",[3]INFORMACIÓN_INICIAL!$C$20)</f>
        <v>EUONIA SAS</v>
      </c>
      <c r="K4" s="131"/>
      <c r="L4" s="130" t="str">
        <f>IF([3]INFORMACIÓN_INICIAL!$C$22="","",[3]INFORMACIÓN_INICIAL!$C$22)</f>
        <v>ONSORCIO APÜSHI</v>
      </c>
      <c r="M4" s="131"/>
      <c r="N4" s="130" t="str">
        <f>IF([3]INFORMACIÓN_INICIAL!$C$25="","",[3]INFORMACIÓN_INICIAL!$C$25)</f>
        <v>UT CONTRA LA VIOLENCIA</v>
      </c>
      <c r="O4" s="131"/>
      <c r="P4" s="130" t="str">
        <f>IF([3]INFORMACIÓN_INICIAL!$C$26="","",[3]INFORMACIÓN_INICIAL!$C$26)</f>
        <v>FUNXI</v>
      </c>
      <c r="Q4" s="131"/>
    </row>
    <row r="5" spans="1:17" s="30" customFormat="1" ht="41.25" customHeight="1" x14ac:dyDescent="0.25">
      <c r="A5" s="138"/>
      <c r="B5" s="139"/>
      <c r="C5" s="140"/>
      <c r="D5" s="31" t="s">
        <v>31</v>
      </c>
      <c r="E5" s="31" t="s">
        <v>32</v>
      </c>
      <c r="F5" s="31" t="s">
        <v>31</v>
      </c>
      <c r="G5" s="31" t="s">
        <v>32</v>
      </c>
      <c r="H5" s="31" t="s">
        <v>31</v>
      </c>
      <c r="I5" s="31" t="s">
        <v>32</v>
      </c>
      <c r="J5" s="31" t="s">
        <v>31</v>
      </c>
      <c r="K5" s="31" t="s">
        <v>32</v>
      </c>
      <c r="L5" s="31" t="s">
        <v>31</v>
      </c>
      <c r="M5" s="31" t="s">
        <v>32</v>
      </c>
      <c r="N5" s="31" t="s">
        <v>31</v>
      </c>
      <c r="O5" s="31" t="s">
        <v>32</v>
      </c>
      <c r="P5" s="31" t="s">
        <v>31</v>
      </c>
      <c r="Q5" s="31" t="s">
        <v>32</v>
      </c>
    </row>
    <row r="6" spans="1:17" s="38" customFormat="1" ht="49.5" customHeight="1" x14ac:dyDescent="0.25">
      <c r="A6" s="123">
        <v>1</v>
      </c>
      <c r="B6" s="32" t="s">
        <v>33</v>
      </c>
      <c r="C6" s="33">
        <v>36.5</v>
      </c>
      <c r="D6" s="35">
        <v>36.5</v>
      </c>
      <c r="E6" s="36"/>
      <c r="F6" s="35">
        <v>36.5</v>
      </c>
      <c r="G6" s="36"/>
      <c r="H6" s="36">
        <v>36.5</v>
      </c>
      <c r="I6" s="36"/>
      <c r="J6" s="37">
        <v>36.5</v>
      </c>
      <c r="K6" s="34"/>
      <c r="L6" s="37">
        <v>36.5</v>
      </c>
      <c r="M6" s="34"/>
      <c r="N6" s="37">
        <v>36.5</v>
      </c>
      <c r="O6" s="34"/>
      <c r="P6" s="37">
        <v>36.5</v>
      </c>
      <c r="Q6" s="34"/>
    </row>
    <row r="7" spans="1:17" s="38" customFormat="1" ht="225.75" customHeight="1" x14ac:dyDescent="0.25">
      <c r="A7" s="124"/>
      <c r="B7" s="39" t="s">
        <v>34</v>
      </c>
      <c r="C7" s="40">
        <v>10</v>
      </c>
      <c r="D7" s="41">
        <v>10</v>
      </c>
      <c r="E7" s="42"/>
      <c r="F7" s="41">
        <v>10</v>
      </c>
      <c r="G7" s="42"/>
      <c r="H7" s="42">
        <v>10</v>
      </c>
      <c r="I7" s="42"/>
      <c r="J7" s="43">
        <v>10</v>
      </c>
      <c r="K7" s="43"/>
      <c r="L7" s="43">
        <v>10</v>
      </c>
      <c r="M7" s="44"/>
      <c r="N7" s="43">
        <v>10</v>
      </c>
      <c r="O7" s="44"/>
      <c r="P7" s="43">
        <v>10</v>
      </c>
      <c r="Q7" s="44"/>
    </row>
    <row r="8" spans="1:17" s="38" customFormat="1" ht="36.75" customHeight="1" x14ac:dyDescent="0.25">
      <c r="A8" s="45">
        <v>2</v>
      </c>
      <c r="B8" s="46" t="s">
        <v>35</v>
      </c>
      <c r="C8" s="47">
        <v>42.25</v>
      </c>
      <c r="D8" s="74">
        <v>41.971577000000003</v>
      </c>
      <c r="E8" s="77"/>
      <c r="F8" s="74">
        <v>41.6651588</v>
      </c>
      <c r="G8" s="77"/>
      <c r="H8" s="77">
        <v>42.25</v>
      </c>
      <c r="I8" s="77"/>
      <c r="J8" s="78">
        <v>41.742074500000001</v>
      </c>
      <c r="K8" s="76"/>
      <c r="L8" s="78">
        <v>41.740017299999998</v>
      </c>
      <c r="M8" s="76"/>
      <c r="N8" s="78">
        <v>41.683459499999998</v>
      </c>
      <c r="O8" s="76"/>
      <c r="P8" s="78">
        <v>41.756473300000003</v>
      </c>
      <c r="Q8" s="76"/>
    </row>
    <row r="9" spans="1:17" s="38" customFormat="1" ht="27.75" customHeight="1" x14ac:dyDescent="0.25">
      <c r="A9" s="51">
        <v>3</v>
      </c>
      <c r="B9" s="52" t="s">
        <v>36</v>
      </c>
      <c r="C9" s="47">
        <v>10</v>
      </c>
      <c r="D9" s="48">
        <v>10</v>
      </c>
      <c r="E9" s="49"/>
      <c r="F9" s="48">
        <v>10</v>
      </c>
      <c r="G9" s="42"/>
      <c r="H9" s="49">
        <v>10</v>
      </c>
      <c r="I9" s="49"/>
      <c r="J9" s="53">
        <v>10</v>
      </c>
      <c r="K9" s="50"/>
      <c r="L9" s="53">
        <v>0</v>
      </c>
      <c r="M9" s="43" t="s">
        <v>37</v>
      </c>
      <c r="N9" s="53">
        <v>10</v>
      </c>
      <c r="O9" s="50"/>
      <c r="P9" s="53">
        <v>0</v>
      </c>
      <c r="Q9" s="54" t="s">
        <v>38</v>
      </c>
    </row>
    <row r="10" spans="1:17" s="38" customFormat="1" ht="25.5" x14ac:dyDescent="0.25">
      <c r="A10" s="45">
        <v>4</v>
      </c>
      <c r="B10" s="55" t="s">
        <v>39</v>
      </c>
      <c r="C10" s="47">
        <v>1</v>
      </c>
      <c r="D10" s="48">
        <v>1</v>
      </c>
      <c r="E10" s="49"/>
      <c r="F10" s="48">
        <v>0</v>
      </c>
      <c r="G10" s="49" t="s">
        <v>40</v>
      </c>
      <c r="H10" s="49">
        <v>1</v>
      </c>
      <c r="I10" s="49"/>
      <c r="J10" s="53">
        <v>1</v>
      </c>
      <c r="K10" s="50"/>
      <c r="L10" s="53">
        <v>1</v>
      </c>
      <c r="M10" s="50"/>
      <c r="N10" s="53">
        <v>1</v>
      </c>
      <c r="O10" s="50"/>
      <c r="P10" s="53">
        <v>0</v>
      </c>
      <c r="Q10" s="54" t="s">
        <v>38</v>
      </c>
    </row>
    <row r="11" spans="1:17" s="38" customFormat="1" ht="25.5" x14ac:dyDescent="0.25">
      <c r="A11" s="45">
        <v>6</v>
      </c>
      <c r="B11" s="55" t="s">
        <v>41</v>
      </c>
      <c r="C11" s="47">
        <v>0.25</v>
      </c>
      <c r="D11" s="48">
        <v>0.25</v>
      </c>
      <c r="E11" s="49"/>
      <c r="F11" s="48">
        <v>0.25</v>
      </c>
      <c r="G11" s="49"/>
      <c r="H11" s="49">
        <v>0.25</v>
      </c>
      <c r="I11" s="49"/>
      <c r="J11" s="53">
        <v>0.25</v>
      </c>
      <c r="K11" s="50"/>
      <c r="L11" s="53">
        <v>0.25</v>
      </c>
      <c r="M11" s="50"/>
      <c r="N11" s="53">
        <v>0.25</v>
      </c>
      <c r="O11" s="50"/>
      <c r="P11" s="53">
        <v>0</v>
      </c>
      <c r="Q11" s="54" t="s">
        <v>42</v>
      </c>
    </row>
    <row r="12" spans="1:17" s="38" customFormat="1" ht="21" x14ac:dyDescent="0.2">
      <c r="A12" s="125" t="s">
        <v>43</v>
      </c>
      <c r="B12" s="126"/>
      <c r="C12" s="56">
        <f>C6+C8+C9+C10+C11+C7</f>
        <v>100</v>
      </c>
      <c r="D12" s="75">
        <f>D6+D8+D9+D10+D11+D7</f>
        <v>99.721576999999996</v>
      </c>
      <c r="E12" s="75">
        <f t="shared" ref="E12" si="0">E6+E8+E9+E10+E11+E7</f>
        <v>0</v>
      </c>
      <c r="F12" s="75">
        <f>F6+F8+F9+F10+F11+F7</f>
        <v>98.4151588</v>
      </c>
      <c r="G12" s="79"/>
      <c r="H12" s="75">
        <f t="shared" ref="H12:I12" si="1">H6+H8+H9+H10+H11+H7</f>
        <v>100</v>
      </c>
      <c r="I12" s="75">
        <f t="shared" si="1"/>
        <v>0</v>
      </c>
      <c r="J12" s="80">
        <f>J6+J8+J9+J10+J11+J7</f>
        <v>99.492074500000001</v>
      </c>
      <c r="K12" s="80"/>
      <c r="L12" s="80">
        <f>L6+L8+L9+L10+L11+L7</f>
        <v>89.490017300000005</v>
      </c>
      <c r="M12" s="80"/>
      <c r="N12" s="80">
        <f>N6+N8+N9+N10+N11+N7</f>
        <v>99.433459499999998</v>
      </c>
      <c r="O12" s="80"/>
      <c r="P12" s="80">
        <f>P6+P8+P9+P10+P11+P7</f>
        <v>88.25647330000001</v>
      </c>
      <c r="Q12" s="80"/>
    </row>
    <row r="13" spans="1:17" s="38" customFormat="1" ht="33" customHeight="1" x14ac:dyDescent="0.25">
      <c r="A13" s="127" t="s">
        <v>10</v>
      </c>
      <c r="B13" s="128"/>
      <c r="C13" s="57"/>
      <c r="D13" s="58"/>
      <c r="E13" s="58"/>
      <c r="F13" s="58"/>
      <c r="G13" s="58"/>
      <c r="H13" s="58"/>
      <c r="I13" s="58"/>
      <c r="J13" s="58"/>
      <c r="K13" s="58"/>
      <c r="L13" s="58"/>
      <c r="M13" s="58"/>
      <c r="N13" s="58"/>
      <c r="O13" s="58"/>
      <c r="P13" s="58"/>
      <c r="Q13" s="58"/>
    </row>
    <row r="14" spans="1:17" s="38" customFormat="1" ht="12.75" x14ac:dyDescent="0.25">
      <c r="A14" s="59"/>
      <c r="C14" s="60"/>
    </row>
    <row r="15" spans="1:17" s="38" customFormat="1" ht="12.75" x14ac:dyDescent="0.25">
      <c r="A15" s="59"/>
      <c r="C15" s="60"/>
    </row>
    <row r="16" spans="1:17" ht="15.75" customHeight="1" x14ac:dyDescent="0.25">
      <c r="A16" s="61"/>
      <c r="C16" s="63"/>
    </row>
    <row r="17" spans="1:7" ht="15.75" customHeight="1" x14ac:dyDescent="0.25">
      <c r="A17" s="61"/>
      <c r="B17" s="65"/>
      <c r="C17" s="66"/>
      <c r="D17" s="65"/>
      <c r="E17" s="65"/>
      <c r="F17" s="65"/>
      <c r="G17" s="65"/>
    </row>
    <row r="18" spans="1:7" ht="15.75" customHeight="1" x14ac:dyDescent="0.25">
      <c r="A18" s="61"/>
      <c r="B18" s="65"/>
      <c r="C18" s="66"/>
      <c r="D18" s="65"/>
      <c r="E18" s="65"/>
      <c r="F18" s="65"/>
      <c r="G18" s="65"/>
    </row>
    <row r="19" spans="1:7" ht="15.75" customHeight="1" x14ac:dyDescent="0.25">
      <c r="A19" s="61"/>
      <c r="B19" s="67"/>
      <c r="C19" s="69"/>
      <c r="D19" s="129"/>
      <c r="E19" s="129"/>
      <c r="F19" s="129"/>
      <c r="G19" s="129"/>
    </row>
    <row r="20" spans="1:7" ht="15.75" customHeight="1" x14ac:dyDescent="0.25">
      <c r="A20" s="61"/>
      <c r="B20" s="68"/>
      <c r="C20" s="121"/>
      <c r="D20" s="122"/>
      <c r="E20" s="122"/>
      <c r="F20" s="121"/>
      <c r="G20" s="121"/>
    </row>
    <row r="21" spans="1:7" ht="15.75" customHeight="1" x14ac:dyDescent="0.25">
      <c r="A21" s="61"/>
      <c r="B21" s="68"/>
      <c r="C21" s="121"/>
      <c r="D21" s="122"/>
      <c r="E21" s="122"/>
      <c r="F21" s="121"/>
      <c r="G21" s="121"/>
    </row>
    <row r="22" spans="1:7" ht="15.75" customHeight="1" x14ac:dyDescent="0.25">
      <c r="A22" s="61"/>
      <c r="B22" s="65"/>
      <c r="C22" s="66"/>
      <c r="D22" s="65"/>
      <c r="E22" s="65"/>
      <c r="F22" s="65"/>
      <c r="G22" s="65"/>
    </row>
    <row r="23" spans="1:7" ht="15.75" customHeight="1" x14ac:dyDescent="0.25">
      <c r="A23" s="61"/>
      <c r="B23" s="65"/>
      <c r="C23" s="66"/>
      <c r="D23" s="65"/>
      <c r="E23" s="65"/>
      <c r="F23" s="65"/>
      <c r="G23" s="65"/>
    </row>
    <row r="24" spans="1:7" ht="15.75" customHeight="1" x14ac:dyDescent="0.25">
      <c r="A24" s="61"/>
      <c r="B24" s="65"/>
      <c r="C24" s="66"/>
      <c r="D24" s="65"/>
      <c r="E24" s="65"/>
      <c r="F24" s="65"/>
      <c r="G24" s="65"/>
    </row>
    <row r="25" spans="1:7" ht="15.75" customHeight="1" x14ac:dyDescent="0.25">
      <c r="A25" s="61"/>
      <c r="B25" s="65"/>
      <c r="C25" s="66"/>
      <c r="D25" s="65"/>
      <c r="E25" s="65"/>
      <c r="F25" s="65"/>
      <c r="G25" s="65"/>
    </row>
    <row r="26" spans="1:7" ht="15.75" customHeight="1" x14ac:dyDescent="0.25">
      <c r="A26" s="61"/>
      <c r="B26" s="65"/>
      <c r="C26" s="66"/>
      <c r="D26" s="65"/>
      <c r="E26" s="65"/>
      <c r="F26" s="65"/>
      <c r="G26" s="65"/>
    </row>
    <row r="27" spans="1:7" ht="15.75" customHeight="1" x14ac:dyDescent="0.25">
      <c r="A27" s="61"/>
      <c r="B27" s="65"/>
      <c r="C27" s="66"/>
      <c r="D27" s="65"/>
      <c r="E27" s="65"/>
      <c r="F27" s="65"/>
      <c r="G27" s="65"/>
    </row>
    <row r="28" spans="1:7" ht="15.75" customHeight="1" x14ac:dyDescent="0.25">
      <c r="A28" s="61"/>
      <c r="B28" s="65"/>
      <c r="C28" s="66"/>
      <c r="D28" s="65"/>
      <c r="E28" s="65"/>
      <c r="F28" s="65"/>
      <c r="G28" s="65"/>
    </row>
    <row r="29" spans="1:7" ht="15.75" customHeight="1" x14ac:dyDescent="0.25">
      <c r="A29" s="61"/>
      <c r="C29" s="63"/>
    </row>
    <row r="30" spans="1:7" ht="15.75" customHeight="1" x14ac:dyDescent="0.25">
      <c r="A30" s="61"/>
      <c r="C30" s="63"/>
    </row>
    <row r="31" spans="1:7" ht="15.75" customHeight="1" x14ac:dyDescent="0.25">
      <c r="A31" s="61"/>
      <c r="C31" s="63"/>
    </row>
    <row r="32" spans="1:7" ht="15.75" customHeight="1" x14ac:dyDescent="0.25">
      <c r="A32" s="61"/>
      <c r="C32" s="63"/>
    </row>
    <row r="33" spans="1:3" ht="15.75" customHeight="1" x14ac:dyDescent="0.25">
      <c r="A33" s="61"/>
      <c r="C33" s="63"/>
    </row>
    <row r="34" spans="1:3" ht="15.75" customHeight="1" x14ac:dyDescent="0.25">
      <c r="A34" s="61"/>
      <c r="C34" s="63"/>
    </row>
    <row r="35" spans="1:3" ht="15.75" customHeight="1" x14ac:dyDescent="0.25">
      <c r="A35" s="61"/>
      <c r="C35" s="63"/>
    </row>
    <row r="36" spans="1:3" ht="15.75" customHeight="1" x14ac:dyDescent="0.25">
      <c r="A36" s="61"/>
      <c r="C36" s="63"/>
    </row>
    <row r="37" spans="1:3" ht="15.75" customHeight="1" x14ac:dyDescent="0.25">
      <c r="A37" s="61"/>
      <c r="C37" s="63"/>
    </row>
    <row r="38" spans="1:3" ht="15.75" customHeight="1" x14ac:dyDescent="0.25">
      <c r="A38" s="61"/>
      <c r="C38" s="63"/>
    </row>
    <row r="39" spans="1:3" ht="15.75" customHeight="1" x14ac:dyDescent="0.25">
      <c r="A39" s="61"/>
      <c r="C39" s="63"/>
    </row>
    <row r="40" spans="1:3" ht="15.75" customHeight="1" x14ac:dyDescent="0.25">
      <c r="A40" s="61"/>
      <c r="C40" s="63"/>
    </row>
    <row r="41" spans="1:3" ht="15.75" customHeight="1" x14ac:dyDescent="0.25">
      <c r="A41" s="61"/>
      <c r="C41" s="63"/>
    </row>
    <row r="42" spans="1:3" ht="15.75" customHeight="1" x14ac:dyDescent="0.25">
      <c r="A42" s="61"/>
      <c r="C42" s="63"/>
    </row>
    <row r="43" spans="1:3" ht="15.75" customHeight="1" x14ac:dyDescent="0.25">
      <c r="A43" s="61"/>
      <c r="C43" s="63"/>
    </row>
    <row r="44" spans="1:3" ht="15.75" customHeight="1" x14ac:dyDescent="0.25">
      <c r="A44" s="61"/>
      <c r="C44" s="63"/>
    </row>
    <row r="45" spans="1:3" ht="15.75" customHeight="1" x14ac:dyDescent="0.25">
      <c r="A45" s="61"/>
      <c r="C45" s="63"/>
    </row>
    <row r="46" spans="1:3" ht="15.75" customHeight="1" x14ac:dyDescent="0.25">
      <c r="A46" s="61"/>
      <c r="C46" s="63"/>
    </row>
    <row r="47" spans="1:3" ht="15.75" customHeight="1" x14ac:dyDescent="0.25">
      <c r="A47" s="61"/>
      <c r="C47" s="63"/>
    </row>
    <row r="48" spans="1:3" ht="15.75" customHeight="1" x14ac:dyDescent="0.25">
      <c r="A48" s="61"/>
      <c r="C48" s="63"/>
    </row>
    <row r="49" spans="1:3" ht="15.75" customHeight="1" x14ac:dyDescent="0.25">
      <c r="A49" s="61"/>
      <c r="C49" s="63"/>
    </row>
    <row r="50" spans="1:3" ht="15.75" customHeight="1" x14ac:dyDescent="0.25">
      <c r="A50" s="61"/>
      <c r="C50" s="63"/>
    </row>
    <row r="51" spans="1:3" ht="15.75" customHeight="1" x14ac:dyDescent="0.25">
      <c r="A51" s="61"/>
      <c r="C51" s="63"/>
    </row>
    <row r="52" spans="1:3" ht="15.75" customHeight="1" x14ac:dyDescent="0.25">
      <c r="A52" s="61"/>
      <c r="C52" s="63"/>
    </row>
    <row r="53" spans="1:3" ht="15.75" customHeight="1" x14ac:dyDescent="0.25">
      <c r="A53" s="61"/>
      <c r="C53" s="63"/>
    </row>
    <row r="54" spans="1:3" ht="15.75" customHeight="1" x14ac:dyDescent="0.25">
      <c r="A54" s="61"/>
      <c r="C54" s="63"/>
    </row>
    <row r="55" spans="1:3" ht="15.75" customHeight="1" x14ac:dyDescent="0.25">
      <c r="A55" s="61"/>
      <c r="C55" s="63"/>
    </row>
    <row r="56" spans="1:3" ht="15.75" customHeight="1" x14ac:dyDescent="0.25">
      <c r="A56" s="61"/>
      <c r="C56" s="63"/>
    </row>
    <row r="57" spans="1:3" ht="15.75" customHeight="1" x14ac:dyDescent="0.25">
      <c r="A57" s="61"/>
      <c r="C57" s="63"/>
    </row>
    <row r="58" spans="1:3" ht="15.75" customHeight="1" x14ac:dyDescent="0.25">
      <c r="A58" s="61"/>
      <c r="C58" s="63"/>
    </row>
    <row r="59" spans="1:3" ht="15.75" customHeight="1" x14ac:dyDescent="0.25">
      <c r="A59" s="61"/>
      <c r="C59" s="63"/>
    </row>
    <row r="60" spans="1:3" ht="15.75" customHeight="1" x14ac:dyDescent="0.25">
      <c r="A60" s="61"/>
      <c r="C60" s="63"/>
    </row>
    <row r="61" spans="1:3" ht="15.75" customHeight="1" x14ac:dyDescent="0.25">
      <c r="A61" s="61"/>
      <c r="C61" s="63"/>
    </row>
    <row r="62" spans="1:3" ht="15.75" customHeight="1" x14ac:dyDescent="0.25">
      <c r="A62" s="61"/>
      <c r="C62" s="63"/>
    </row>
    <row r="63" spans="1:3" ht="15.75" customHeight="1" x14ac:dyDescent="0.25">
      <c r="A63" s="61"/>
      <c r="C63" s="63"/>
    </row>
    <row r="64" spans="1:3" ht="15.75" customHeight="1" x14ac:dyDescent="0.25">
      <c r="A64" s="61"/>
      <c r="C64" s="63"/>
    </row>
    <row r="65" spans="1:3" ht="15.75" customHeight="1" x14ac:dyDescent="0.25">
      <c r="A65" s="61"/>
      <c r="C65" s="63"/>
    </row>
    <row r="66" spans="1:3" ht="15.75" customHeight="1" x14ac:dyDescent="0.25">
      <c r="A66" s="61"/>
      <c r="C66" s="63"/>
    </row>
    <row r="67" spans="1:3" ht="15.75" customHeight="1" x14ac:dyDescent="0.25">
      <c r="A67" s="61"/>
      <c r="C67" s="63"/>
    </row>
    <row r="68" spans="1:3" ht="15.75" customHeight="1" x14ac:dyDescent="0.25">
      <c r="A68" s="61"/>
      <c r="C68" s="63"/>
    </row>
    <row r="69" spans="1:3" ht="15.75" customHeight="1" x14ac:dyDescent="0.25">
      <c r="A69" s="61"/>
      <c r="C69" s="63"/>
    </row>
    <row r="70" spans="1:3" ht="15.75" customHeight="1" x14ac:dyDescent="0.25">
      <c r="A70" s="61"/>
      <c r="C70" s="63"/>
    </row>
    <row r="71" spans="1:3" ht="15.75" customHeight="1" x14ac:dyDescent="0.25">
      <c r="A71" s="61"/>
      <c r="C71" s="63"/>
    </row>
    <row r="72" spans="1:3" ht="15.75" customHeight="1" x14ac:dyDescent="0.25">
      <c r="A72" s="61"/>
      <c r="C72" s="63"/>
    </row>
    <row r="73" spans="1:3" ht="15.75" customHeight="1" x14ac:dyDescent="0.25">
      <c r="A73" s="61"/>
      <c r="C73" s="63"/>
    </row>
    <row r="74" spans="1:3" ht="15.75" customHeight="1" x14ac:dyDescent="0.25">
      <c r="A74" s="61"/>
      <c r="C74" s="63"/>
    </row>
    <row r="75" spans="1:3" ht="15.75" customHeight="1" x14ac:dyDescent="0.25">
      <c r="A75" s="61"/>
      <c r="C75" s="63"/>
    </row>
    <row r="76" spans="1:3" ht="15.75" customHeight="1" x14ac:dyDescent="0.25">
      <c r="A76" s="61"/>
      <c r="C76" s="63"/>
    </row>
    <row r="77" spans="1:3" ht="15.75" customHeight="1" x14ac:dyDescent="0.25">
      <c r="A77" s="61"/>
      <c r="C77" s="63"/>
    </row>
    <row r="78" spans="1:3" ht="15.75" customHeight="1" x14ac:dyDescent="0.25">
      <c r="A78" s="61"/>
      <c r="C78" s="63"/>
    </row>
    <row r="79" spans="1:3" ht="15.75" customHeight="1" x14ac:dyDescent="0.25">
      <c r="A79" s="61"/>
      <c r="C79" s="63"/>
    </row>
    <row r="80" spans="1:3" ht="15.75" customHeight="1" x14ac:dyDescent="0.25">
      <c r="A80" s="61"/>
      <c r="C80" s="63"/>
    </row>
    <row r="81" spans="1:3" ht="15.75" customHeight="1" x14ac:dyDescent="0.25">
      <c r="A81" s="61"/>
      <c r="C81" s="63"/>
    </row>
    <row r="82" spans="1:3" ht="15.75" customHeight="1" x14ac:dyDescent="0.25">
      <c r="A82" s="61"/>
      <c r="C82" s="63"/>
    </row>
    <row r="83" spans="1:3" ht="15.75" customHeight="1" x14ac:dyDescent="0.25">
      <c r="A83" s="61"/>
      <c r="C83" s="63"/>
    </row>
    <row r="84" spans="1:3" ht="15.75" customHeight="1" x14ac:dyDescent="0.25">
      <c r="A84" s="61"/>
      <c r="C84" s="63"/>
    </row>
    <row r="85" spans="1:3" ht="15.75" customHeight="1" x14ac:dyDescent="0.25">
      <c r="A85" s="61"/>
      <c r="C85" s="63"/>
    </row>
    <row r="86" spans="1:3" ht="15.75" customHeight="1" x14ac:dyDescent="0.25">
      <c r="A86" s="61"/>
      <c r="C86" s="63"/>
    </row>
    <row r="87" spans="1:3" ht="15.75" customHeight="1" x14ac:dyDescent="0.25">
      <c r="A87" s="61"/>
      <c r="C87" s="63"/>
    </row>
    <row r="88" spans="1:3" ht="15.75" customHeight="1" x14ac:dyDescent="0.25">
      <c r="A88" s="61"/>
      <c r="C88" s="63"/>
    </row>
    <row r="89" spans="1:3" ht="15.75" customHeight="1" x14ac:dyDescent="0.25">
      <c r="A89" s="61"/>
      <c r="C89" s="63"/>
    </row>
    <row r="90" spans="1:3" ht="15.75" customHeight="1" x14ac:dyDescent="0.25">
      <c r="A90" s="61"/>
      <c r="C90" s="63"/>
    </row>
    <row r="91" spans="1:3" ht="15.75" customHeight="1" x14ac:dyDescent="0.25">
      <c r="A91" s="61"/>
      <c r="C91" s="63"/>
    </row>
    <row r="92" spans="1:3" ht="15.75" customHeight="1" x14ac:dyDescent="0.25">
      <c r="A92" s="61"/>
      <c r="C92" s="63"/>
    </row>
    <row r="93" spans="1:3" ht="15.75" customHeight="1" x14ac:dyDescent="0.25">
      <c r="A93" s="61"/>
      <c r="C93" s="63"/>
    </row>
    <row r="94" spans="1:3" ht="15.75" customHeight="1" x14ac:dyDescent="0.25">
      <c r="A94" s="61"/>
      <c r="C94" s="63"/>
    </row>
    <row r="95" spans="1:3" ht="15.75" customHeight="1" x14ac:dyDescent="0.25">
      <c r="A95" s="61"/>
      <c r="C95" s="63"/>
    </row>
  </sheetData>
  <mergeCells count="23">
    <mergeCell ref="A1:A3"/>
    <mergeCell ref="B1:G1"/>
    <mergeCell ref="B3:G3"/>
    <mergeCell ref="A4:A5"/>
    <mergeCell ref="B4:B5"/>
    <mergeCell ref="C4:C5"/>
    <mergeCell ref="D4:E4"/>
    <mergeCell ref="B2:G2"/>
    <mergeCell ref="F4:G4"/>
    <mergeCell ref="J4:K4"/>
    <mergeCell ref="L4:M4"/>
    <mergeCell ref="N4:O4"/>
    <mergeCell ref="P4:Q4"/>
    <mergeCell ref="H4:I4"/>
    <mergeCell ref="C20:C21"/>
    <mergeCell ref="D20:E20"/>
    <mergeCell ref="F20:G21"/>
    <mergeCell ref="D21:E21"/>
    <mergeCell ref="A6:A7"/>
    <mergeCell ref="A12:B12"/>
    <mergeCell ref="A13:B13"/>
    <mergeCell ref="D19:E19"/>
    <mergeCell ref="F19:G19"/>
  </mergeCells>
  <conditionalFormatting sqref="C8:C11">
    <cfRule type="cellIs" dxfId="0" priority="1" operator="equal">
      <formula>""</formula>
    </cfRule>
  </conditionalFormatting>
  <pageMargins left="0.7" right="0.7" top="0.75" bottom="0.75" header="0" footer="0"/>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EVALUACIÓN_TECNICA_DEFINITIVA</vt:lpstr>
      <vt:lpstr>PUNTAJE OFERTA ECONOMICA</vt:lpstr>
      <vt:lpstr>PUNTAJE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Alejandro Cardenas Caballero</dc:creator>
  <cp:lastModifiedBy>Paola Ortegon</cp:lastModifiedBy>
  <dcterms:created xsi:type="dcterms:W3CDTF">2024-12-23T17:19:03Z</dcterms:created>
  <dcterms:modified xsi:type="dcterms:W3CDTF">2024-12-26T16:05:31Z</dcterms:modified>
</cp:coreProperties>
</file>