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Equipo-ProDesk\Downloads\"/>
    </mc:Choice>
  </mc:AlternateContent>
  <xr:revisionPtr revIDLastSave="0" documentId="13_ncr:1_{7AA172CB-AC7E-40AB-A820-92C2F9D03EE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M-101-IS" sheetId="1" r:id="rId1"/>
    <sheet name="FM-102 - INF SUP" sheetId="2" r:id="rId2"/>
    <sheet name="Listas" sheetId="3" r:id="rId3"/>
  </sheets>
  <definedNames>
    <definedName name="_Hlk510619310" localSheetId="1">'FM-102 - INF SUP'!$A$36</definedName>
    <definedName name="Acta">Listas!$O$2:$O$13</definedName>
    <definedName name="_xlnm.Print_Area" localSheetId="0">'FM-101-IS'!$A$1:$V$64</definedName>
    <definedName name="Dependencias">Listas!$C$2:$C$6</definedName>
    <definedName name="Metas">Listas!#REF!</definedName>
    <definedName name="Modalidad">Listas!$F$2:$F$6</definedName>
    <definedName name="OLE_LINK1" localSheetId="1">'FM-102 - INF SUP'!$A$35</definedName>
    <definedName name="Responsable">Listas!$B$2:$B$8</definedName>
    <definedName name="TipoAnexo">Listas!$A$2:$A$3</definedName>
    <definedName name="TipoContratos">Listas!$V$2:$V$11</definedName>
    <definedName name="TipoRiesgo">Listas!$I$2:$I$6</definedName>
    <definedName name="_xlnm.Print_Titles" localSheetId="0">'FM-101-IS'!$1:$4</definedName>
    <definedName name="_xlnm.Print_Titles" localSheetId="1">'FM-102 - INF SUP'!$1:$4</definedName>
  </definedNames>
  <calcPr calcId="191029" iterateDelta="1E-4"/>
</workbook>
</file>

<file path=xl/calcChain.xml><?xml version="1.0" encoding="utf-8"?>
<calcChain xmlns="http://schemas.openxmlformats.org/spreadsheetml/2006/main">
  <c r="A22" i="2" l="1"/>
  <c r="R26" i="1"/>
  <c r="P55" i="1"/>
  <c r="R28" i="1"/>
  <c r="T61" i="2" l="1"/>
  <c r="C57" i="2"/>
  <c r="C58" i="2"/>
  <c r="C59" i="2"/>
  <c r="C60" i="2"/>
  <c r="C61" i="2"/>
  <c r="C66" i="2"/>
  <c r="C67" i="2"/>
  <c r="J62" i="1"/>
  <c r="A74" i="2" l="1"/>
  <c r="L56" i="1"/>
  <c r="H56" i="1"/>
  <c r="F56" i="1"/>
  <c r="K56" i="2"/>
  <c r="H13" i="2" l="1"/>
  <c r="M75" i="2"/>
  <c r="H75" i="2"/>
  <c r="J74" i="2"/>
  <c r="J76" i="2" l="1"/>
  <c r="G81" i="2"/>
  <c r="P56" i="1"/>
  <c r="H12" i="2" l="1"/>
  <c r="U12" i="2"/>
  <c r="H14" i="2"/>
  <c r="H15" i="2"/>
  <c r="H16" i="2"/>
  <c r="A18" i="2"/>
  <c r="J18" i="2"/>
  <c r="A20" i="2"/>
  <c r="J20" i="2"/>
  <c r="T18" i="2" l="1"/>
  <c r="A7" i="2"/>
  <c r="W42" i="1" l="1"/>
  <c r="R12" i="3" s="1"/>
  <c r="T20" i="2"/>
  <c r="Z41" i="1"/>
  <c r="AA41" i="1" s="1"/>
  <c r="P13" i="3"/>
  <c r="S13" i="3" s="1"/>
  <c r="P12" i="3"/>
  <c r="S12" i="3" s="1"/>
  <c r="P11" i="3"/>
  <c r="S11" i="3" s="1"/>
  <c r="P10" i="3"/>
  <c r="S10" i="3" s="1"/>
  <c r="P9" i="3"/>
  <c r="S9" i="3" s="1"/>
  <c r="P8" i="3"/>
  <c r="S8" i="3" s="1"/>
  <c r="P7" i="3"/>
  <c r="S7" i="3" s="1"/>
  <c r="P6" i="3"/>
  <c r="S6" i="3" s="1"/>
  <c r="P5" i="3"/>
  <c r="S5" i="3" s="1"/>
  <c r="P4" i="3"/>
  <c r="S4" i="3" s="1"/>
  <c r="P3" i="3"/>
  <c r="P2" i="3"/>
  <c r="S2" i="3" s="1"/>
  <c r="A99" i="2"/>
  <c r="O80" i="2"/>
  <c r="K80" i="2"/>
  <c r="G80" i="2"/>
  <c r="J77" i="2"/>
  <c r="Q75" i="2"/>
  <c r="J75" i="2"/>
  <c r="Q74" i="2"/>
  <c r="M74" i="2"/>
  <c r="H74" i="2"/>
  <c r="T67" i="2"/>
  <c r="Y67" i="2" s="1"/>
  <c r="K67" i="2"/>
  <c r="T66" i="2"/>
  <c r="Y66" i="2" s="1"/>
  <c r="K66" i="2"/>
  <c r="T65" i="2"/>
  <c r="Y65" i="2" s="1"/>
  <c r="K65" i="2"/>
  <c r="T64" i="2"/>
  <c r="Y64" i="2" s="1"/>
  <c r="K64" i="2"/>
  <c r="T63" i="2"/>
  <c r="Y63" i="2" s="1"/>
  <c r="K63" i="2"/>
  <c r="T62" i="2"/>
  <c r="Y62" i="2" s="1"/>
  <c r="K62" i="2"/>
  <c r="Y61" i="2"/>
  <c r="K61" i="2"/>
  <c r="T60" i="2"/>
  <c r="Y60" i="2" s="1"/>
  <c r="K60" i="2"/>
  <c r="T59" i="2"/>
  <c r="Y59" i="2" s="1"/>
  <c r="K59" i="2"/>
  <c r="T58" i="2"/>
  <c r="Y58" i="2" s="1"/>
  <c r="K58" i="2"/>
  <c r="T57" i="2"/>
  <c r="Y57" i="2" s="1"/>
  <c r="K57" i="2"/>
  <c r="A57" i="2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T56" i="2"/>
  <c r="Y56" i="2" s="1"/>
  <c r="C56" i="2"/>
  <c r="O52" i="2"/>
  <c r="C52" i="2"/>
  <c r="A50" i="2"/>
  <c r="N42" i="2"/>
  <c r="N41" i="2"/>
  <c r="N40" i="2"/>
  <c r="N39" i="2"/>
  <c r="N38" i="2"/>
  <c r="N37" i="2"/>
  <c r="N36" i="2"/>
  <c r="N35" i="2"/>
  <c r="N34" i="2"/>
  <c r="N33" i="2"/>
  <c r="N32" i="2"/>
  <c r="N31" i="2"/>
  <c r="I29" i="2"/>
  <c r="A98" i="2"/>
  <c r="A69" i="2"/>
  <c r="A62" i="1"/>
  <c r="J57" i="1"/>
  <c r="AJ50" i="1"/>
  <c r="AJ51" i="1" s="1"/>
  <c r="AF50" i="1"/>
  <c r="AF51" i="1" s="1"/>
  <c r="AN49" i="1"/>
  <c r="Z21" i="1"/>
  <c r="Z20" i="1"/>
  <c r="Z9" i="1"/>
  <c r="M76" i="2" l="1"/>
  <c r="K81" i="2"/>
  <c r="K82" i="2" s="1"/>
  <c r="Q76" i="2"/>
  <c r="O81" i="2"/>
  <c r="O82" i="2" s="1"/>
  <c r="G82" i="2"/>
  <c r="J49" i="1"/>
  <c r="AB50" i="1"/>
  <c r="R2" i="3"/>
  <c r="U75" i="2"/>
  <c r="S80" i="2"/>
  <c r="R11" i="3"/>
  <c r="N44" i="2"/>
  <c r="R7" i="3"/>
  <c r="R3" i="3"/>
  <c r="R4" i="3"/>
  <c r="R5" i="3"/>
  <c r="R6" i="3"/>
  <c r="R10" i="3"/>
  <c r="U74" i="2"/>
  <c r="S3" i="3"/>
  <c r="R9" i="3"/>
  <c r="R13" i="3"/>
  <c r="R8" i="3"/>
  <c r="N46" i="2" l="1"/>
  <c r="AI9" i="1"/>
  <c r="K3" i="3" s="1"/>
  <c r="U76" i="2"/>
  <c r="T2" i="3"/>
  <c r="D49" i="1" s="1"/>
  <c r="N45" i="2" s="1"/>
  <c r="N47" i="2" s="1"/>
  <c r="S81" i="2"/>
  <c r="S82" i="2" s="1"/>
  <c r="AB51" i="1"/>
  <c r="AN50" i="1"/>
  <c r="AN51" i="1" s="1"/>
  <c r="L57" i="1" s="1"/>
  <c r="K4" i="3" l="1"/>
  <c r="K5" i="3"/>
  <c r="K6" i="3"/>
  <c r="K2" i="3"/>
  <c r="S4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1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ID#AAABUEXJ4xY
Alcaldia Municipal de Pauna    (2024-10-31 03:32:28)
Describa las acciones realizadas en el cumplimiento de las actividades contractuales, si se requiere inserte mas filas y repita la actividad contractual cuantas veces lo requiera.</t>
        </r>
      </text>
    </comment>
    <comment ref="S31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ID#AAABUEXJ4xU
Alcaldia Municipal de Pauna    (2024-10-31 03:32:28)
Describir el anexo (Indicado el numero del mismo y si es en impreso o digital) entregado como evidencia de cumplimiento de la actividad</t>
        </r>
      </text>
    </comment>
  </commentList>
</comments>
</file>

<file path=xl/sharedStrings.xml><?xml version="1.0" encoding="utf-8"?>
<sst xmlns="http://schemas.openxmlformats.org/spreadsheetml/2006/main" count="253" uniqueCount="197">
  <si>
    <t>FM-101</t>
  </si>
  <si>
    <t>Versión:</t>
  </si>
  <si>
    <t>Fecha:</t>
  </si>
  <si>
    <t>1. Datos generales del informe</t>
  </si>
  <si>
    <t>Nombre del Contratista</t>
  </si>
  <si>
    <t>Salario Minimo Mensual Vigente</t>
  </si>
  <si>
    <t>Valor base de cotización</t>
  </si>
  <si>
    <t>Nombre del supervisor</t>
  </si>
  <si>
    <t xml:space="preserve">YESSI KATERINE GONZALEZ PORRAS </t>
  </si>
  <si>
    <t>Dependencia</t>
  </si>
  <si>
    <t>SECRETARIA DE GOBIERNO</t>
  </si>
  <si>
    <t>Fecha del Informe</t>
  </si>
  <si>
    <t>Entre</t>
  </si>
  <si>
    <t>y</t>
  </si>
  <si>
    <t>2. Datos del contrato</t>
  </si>
  <si>
    <t>No. Del contrato</t>
  </si>
  <si>
    <t>Fecha de firma</t>
  </si>
  <si>
    <t>Fecha de Inicio</t>
  </si>
  <si>
    <t>Objeto del contrato</t>
  </si>
  <si>
    <t>Forma de Pago</t>
  </si>
  <si>
    <t>Modalidad</t>
  </si>
  <si>
    <t>Contratación Directa</t>
  </si>
  <si>
    <t>Tipo de contrato</t>
  </si>
  <si>
    <t>2.1. Información presupuestal del contrato</t>
  </si>
  <si>
    <t>Comprobante</t>
  </si>
  <si>
    <t>Numero</t>
  </si>
  <si>
    <t>Fecha</t>
  </si>
  <si>
    <t>Valor</t>
  </si>
  <si>
    <t>CDP</t>
  </si>
  <si>
    <t>RP</t>
  </si>
  <si>
    <t>Plazo inicial del contrato</t>
  </si>
  <si>
    <t>Plazo adicionado</t>
  </si>
  <si>
    <t>Plazo Final</t>
  </si>
  <si>
    <t>Valor Inicial del contrato</t>
  </si>
  <si>
    <t>Valor adicionado</t>
  </si>
  <si>
    <t>Valor Total</t>
  </si>
  <si>
    <t>3. Relación con el Plan Municipal de Desarrollo</t>
  </si>
  <si>
    <t>Obligaciones Contractuales</t>
  </si>
  <si>
    <t>Actividades realizadas</t>
  </si>
  <si>
    <t>Anexos</t>
  </si>
  <si>
    <t>VALOR A PAGAR PRESENTE ACTA</t>
  </si>
  <si>
    <t>3.1. Avance del contrato</t>
  </si>
  <si>
    <t>3.2. Avance de la adición del contrato</t>
  </si>
  <si>
    <t>3.3. Entrada a almacen (Solo diligenciar si requiere ingreso al ALMACEN)</t>
  </si>
  <si>
    <t>Numero de comprobante de entrada</t>
  </si>
  <si>
    <t>VALOR CONTRATO</t>
  </si>
  <si>
    <t>Acta 01</t>
  </si>
  <si>
    <t>Acta 05</t>
  </si>
  <si>
    <t>Acta 09</t>
  </si>
  <si>
    <t>Pago No.</t>
  </si>
  <si>
    <t>Acta 02</t>
  </si>
  <si>
    <t>Acta 06</t>
  </si>
  <si>
    <t>Acta 10</t>
  </si>
  <si>
    <t>Acta 03</t>
  </si>
  <si>
    <t>Acta 07</t>
  </si>
  <si>
    <t>Acta 11</t>
  </si>
  <si>
    <t>Acta 04</t>
  </si>
  <si>
    <t>Acta 08</t>
  </si>
  <si>
    <t>Acta 12</t>
  </si>
  <si>
    <t>Valor Tl Pagado</t>
  </si>
  <si>
    <t>Valor a pagar presente informe</t>
  </si>
  <si>
    <t>Saldo por pagar</t>
  </si>
  <si>
    <t>Salud</t>
  </si>
  <si>
    <t>Pensiones</t>
  </si>
  <si>
    <t>Riesgos</t>
  </si>
  <si>
    <t>Total Aportes</t>
  </si>
  <si>
    <t>5. Aportes a la seguridad social</t>
  </si>
  <si>
    <t>A aportar</t>
  </si>
  <si>
    <t>Responsable de IVA?</t>
  </si>
  <si>
    <t>% IVA</t>
  </si>
  <si>
    <t>Valor IVA</t>
  </si>
  <si>
    <t>Aportado</t>
  </si>
  <si>
    <t>No. Planilla</t>
  </si>
  <si>
    <t>Aportes</t>
  </si>
  <si>
    <t>Cumple</t>
  </si>
  <si>
    <t>Fecha pago planilla</t>
  </si>
  <si>
    <t>Total Aportado</t>
  </si>
  <si>
    <t>Tipo de riesgo</t>
  </si>
  <si>
    <t>Tipo I</t>
  </si>
  <si>
    <t>6. Firmas del contrato</t>
  </si>
  <si>
    <t>Firma: ___________________________________</t>
  </si>
  <si>
    <t>Supervisor</t>
  </si>
  <si>
    <t>Contratista</t>
  </si>
  <si>
    <t>C.C.</t>
  </si>
  <si>
    <t xml:space="preserve">1. INTRODUCCIÓN: </t>
  </si>
  <si>
    <t>2. INFORMACIÓN GENERAL DEL CONTRATO:</t>
  </si>
  <si>
    <t>CONTRATO No.</t>
  </si>
  <si>
    <t>OBJETO</t>
  </si>
  <si>
    <t>CONTRATISTA</t>
  </si>
  <si>
    <t>SUPERVISOR</t>
  </si>
  <si>
    <t>VALOR INICIAL</t>
  </si>
  <si>
    <t>VALOR ADICIONAL</t>
  </si>
  <si>
    <t>VALOR FINAL</t>
  </si>
  <si>
    <t>PLAZO INICIAL</t>
  </si>
  <si>
    <t>PLAZO ADICIONAL</t>
  </si>
  <si>
    <t>PLAZO FINAL</t>
  </si>
  <si>
    <t>3. PROCESO DE CONTRATACIÓN</t>
  </si>
  <si>
    <t>5. RELACIÓN DE ACTAS DEL CONTRATO</t>
  </si>
  <si>
    <t>ACTA</t>
  </si>
  <si>
    <t>FECHA</t>
  </si>
  <si>
    <t>OBSERVACION</t>
  </si>
  <si>
    <t>INICIO</t>
  </si>
  <si>
    <t>ACTA APROBACION DE POLIZA</t>
  </si>
  <si>
    <t>ACTA PARCIAL 1</t>
  </si>
  <si>
    <t>ACTA PARCIAL 2</t>
  </si>
  <si>
    <t>ACTA PARCIAL 3</t>
  </si>
  <si>
    <t>ACTA PARCIAL 4</t>
  </si>
  <si>
    <t>ACTA PARCIAL 5</t>
  </si>
  <si>
    <t>ACTA PARCIAL 6</t>
  </si>
  <si>
    <t>ACTA PARCIAL 7</t>
  </si>
  <si>
    <t>ACTA PARCIAL 8</t>
  </si>
  <si>
    <t>ACTA PARCIAL 9</t>
  </si>
  <si>
    <t>ACTA PARCIAL 10</t>
  </si>
  <si>
    <t>ACTA PARCIAL 11</t>
  </si>
  <si>
    <t>ACTA PARCIAL 12</t>
  </si>
  <si>
    <t>VALOR TOTAL CONTRATADO</t>
  </si>
  <si>
    <t>VALOR TOTAL PAGADO</t>
  </si>
  <si>
    <t>SALDO POR EJECUTAR</t>
  </si>
  <si>
    <t>6. RESUMEN DE ACTIVIDADES REALIZADAS DURANTE EL PERIODO</t>
  </si>
  <si>
    <t>El contratista durante el periodo de ejecución del contrato y prestación del servicio realizó las siguientes actividades:</t>
  </si>
  <si>
    <t>Ítem</t>
  </si>
  <si>
    <t>Actividad contractual</t>
  </si>
  <si>
    <t>Evidencia presentada</t>
  </si>
  <si>
    <t>Cumplida?</t>
  </si>
  <si>
    <t>7. CONCEPTO DEL SUPERVISOR SOBRE EL CUMPLIMIENTO GENERAL DEL OBJETO DEL CONTRATO:</t>
  </si>
  <si>
    <t>5.1. Verificación de aportes</t>
  </si>
  <si>
    <t>Concepto</t>
  </si>
  <si>
    <t>Cumple ?</t>
  </si>
  <si>
    <t>8. INFORME GENERAL DE ACTIVIDADES DESARROLLADAS POR EL SUPERVISOR</t>
  </si>
  <si>
    <t xml:space="preserve">Como supervisor del contrato, revisé los soportes y anexos remitidos por el contratista. </t>
  </si>
  <si>
    <t>Se realizaron consulta y requerimientos los cuales fueron atendidos exitosamente.</t>
  </si>
  <si>
    <t xml:space="preserve">Revisé que el contratista remitiera junto con al informe los debidos soportes de pago de parafiscales y demás requisitos de ley, remití los documentos respectivos para el trámite de pago.     </t>
  </si>
  <si>
    <t>Para el pago presentó:</t>
  </si>
  <si>
    <t>Cuenta de cobro y/o factura</t>
  </si>
  <si>
    <t xml:space="preserve">pagos de seguridad social. </t>
  </si>
  <si>
    <t>Informe contratista</t>
  </si>
  <si>
    <t>Anexos del informe de servicios</t>
  </si>
  <si>
    <t>Entrada a almacen (SOLO SI SE REQUIERE)</t>
  </si>
  <si>
    <t>Cordialmente,</t>
  </si>
  <si>
    <t>Tipo Anexo</t>
  </si>
  <si>
    <t>Responsables</t>
  </si>
  <si>
    <t>Dependencias</t>
  </si>
  <si>
    <t>Medio Magnético</t>
  </si>
  <si>
    <t xml:space="preserve">ANDRES FELIPE ARIAS VARGAS </t>
  </si>
  <si>
    <t>SECRETARIA DE PLANEACION Y OBRAS PUBLICAS</t>
  </si>
  <si>
    <t>Prestación de servicios</t>
  </si>
  <si>
    <t>Impreso</t>
  </si>
  <si>
    <t>Mínima Cuantía</t>
  </si>
  <si>
    <t>Tipo II</t>
  </si>
  <si>
    <t>Suministro</t>
  </si>
  <si>
    <t xml:space="preserve">MANUEL FERNANDO GRANADOS CAÑON </t>
  </si>
  <si>
    <t>SECRETARIA DE DESARROLLO SOCIAL</t>
  </si>
  <si>
    <t>Licitación Publica</t>
  </si>
  <si>
    <t>Tipo III</t>
  </si>
  <si>
    <t>Arrendamiento</t>
  </si>
  <si>
    <t xml:space="preserve">ZAMIRA CARO CARO </t>
  </si>
  <si>
    <t>Menor cuantía</t>
  </si>
  <si>
    <t>Tipo IV</t>
  </si>
  <si>
    <t>Consultoria</t>
  </si>
  <si>
    <t>YUDY ALEJANDRA REYES REYES</t>
  </si>
  <si>
    <t>SECRETARIA DE HACIENDA</t>
  </si>
  <si>
    <t>Concurso de méritos</t>
  </si>
  <si>
    <t>Tipo V</t>
  </si>
  <si>
    <t>Compraventa</t>
  </si>
  <si>
    <t xml:space="preserve">YEISON FERNANDO QUIÑONES POVEDA </t>
  </si>
  <si>
    <t xml:space="preserve">SECRETARIA DE DEPORTE Y CULTURA </t>
  </si>
  <si>
    <t>Convenio de asociación</t>
  </si>
  <si>
    <t>LUIS ELADIO CUELLAR JIMENEZ</t>
  </si>
  <si>
    <t>JEFE DE LA UNIDAD DE SERVICIOS PUBLICOS</t>
  </si>
  <si>
    <t>INFORME DE SUPERVISION</t>
  </si>
  <si>
    <t>INFORME DE SERVICIOS</t>
  </si>
  <si>
    <t xml:space="preserve">SECRETARIA DE DESARROLLO ECONÓMICO Y PARTICIPACIÓN COMUNITARIA </t>
  </si>
  <si>
    <t>FM-102</t>
  </si>
  <si>
    <t>6.0</t>
  </si>
  <si>
    <t>7.0</t>
  </si>
  <si>
    <t xml:space="preserve">VER ANEXO 1 </t>
  </si>
  <si>
    <t>VER ANEXO 2</t>
  </si>
  <si>
    <t>VER ANEXO 3</t>
  </si>
  <si>
    <t>VER ANEXO 4</t>
  </si>
  <si>
    <t>VER ANEXO 5</t>
  </si>
  <si>
    <t>VER ANEXO 6</t>
  </si>
  <si>
    <t xml:space="preserve">Se realizó la entrega de los suministros cumpliendo las  especificaciones dadas por el Supervisor </t>
  </si>
  <si>
    <t>JOSUÉ EDILSON RODRIGUEZ SIERRA
C.C. N°79.593.482</t>
  </si>
  <si>
    <t xml:space="preserve">Periodo a pagar </t>
  </si>
  <si>
    <t>N° 025 DE 2024</t>
  </si>
  <si>
    <t>23 de diciembre de 2024</t>
  </si>
  <si>
    <t>SUMINISTRO, IMPRESIÓN E INSTALACIÓN DE MATERIAL PUBLICITARIO PARA EL FORTALECIMIENTO DE LA PROMOCIÓN TURISTICA Y CULTURAL EN EL MUNICIPIO DE PAUNA</t>
  </si>
  <si>
    <t>SI</t>
  </si>
  <si>
    <t>Impresión e instalación de valla de 11.50 de ancho x 3.70 de alto, impresión en lona banner 13 onz</t>
  </si>
  <si>
    <t xml:space="preserve"> Impresión e instalación de valla de 11.50 de ancho x 5.46 de alto, impresión en lona banner 13 onz</t>
  </si>
  <si>
    <t>Impresión de Pendón Banner tipo Roll Up Enrolla 100 x 200 cm, impresión en lona banner 13 onz</t>
  </si>
  <si>
    <t>Pocillo tintero 9 onzas con plato, marcado personalizado a full color en alta calidad</t>
  </si>
  <si>
    <t xml:space="preserve">
microperforado tamaño
81 cm x 21 cm</t>
  </si>
  <si>
    <t>aviso tensado a estructura metaica y plastificado medida
400x90 cm</t>
  </si>
  <si>
    <t>18 de diciembre de 2024</t>
  </si>
  <si>
    <t>El valor del contrato será cancelado a la entrega del 100% del producto y la aprobación por parte del supervisor del contrato, de que el servicio fue proporcionado a entera satisfacción.</t>
  </si>
  <si>
    <t>HASTA EL 30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</si>
</sst>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d/m/yyyy"/>
    <numFmt numFmtId="165" formatCode="_-&quot;$ &quot;* #,##0_-;&quot;-$ &quot;* #,##0_-;_-&quot;$ &quot;* \-_-;_-@"/>
    <numFmt numFmtId="166" formatCode="_-[$$-240A]\ * #,##0.00_-;\-[$$-240A]\ * #,##0.00_-;_-[$$-240A]\ * \-??_-;_-@"/>
    <numFmt numFmtId="167" formatCode="[$-F800]dddd&quot;, &quot;mmmm\ dd&quot;, &quot;yyyy"/>
    <numFmt numFmtId="168" formatCode="_-* #,##0.00\ _€_-;\-* #,##0.00\ _€_-;_-* \-??\ _€_-;_-@"/>
    <numFmt numFmtId="169" formatCode="_-* #,##0.00_-;\-* #,##0.00_-;_-* \-_-;_-@"/>
    <numFmt numFmtId="170" formatCode="0.000%"/>
    <numFmt numFmtId="171" formatCode="[$-F800]dddd\,\ mmmm\ dd\,\ yyyy"/>
    <numFmt numFmtId="172" formatCode="0.0"/>
    <numFmt numFmtId="173" formatCode="_-&quot;$&quot;\ * #,##0_-;\-&quot;$&quot;\ * #,##0_-;_-&quot;$&quot;\ * &quot;-&quot;??_-;_-@_-"/>
    <numFmt numFmtId="174" formatCode="_-[$$-240A]\ * #,##0_-;\-[$$-240A]\ * #,##0_-;_-[$$-240A]\ * \-??_-;_-@"/>
  </numFmts>
  <fonts count="30" x14ac:knownFonts="1">
    <font>
      <sz val="11"/>
      <color theme="1"/>
      <name val="Calibri"/>
      <scheme val="minor"/>
    </font>
    <font>
      <sz val="9"/>
      <color theme="1"/>
      <name val="Tahoma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7"/>
      <color theme="1"/>
      <name val="Arial"/>
      <family val="2"/>
    </font>
    <font>
      <sz val="8"/>
      <color theme="1"/>
      <name val="Arial Narrow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</font>
    <font>
      <sz val="8"/>
      <name val="Calibri"/>
      <scheme val="minor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F5496"/>
        <bgColor rgb="FF2F5496"/>
      </patternFill>
    </fill>
    <fill>
      <patternFill patternType="solid">
        <fgColor rgb="FFDEEAF6"/>
        <bgColor rgb="FFDEEAF6"/>
      </patternFill>
    </fill>
    <fill>
      <patternFill patternType="solid">
        <fgColor rgb="FFB4C6E7"/>
        <bgColor rgb="FFB4C6E7"/>
      </patternFill>
    </fill>
    <fill>
      <patternFill patternType="solid">
        <fgColor rgb="FFFBD4B4"/>
        <bgColor rgb="FFFBD4B4"/>
      </patternFill>
    </fill>
    <fill>
      <patternFill patternType="solid">
        <fgColor rgb="FF8EAADB"/>
        <bgColor rgb="FF8EAADB"/>
      </patternFill>
    </fill>
    <fill>
      <patternFill patternType="solid">
        <fgColor theme="4"/>
        <bgColor theme="4"/>
      </patternFill>
    </fill>
    <fill>
      <patternFill patternType="solid">
        <fgColor theme="5"/>
        <bgColor theme="5"/>
      </patternFill>
    </fill>
    <fill>
      <patternFill patternType="solid">
        <fgColor theme="0"/>
        <bgColor theme="0"/>
      </patternFill>
    </fill>
  </fills>
  <borders count="5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9" fillId="0" borderId="0" applyFont="0" applyFill="0" applyBorder="0" applyAlignment="0" applyProtection="0"/>
  </cellStyleXfs>
  <cellXfs count="29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8" fillId="0" borderId="0" xfId="0" applyNumberFormat="1" applyFont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8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7" fillId="0" borderId="14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166" fontId="7" fillId="0" borderId="0" xfId="0" applyNumberFormat="1" applyFont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164" fontId="7" fillId="3" borderId="5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38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8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164" fontId="16" fillId="0" borderId="3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5" fillId="0" borderId="20" xfId="0" applyFont="1" applyBorder="1"/>
    <xf numFmtId="0" fontId="15" fillId="0" borderId="0" xfId="0" applyFont="1"/>
    <xf numFmtId="0" fontId="17" fillId="0" borderId="0" xfId="0" applyFont="1" applyAlignment="1">
      <alignment horizontal="left" vertical="center"/>
    </xf>
    <xf numFmtId="0" fontId="17" fillId="0" borderId="21" xfId="0" applyFont="1" applyBorder="1" applyAlignment="1">
      <alignment horizontal="left" vertical="center"/>
    </xf>
    <xf numFmtId="0" fontId="16" fillId="0" borderId="22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23" xfId="0" applyFont="1" applyBorder="1" applyAlignment="1">
      <alignment horizontal="left" vertical="center"/>
    </xf>
    <xf numFmtId="0" fontId="3" fillId="6" borderId="5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10" xfId="0" applyFont="1" applyBorder="1" applyAlignment="1">
      <alignment horizontal="left"/>
    </xf>
    <xf numFmtId="0" fontId="15" fillId="0" borderId="0" xfId="0" applyFont="1" applyAlignment="1">
      <alignment horizontal="left" vertical="center"/>
    </xf>
    <xf numFmtId="0" fontId="21" fillId="8" borderId="42" xfId="0" applyFont="1" applyFill="1" applyBorder="1" applyAlignment="1">
      <alignment horizontal="center"/>
    </xf>
    <xf numFmtId="168" fontId="21" fillId="8" borderId="42" xfId="0" applyNumberFormat="1" applyFont="1" applyFill="1" applyBorder="1" applyAlignment="1">
      <alignment horizontal="center"/>
    </xf>
    <xf numFmtId="0" fontId="22" fillId="0" borderId="0" xfId="0" applyFont="1" applyAlignment="1">
      <alignment vertical="center" wrapText="1"/>
    </xf>
    <xf numFmtId="0" fontId="23" fillId="0" borderId="0" xfId="0" applyFont="1"/>
    <xf numFmtId="0" fontId="22" fillId="0" borderId="0" xfId="0" applyFont="1" applyAlignment="1">
      <alignment vertical="center"/>
    </xf>
    <xf numFmtId="170" fontId="22" fillId="0" borderId="0" xfId="0" applyNumberFormat="1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3" fillId="6" borderId="5" xfId="0" applyFont="1" applyFill="1" applyBorder="1" applyAlignment="1">
      <alignment vertical="center" wrapText="1"/>
    </xf>
    <xf numFmtId="168" fontId="3" fillId="9" borderId="5" xfId="0" applyNumberFormat="1" applyFont="1" applyFill="1" applyBorder="1" applyAlignment="1">
      <alignment vertical="center"/>
    </xf>
    <xf numFmtId="168" fontId="22" fillId="0" borderId="0" xfId="0" applyNumberFormat="1" applyFont="1"/>
    <xf numFmtId="0" fontId="25" fillId="0" borderId="43" xfId="0" applyFont="1" applyBorder="1" applyAlignment="1">
      <alignment horizontal="center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center" vertical="center" wrapText="1"/>
    </xf>
    <xf numFmtId="164" fontId="5" fillId="0" borderId="42" xfId="0" applyNumberFormat="1" applyFont="1" applyBorder="1" applyAlignment="1">
      <alignment horizontal="center" vertical="center" wrapText="1"/>
    </xf>
    <xf numFmtId="0" fontId="3" fillId="0" borderId="42" xfId="0" applyFont="1" applyBorder="1" applyAlignment="1">
      <alignment vertical="center"/>
    </xf>
    <xf numFmtId="165" fontId="3" fillId="0" borderId="42" xfId="0" applyNumberFormat="1" applyFont="1" applyBorder="1" applyAlignment="1">
      <alignment vertical="center"/>
    </xf>
    <xf numFmtId="168" fontId="16" fillId="0" borderId="26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horizontal="left" vertical="center"/>
    </xf>
    <xf numFmtId="168" fontId="16" fillId="0" borderId="16" xfId="0" applyNumberFormat="1" applyFont="1" applyBorder="1" applyAlignment="1">
      <alignment horizontal="center" vertical="center"/>
    </xf>
    <xf numFmtId="172" fontId="25" fillId="0" borderId="4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168" fontId="13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5" xfId="0" applyFont="1" applyBorder="1"/>
    <xf numFmtId="0" fontId="2" fillId="0" borderId="16" xfId="0" applyFont="1" applyBorder="1"/>
    <xf numFmtId="0" fontId="6" fillId="2" borderId="25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0" borderId="29" xfId="0" applyFont="1" applyBorder="1"/>
    <xf numFmtId="0" fontId="3" fillId="0" borderId="0" xfId="0" applyFont="1" applyAlignment="1">
      <alignment horizontal="center" vertical="center" wrapText="1"/>
    </xf>
    <xf numFmtId="0" fontId="2" fillId="0" borderId="1" xfId="0" applyFont="1" applyBorder="1"/>
    <xf numFmtId="166" fontId="3" fillId="0" borderId="2" xfId="0" applyNumberFormat="1" applyFont="1" applyBorder="1" applyAlignment="1">
      <alignment horizontal="center" vertical="center"/>
    </xf>
    <xf numFmtId="166" fontId="7" fillId="0" borderId="2" xfId="0" applyNumberFormat="1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3" xfId="0" applyFont="1" applyBorder="1"/>
    <xf numFmtId="0" fontId="3" fillId="0" borderId="0" xfId="0" applyFont="1" applyAlignment="1">
      <alignment horizontal="center" vertical="center"/>
    </xf>
    <xf numFmtId="0" fontId="0" fillId="0" borderId="0" xfId="0"/>
    <xf numFmtId="0" fontId="7" fillId="0" borderId="20" xfId="0" applyFont="1" applyBorder="1" applyAlignment="1">
      <alignment horizontal="right" vertical="center" wrapText="1"/>
    </xf>
    <xf numFmtId="168" fontId="3" fillId="3" borderId="2" xfId="0" applyNumberFormat="1" applyFont="1" applyFill="1" applyBorder="1" applyAlignment="1">
      <alignment horizontal="center" vertical="center"/>
    </xf>
    <xf numFmtId="168" fontId="7" fillId="0" borderId="12" xfId="0" applyNumberFormat="1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/>
    </xf>
    <xf numFmtId="0" fontId="2" fillId="0" borderId="17" xfId="0" applyFont="1" applyBorder="1"/>
    <xf numFmtId="168" fontId="7" fillId="0" borderId="12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right" vertical="center" wrapText="1"/>
    </xf>
    <xf numFmtId="9" fontId="3" fillId="3" borderId="2" xfId="0" applyNumberFormat="1" applyFont="1" applyFill="1" applyBorder="1" applyAlignment="1">
      <alignment horizontal="center" vertical="center"/>
    </xf>
    <xf numFmtId="174" fontId="7" fillId="0" borderId="0" xfId="0" applyNumberFormat="1" applyFont="1" applyAlignment="1">
      <alignment horizontal="center" vertical="center"/>
    </xf>
    <xf numFmtId="174" fontId="0" fillId="0" borderId="0" xfId="0" applyNumberFormat="1"/>
    <xf numFmtId="174" fontId="2" fillId="0" borderId="21" xfId="0" applyNumberFormat="1" applyFont="1" applyBorder="1"/>
    <xf numFmtId="0" fontId="3" fillId="0" borderId="35" xfId="0" applyFont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3" fillId="0" borderId="39" xfId="0" applyFont="1" applyBorder="1" applyAlignment="1">
      <alignment horizontal="center" vertical="center" wrapText="1"/>
    </xf>
    <xf numFmtId="3" fontId="3" fillId="3" borderId="39" xfId="0" applyNumberFormat="1" applyFont="1" applyFill="1" applyBorder="1" applyAlignment="1">
      <alignment horizontal="left" vertical="center"/>
    </xf>
    <xf numFmtId="0" fontId="2" fillId="0" borderId="40" xfId="0" applyFont="1" applyBorder="1"/>
    <xf numFmtId="168" fontId="8" fillId="0" borderId="2" xfId="0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wrapText="1"/>
    </xf>
    <xf numFmtId="0" fontId="2" fillId="0" borderId="13" xfId="0" applyFont="1" applyBorder="1"/>
    <xf numFmtId="0" fontId="2" fillId="0" borderId="20" xfId="0" applyFont="1" applyBorder="1"/>
    <xf numFmtId="0" fontId="2" fillId="0" borderId="22" xfId="0" applyFont="1" applyBorder="1"/>
    <xf numFmtId="0" fontId="3" fillId="0" borderId="11" xfId="0" applyFont="1" applyBorder="1" applyAlignment="1">
      <alignment horizontal="center" wrapText="1"/>
    </xf>
    <xf numFmtId="0" fontId="2" fillId="0" borderId="14" xfId="0" applyFont="1" applyBorder="1"/>
    <xf numFmtId="0" fontId="2" fillId="0" borderId="21" xfId="0" applyFont="1" applyBorder="1"/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11" fillId="0" borderId="0" xfId="0" applyFont="1" applyAlignment="1">
      <alignment horizontal="center" vertical="center"/>
    </xf>
    <xf numFmtId="0" fontId="7" fillId="0" borderId="30" xfId="0" applyFont="1" applyBorder="1" applyAlignment="1">
      <alignment horizontal="right" vertical="center" wrapText="1"/>
    </xf>
    <xf numFmtId="0" fontId="2" fillId="0" borderId="31" xfId="0" applyFont="1" applyBorder="1"/>
    <xf numFmtId="0" fontId="2" fillId="0" borderId="32" xfId="0" applyFont="1" applyBorder="1"/>
    <xf numFmtId="10" fontId="7" fillId="3" borderId="33" xfId="0" applyNumberFormat="1" applyFont="1" applyFill="1" applyBorder="1" applyAlignment="1">
      <alignment horizontal="center" vertical="center" wrapText="1"/>
    </xf>
    <xf numFmtId="10" fontId="2" fillId="0" borderId="31" xfId="0" applyNumberFormat="1" applyFont="1" applyBorder="1"/>
    <xf numFmtId="10" fontId="2" fillId="0" borderId="34" xfId="0" applyNumberFormat="1" applyFont="1" applyBorder="1"/>
    <xf numFmtId="0" fontId="7" fillId="0" borderId="9" xfId="0" applyFont="1" applyBorder="1" applyAlignment="1">
      <alignment horizontal="right" vertical="center" wrapText="1"/>
    </xf>
    <xf numFmtId="9" fontId="7" fillId="3" borderId="2" xfId="0" applyNumberFormat="1" applyFont="1" applyFill="1" applyBorder="1" applyAlignment="1">
      <alignment horizontal="center" vertical="center"/>
    </xf>
    <xf numFmtId="169" fontId="7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6" fontId="7" fillId="0" borderId="24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166" fontId="7" fillId="3" borderId="2" xfId="0" applyNumberFormat="1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2" fillId="0" borderId="42" xfId="0" applyFont="1" applyBorder="1"/>
    <xf numFmtId="0" fontId="1" fillId="0" borderId="11" xfId="0" applyFont="1" applyBorder="1" applyAlignment="1">
      <alignment horizontal="center" vertical="center" wrapText="1"/>
    </xf>
    <xf numFmtId="166" fontId="3" fillId="0" borderId="11" xfId="0" applyNumberFormat="1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0" fillId="0" borderId="45" xfId="0" applyBorder="1"/>
    <xf numFmtId="0" fontId="2" fillId="0" borderId="46" xfId="0" applyFont="1" applyBorder="1"/>
    <xf numFmtId="0" fontId="0" fillId="0" borderId="47" xfId="0" applyBorder="1"/>
    <xf numFmtId="0" fontId="0" fillId="0" borderId="42" xfId="0" applyBorder="1"/>
    <xf numFmtId="0" fontId="2" fillId="0" borderId="48" xfId="0" applyFont="1" applyBorder="1"/>
    <xf numFmtId="0" fontId="0" fillId="0" borderId="49" xfId="0" applyBorder="1"/>
    <xf numFmtId="0" fontId="0" fillId="0" borderId="50" xfId="0" applyBorder="1"/>
    <xf numFmtId="0" fontId="2" fillId="0" borderId="51" xfId="0" applyFont="1" applyBorder="1"/>
    <xf numFmtId="0" fontId="25" fillId="0" borderId="43" xfId="0" applyFont="1" applyBorder="1" applyAlignment="1">
      <alignment horizontal="center" vertical="center"/>
    </xf>
    <xf numFmtId="0" fontId="26" fillId="0" borderId="43" xfId="0" applyFont="1" applyBorder="1"/>
    <xf numFmtId="0" fontId="4" fillId="0" borderId="42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7" fillId="0" borderId="9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7" fontId="8" fillId="3" borderId="9" xfId="0" applyNumberFormat="1" applyFont="1" applyFill="1" applyBorder="1" applyAlignment="1">
      <alignment horizontal="center" vertical="center"/>
    </xf>
    <xf numFmtId="167" fontId="8" fillId="3" borderId="2" xfId="0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168" fontId="3" fillId="3" borderId="2" xfId="0" applyNumberFormat="1" applyFont="1" applyFill="1" applyBorder="1" applyAlignment="1">
      <alignment horizontal="center" vertical="center" wrapText="1"/>
    </xf>
    <xf numFmtId="170" fontId="8" fillId="0" borderId="2" xfId="0" applyNumberFormat="1" applyFont="1" applyBorder="1" applyAlignment="1">
      <alignment horizontal="center" vertical="center"/>
    </xf>
    <xf numFmtId="171" fontId="7" fillId="3" borderId="2" xfId="0" applyNumberFormat="1" applyFont="1" applyFill="1" applyBorder="1" applyAlignment="1">
      <alignment horizontal="center" vertical="center"/>
    </xf>
    <xf numFmtId="171" fontId="7" fillId="3" borderId="24" xfId="0" applyNumberFormat="1" applyFont="1" applyFill="1" applyBorder="1" applyAlignment="1">
      <alignment horizontal="center" vertical="center"/>
    </xf>
    <xf numFmtId="171" fontId="7" fillId="3" borderId="10" xfId="0" applyNumberFormat="1" applyFont="1" applyFill="1" applyBorder="1" applyAlignment="1">
      <alignment horizontal="center" vertical="center"/>
    </xf>
    <xf numFmtId="166" fontId="3" fillId="3" borderId="2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167" fontId="3" fillId="3" borderId="2" xfId="0" applyNumberFormat="1" applyFont="1" applyFill="1" applyBorder="1" applyAlignment="1">
      <alignment horizontal="center" vertical="center"/>
    </xf>
    <xf numFmtId="168" fontId="3" fillId="3" borderId="11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7" fillId="0" borderId="28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15" xfId="0" applyFont="1" applyBorder="1" applyAlignment="1">
      <alignment horizontal="right" vertical="center" wrapText="1"/>
    </xf>
    <xf numFmtId="0" fontId="7" fillId="0" borderId="16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right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2" fillId="3" borderId="11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3" borderId="2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24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168" fontId="7" fillId="0" borderId="11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44" fontId="3" fillId="3" borderId="11" xfId="1" applyFont="1" applyFill="1" applyBorder="1" applyAlignment="1">
      <alignment horizontal="center" vertical="center"/>
    </xf>
    <xf numFmtId="44" fontId="2" fillId="0" borderId="13" xfId="1" applyFont="1" applyBorder="1"/>
    <xf numFmtId="44" fontId="2" fillId="0" borderId="15" xfId="1" applyFont="1" applyBorder="1"/>
    <xf numFmtId="44" fontId="2" fillId="0" borderId="17" xfId="1" applyFont="1" applyBorder="1"/>
    <xf numFmtId="0" fontId="7" fillId="0" borderId="11" xfId="0" applyFont="1" applyBorder="1" applyAlignment="1">
      <alignment horizontal="right" vertical="center" wrapText="1"/>
    </xf>
    <xf numFmtId="173" fontId="3" fillId="3" borderId="11" xfId="1" applyNumberFormat="1" applyFont="1" applyFill="1" applyBorder="1" applyAlignment="1">
      <alignment horizontal="center" vertical="center"/>
    </xf>
    <xf numFmtId="173" fontId="2" fillId="0" borderId="12" xfId="1" applyNumberFormat="1" applyFont="1" applyBorder="1"/>
    <xf numFmtId="173" fontId="2" fillId="0" borderId="19" xfId="1" applyNumberFormat="1" applyFont="1" applyBorder="1"/>
    <xf numFmtId="173" fontId="2" fillId="0" borderId="15" xfId="1" applyNumberFormat="1" applyFont="1" applyBorder="1"/>
    <xf numFmtId="173" fontId="2" fillId="0" borderId="16" xfId="1" applyNumberFormat="1" applyFont="1" applyBorder="1"/>
    <xf numFmtId="173" fontId="2" fillId="0" borderId="23" xfId="1" applyNumberFormat="1" applyFont="1" applyBorder="1"/>
    <xf numFmtId="0" fontId="7" fillId="0" borderId="18" xfId="0" applyFont="1" applyBorder="1" applyAlignment="1">
      <alignment horizontal="left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wrapText="1"/>
    </xf>
    <xf numFmtId="0" fontId="2" fillId="0" borderId="23" xfId="0" applyFont="1" applyBorder="1" applyAlignment="1">
      <alignment wrapText="1"/>
    </xf>
    <xf numFmtId="0" fontId="8" fillId="3" borderId="24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18" fillId="0" borderId="2" xfId="0" applyFont="1" applyBorder="1" applyAlignment="1">
      <alignment horizontal="center" vertical="center"/>
    </xf>
    <xf numFmtId="171" fontId="16" fillId="3" borderId="2" xfId="0" applyNumberFormat="1" applyFont="1" applyFill="1" applyBorder="1" applyAlignment="1">
      <alignment horizontal="center" vertical="center"/>
    </xf>
    <xf numFmtId="168" fontId="16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 wrapText="1"/>
    </xf>
    <xf numFmtId="164" fontId="16" fillId="3" borderId="2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left" wrapText="1"/>
    </xf>
    <xf numFmtId="0" fontId="14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166" fontId="14" fillId="0" borderId="9" xfId="0" applyNumberFormat="1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4" borderId="9" xfId="0" applyFont="1" applyFill="1" applyBorder="1" applyAlignment="1">
      <alignment horizontal="left" wrapText="1"/>
    </xf>
    <xf numFmtId="0" fontId="15" fillId="0" borderId="18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164" fontId="15" fillId="0" borderId="2" xfId="0" applyNumberFormat="1" applyFont="1" applyBorder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27" fillId="0" borderId="3" xfId="0" applyFont="1" applyBorder="1"/>
    <xf numFmtId="0" fontId="27" fillId="0" borderId="10" xfId="0" applyFont="1" applyBorder="1"/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center" vertical="center"/>
    </xf>
    <xf numFmtId="168" fontId="16" fillId="3" borderId="2" xfId="0" applyNumberFormat="1" applyFont="1" applyFill="1" applyBorder="1" applyAlignment="1">
      <alignment horizontal="center" vertical="center"/>
    </xf>
    <xf numFmtId="166" fontId="15" fillId="0" borderId="52" xfId="0" applyNumberFormat="1" applyFont="1" applyBorder="1" applyAlignment="1">
      <alignment horizontal="center"/>
    </xf>
    <xf numFmtId="0" fontId="2" fillId="0" borderId="52" xfId="0" applyFont="1" applyBorder="1"/>
    <xf numFmtId="0" fontId="15" fillId="0" borderId="2" xfId="0" applyFont="1" applyBorder="1" applyAlignment="1">
      <alignment horizontal="right" wrapText="1"/>
    </xf>
    <xf numFmtId="0" fontId="2" fillId="0" borderId="24" xfId="0" applyFont="1" applyBorder="1"/>
    <xf numFmtId="168" fontId="15" fillId="0" borderId="18" xfId="0" applyNumberFormat="1" applyFont="1" applyBorder="1" applyAlignment="1">
      <alignment horizontal="left" vertical="center" wrapText="1"/>
    </xf>
    <xf numFmtId="0" fontId="3" fillId="6" borderId="9" xfId="0" applyFont="1" applyFill="1" applyBorder="1" applyAlignment="1">
      <alignment horizontal="center" vertical="center" wrapText="1"/>
    </xf>
    <xf numFmtId="167" fontId="3" fillId="0" borderId="2" xfId="0" applyNumberFormat="1" applyFont="1" applyBorder="1" applyAlignment="1">
      <alignment horizontal="center" vertical="center"/>
    </xf>
    <xf numFmtId="167" fontId="15" fillId="0" borderId="18" xfId="0" applyNumberFormat="1" applyFont="1" applyBorder="1" applyAlignment="1">
      <alignment horizontal="left" vertical="center"/>
    </xf>
    <xf numFmtId="0" fontId="15" fillId="7" borderId="9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wrapText="1"/>
    </xf>
    <xf numFmtId="0" fontId="19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wrapText="1"/>
    </xf>
    <xf numFmtId="168" fontId="8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164" fontId="20" fillId="0" borderId="2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4"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38100</xdr:rowOff>
    </xdr:from>
    <xdr:to>
      <xdr:col>14</xdr:col>
      <xdr:colOff>30480</xdr:colOff>
      <xdr:row>3</xdr:row>
      <xdr:rowOff>220980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5116361-07D8-56B6-245B-625AA544C5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6714" r="13985" b="57165"/>
        <a:stretch/>
      </xdr:blipFill>
      <xdr:spPr>
        <a:xfrm>
          <a:off x="45720" y="38100"/>
          <a:ext cx="5295900" cy="914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390525</xdr:colOff>
      <xdr:row>58</xdr:row>
      <xdr:rowOff>133350</xdr:rowOff>
    </xdr:from>
    <xdr:to>
      <xdr:col>18</xdr:col>
      <xdr:colOff>229365</xdr:colOff>
      <xdr:row>61</xdr:row>
      <xdr:rowOff>162688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ABF9735-B3B0-D67B-924D-06B9CBA12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15020925"/>
          <a:ext cx="1353315" cy="5151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30480</xdr:rowOff>
    </xdr:from>
    <xdr:to>
      <xdr:col>19</xdr:col>
      <xdr:colOff>436800</xdr:colOff>
      <xdr:row>5</xdr:row>
      <xdr:rowOff>9922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57B8F00-1ABB-4CBA-9019-C124823B7B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6714" r="17589" b="57165"/>
        <a:stretch/>
      </xdr:blipFill>
      <xdr:spPr>
        <a:xfrm>
          <a:off x="53340" y="30480"/>
          <a:ext cx="5227320" cy="9677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952"/>
  <sheetViews>
    <sheetView view="pageBreakPreview" topLeftCell="A37" zoomScaleNormal="100" zoomScaleSheetLayoutView="100" zoomScalePageLayoutView="55" workbookViewId="0">
      <selection activeCell="X51" sqref="X51"/>
    </sheetView>
  </sheetViews>
  <sheetFormatPr baseColWidth="10" defaultColWidth="14.42578125" defaultRowHeight="15" customHeight="1" x14ac:dyDescent="0.25"/>
  <cols>
    <col min="1" max="2" width="4" customWidth="1"/>
    <col min="3" max="3" width="3.28515625" customWidth="1"/>
    <col min="4" max="4" width="7" customWidth="1"/>
    <col min="5" max="5" width="10.7109375" customWidth="1"/>
    <col min="6" max="6" width="13.42578125" customWidth="1"/>
    <col min="7" max="7" width="3" customWidth="1"/>
    <col min="8" max="8" width="4" customWidth="1"/>
    <col min="9" max="9" width="1.140625" customWidth="1"/>
    <col min="10" max="10" width="6" customWidth="1"/>
    <col min="11" max="11" width="4.42578125" customWidth="1"/>
    <col min="12" max="12" width="3.28515625" customWidth="1"/>
    <col min="13" max="13" width="8.5703125" customWidth="1"/>
    <col min="14" max="14" width="4.5703125" customWidth="1"/>
    <col min="15" max="15" width="2.5703125" customWidth="1"/>
    <col min="16" max="16" width="1.85546875" customWidth="1"/>
    <col min="17" max="17" width="3" customWidth="1"/>
    <col min="18" max="18" width="2.140625" customWidth="1"/>
    <col min="19" max="19" width="4.5703125" customWidth="1"/>
    <col min="20" max="20" width="3.28515625" customWidth="1"/>
    <col min="21" max="21" width="1.5703125" customWidth="1"/>
    <col min="22" max="22" width="8.7109375" customWidth="1"/>
    <col min="23" max="23" width="3.85546875" customWidth="1"/>
    <col min="24" max="25" width="1.140625" customWidth="1"/>
    <col min="26" max="26" width="32.5703125" customWidth="1"/>
    <col min="27" max="27" width="14.85546875" customWidth="1"/>
    <col min="28" max="46" width="4" customWidth="1"/>
  </cols>
  <sheetData>
    <row r="1" spans="1:46" ht="19.5" customHeight="1" thickTop="1" thickBot="1" x14ac:dyDescent="0.3">
      <c r="A1" s="135"/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  <c r="Q1" s="144" t="s">
        <v>0</v>
      </c>
      <c r="R1" s="145"/>
      <c r="S1" s="145"/>
      <c r="T1" s="145"/>
      <c r="U1" s="145"/>
      <c r="V1" s="145"/>
      <c r="W1" s="2"/>
      <c r="X1" s="2"/>
      <c r="Y1" s="2"/>
      <c r="Z1" s="146"/>
      <c r="AA1" s="13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ht="19.5" customHeight="1" thickTop="1" thickBot="1" x14ac:dyDescent="0.3">
      <c r="A2" s="138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40"/>
      <c r="Q2" s="147" t="s">
        <v>1</v>
      </c>
      <c r="R2" s="145"/>
      <c r="S2" s="145"/>
      <c r="T2" s="145"/>
      <c r="U2" s="145"/>
      <c r="V2" s="62" t="s">
        <v>174</v>
      </c>
      <c r="W2" s="2"/>
      <c r="X2" s="2"/>
      <c r="Y2" s="2"/>
      <c r="Z2" s="54"/>
      <c r="AA2" s="55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9.5" customHeight="1" thickTop="1" thickBot="1" x14ac:dyDescent="0.3">
      <c r="A3" s="13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40"/>
      <c r="Q3" s="147" t="s">
        <v>2</v>
      </c>
      <c r="R3" s="145"/>
      <c r="S3" s="145"/>
      <c r="T3" s="145"/>
      <c r="U3" s="145"/>
      <c r="V3" s="53">
        <v>44229</v>
      </c>
      <c r="W3" s="2"/>
      <c r="X3" s="2"/>
      <c r="Y3" s="2"/>
      <c r="Z3" s="54"/>
      <c r="AA3" s="56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19.5" customHeight="1" thickTop="1" thickBot="1" x14ac:dyDescent="0.3">
      <c r="A4" s="141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3"/>
      <c r="Q4" s="144" t="s">
        <v>170</v>
      </c>
      <c r="R4" s="145"/>
      <c r="S4" s="145"/>
      <c r="T4" s="145"/>
      <c r="U4" s="145"/>
      <c r="V4" s="145"/>
      <c r="W4" s="2"/>
      <c r="X4" s="2"/>
      <c r="Y4" s="2"/>
      <c r="Z4" s="131"/>
      <c r="AA4" s="13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9.899999999999999" customHeight="1" thickTop="1" x14ac:dyDescent="0.25">
      <c r="A5" s="148" t="s">
        <v>3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50"/>
      <c r="W5" s="2"/>
      <c r="X5" s="2"/>
      <c r="Y5" s="2"/>
      <c r="Z5" s="131"/>
      <c r="AA5" s="13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55.5" customHeight="1" x14ac:dyDescent="0.25">
      <c r="A6" s="151" t="s">
        <v>4</v>
      </c>
      <c r="B6" s="64"/>
      <c r="C6" s="64"/>
      <c r="D6" s="64"/>
      <c r="E6" s="65"/>
      <c r="F6" s="152" t="s">
        <v>182</v>
      </c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91"/>
      <c r="W6" s="2"/>
      <c r="X6" s="2"/>
      <c r="Y6" s="2"/>
      <c r="Z6" s="57"/>
      <c r="AA6" s="58"/>
      <c r="AB6" s="2"/>
      <c r="AC6" s="2"/>
      <c r="AD6" s="133" t="s">
        <v>5</v>
      </c>
      <c r="AE6" s="67"/>
      <c r="AF6" s="67"/>
      <c r="AG6" s="67"/>
      <c r="AH6" s="107"/>
      <c r="AI6" s="133" t="s">
        <v>6</v>
      </c>
      <c r="AJ6" s="67"/>
      <c r="AK6" s="67"/>
      <c r="AL6" s="67"/>
      <c r="AM6" s="107"/>
      <c r="AN6" s="2"/>
      <c r="AO6" s="2"/>
      <c r="AP6" s="2"/>
      <c r="AQ6" s="2"/>
      <c r="AR6" s="2"/>
      <c r="AS6" s="2"/>
      <c r="AT6" s="2"/>
    </row>
    <row r="7" spans="1:46" ht="12.75" customHeight="1" x14ac:dyDescent="0.25">
      <c r="A7" s="151" t="s">
        <v>7</v>
      </c>
      <c r="B7" s="64"/>
      <c r="C7" s="64"/>
      <c r="D7" s="64"/>
      <c r="E7" s="65"/>
      <c r="F7" s="152" t="s">
        <v>155</v>
      </c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91"/>
      <c r="W7" s="2"/>
      <c r="X7" s="2"/>
      <c r="Y7" s="2"/>
      <c r="Z7" s="57"/>
      <c r="AA7" s="58"/>
      <c r="AB7" s="2"/>
      <c r="AC7" s="2"/>
      <c r="AD7" s="111"/>
      <c r="AE7" s="81"/>
      <c r="AF7" s="81"/>
      <c r="AG7" s="81"/>
      <c r="AH7" s="74"/>
      <c r="AI7" s="111"/>
      <c r="AJ7" s="81"/>
      <c r="AK7" s="81"/>
      <c r="AL7" s="81"/>
      <c r="AM7" s="74"/>
      <c r="AN7" s="2"/>
      <c r="AO7" s="2"/>
      <c r="AP7" s="2"/>
      <c r="AQ7" s="2"/>
      <c r="AR7" s="2"/>
      <c r="AS7" s="2"/>
      <c r="AT7" s="2"/>
    </row>
    <row r="8" spans="1:46" ht="12.75" customHeight="1" x14ac:dyDescent="0.25">
      <c r="A8" s="151" t="s">
        <v>9</v>
      </c>
      <c r="B8" s="64"/>
      <c r="C8" s="64"/>
      <c r="D8" s="64"/>
      <c r="E8" s="65"/>
      <c r="F8" s="114" t="s">
        <v>171</v>
      </c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91"/>
      <c r="W8" s="2"/>
      <c r="X8" s="2"/>
      <c r="Y8" s="2"/>
      <c r="Z8" s="57"/>
      <c r="AA8" s="58"/>
      <c r="AB8" s="2"/>
      <c r="AC8" s="2"/>
      <c r="AD8" s="68"/>
      <c r="AE8" s="69"/>
      <c r="AF8" s="69"/>
      <c r="AG8" s="69"/>
      <c r="AH8" s="86"/>
      <c r="AI8" s="68"/>
      <c r="AJ8" s="69"/>
      <c r="AK8" s="69"/>
      <c r="AL8" s="69"/>
      <c r="AM8" s="86"/>
      <c r="AN8" s="2"/>
      <c r="AO8" s="2"/>
      <c r="AP8" s="2"/>
      <c r="AQ8" s="2"/>
      <c r="AR8" s="2"/>
      <c r="AS8" s="2"/>
      <c r="AT8" s="2"/>
    </row>
    <row r="9" spans="1:46" ht="18.75" customHeight="1" x14ac:dyDescent="0.25">
      <c r="A9" s="153" t="s">
        <v>11</v>
      </c>
      <c r="B9" s="64"/>
      <c r="C9" s="64"/>
      <c r="D9" s="64"/>
      <c r="E9" s="65"/>
      <c r="F9" s="63" t="s">
        <v>183</v>
      </c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91"/>
      <c r="W9" s="4"/>
      <c r="X9" s="4"/>
      <c r="Y9" s="4"/>
      <c r="Z9" s="5" t="str">
        <f>+IF(N13&lt;F13,"Fecha de Inicio Incorrecta","")</f>
        <v/>
      </c>
      <c r="AA9" s="6"/>
      <c r="AB9" s="4"/>
      <c r="AC9" s="4"/>
      <c r="AD9" s="134">
        <v>1160000</v>
      </c>
      <c r="AE9" s="67"/>
      <c r="AF9" s="67"/>
      <c r="AG9" s="67"/>
      <c r="AH9" s="107"/>
      <c r="AI9" s="134">
        <f>+IF(((J49-R52)*0.4)&gt;AD9,(J49-R52)*0.4,AD9)</f>
        <v>5542650.7760000005</v>
      </c>
      <c r="AJ9" s="67"/>
      <c r="AK9" s="67"/>
      <c r="AL9" s="67"/>
      <c r="AM9" s="107"/>
      <c r="AN9" s="4"/>
      <c r="AO9" s="4"/>
      <c r="AP9" s="4"/>
      <c r="AQ9" s="4"/>
      <c r="AR9" s="4"/>
      <c r="AS9" s="4"/>
      <c r="AT9" s="4"/>
    </row>
    <row r="10" spans="1:46" ht="24.75" customHeight="1" x14ac:dyDescent="0.25">
      <c r="A10" s="154">
        <v>45656</v>
      </c>
      <c r="B10" s="64"/>
      <c r="C10" s="64"/>
      <c r="D10" s="64"/>
      <c r="E10" s="65"/>
      <c r="F10" s="114" t="s">
        <v>12</v>
      </c>
      <c r="G10" s="65"/>
      <c r="H10" s="155">
        <v>45649</v>
      </c>
      <c r="I10" s="64"/>
      <c r="J10" s="64"/>
      <c r="K10" s="64"/>
      <c r="L10" s="64"/>
      <c r="M10" s="64"/>
      <c r="N10" s="65"/>
      <c r="O10" s="7" t="s">
        <v>13</v>
      </c>
      <c r="P10" s="155">
        <v>45656</v>
      </c>
      <c r="Q10" s="64"/>
      <c r="R10" s="64"/>
      <c r="S10" s="64"/>
      <c r="T10" s="64"/>
      <c r="U10" s="64"/>
      <c r="V10" s="91"/>
      <c r="W10" s="2"/>
      <c r="X10" s="2"/>
      <c r="Y10" s="2"/>
      <c r="Z10" s="2"/>
      <c r="AA10" s="3"/>
      <c r="AB10" s="2"/>
      <c r="AC10" s="2"/>
      <c r="AD10" s="111"/>
      <c r="AE10" s="81"/>
      <c r="AF10" s="81"/>
      <c r="AG10" s="81"/>
      <c r="AH10" s="74"/>
      <c r="AI10" s="111"/>
      <c r="AJ10" s="81"/>
      <c r="AK10" s="81"/>
      <c r="AL10" s="81"/>
      <c r="AM10" s="74"/>
      <c r="AN10" s="2"/>
      <c r="AO10" s="2"/>
      <c r="AP10" s="2"/>
      <c r="AQ10" s="2"/>
      <c r="AR10" s="2"/>
      <c r="AS10" s="2"/>
      <c r="AT10" s="2"/>
    </row>
    <row r="11" spans="1:46" ht="19.899999999999999" customHeight="1" x14ac:dyDescent="0.25">
      <c r="A11" s="105" t="s">
        <v>14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91"/>
      <c r="W11" s="2"/>
      <c r="X11" s="2"/>
      <c r="Y11" s="2"/>
      <c r="Z11" s="2"/>
      <c r="AA11" s="3"/>
      <c r="AB11" s="2"/>
      <c r="AC11" s="2"/>
      <c r="AD11" s="68"/>
      <c r="AE11" s="69"/>
      <c r="AF11" s="69"/>
      <c r="AG11" s="69"/>
      <c r="AH11" s="86"/>
      <c r="AI11" s="68"/>
      <c r="AJ11" s="69"/>
      <c r="AK11" s="69"/>
      <c r="AL11" s="69"/>
      <c r="AM11" s="86"/>
      <c r="AN11" s="2"/>
      <c r="AO11" s="2"/>
      <c r="AP11" s="2"/>
      <c r="AQ11" s="2"/>
      <c r="AR11" s="2"/>
      <c r="AS11" s="2"/>
      <c r="AT11" s="2"/>
    </row>
    <row r="12" spans="1:46" ht="19.5" customHeight="1" x14ac:dyDescent="0.25">
      <c r="A12" s="153" t="s">
        <v>15</v>
      </c>
      <c r="B12" s="64"/>
      <c r="C12" s="64"/>
      <c r="D12" s="64"/>
      <c r="E12" s="65"/>
      <c r="F12" s="63" t="s">
        <v>16</v>
      </c>
      <c r="G12" s="64"/>
      <c r="H12" s="64"/>
      <c r="I12" s="64"/>
      <c r="J12" s="64"/>
      <c r="K12" s="64"/>
      <c r="L12" s="64"/>
      <c r="M12" s="65"/>
      <c r="N12" s="63" t="s">
        <v>17</v>
      </c>
      <c r="O12" s="64"/>
      <c r="P12" s="64"/>
      <c r="Q12" s="64"/>
      <c r="R12" s="64"/>
      <c r="S12" s="64"/>
      <c r="T12" s="64"/>
      <c r="U12" s="64"/>
      <c r="V12" s="91"/>
      <c r="W12" s="2"/>
      <c r="X12" s="2"/>
      <c r="Y12" s="2"/>
      <c r="Z12" s="2"/>
      <c r="AA12" s="3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 ht="23.25" customHeight="1" x14ac:dyDescent="0.25">
      <c r="A13" s="175" t="s">
        <v>184</v>
      </c>
      <c r="B13" s="64"/>
      <c r="C13" s="64"/>
      <c r="D13" s="64"/>
      <c r="E13" s="65"/>
      <c r="F13" s="164" t="s">
        <v>194</v>
      </c>
      <c r="G13" s="64"/>
      <c r="H13" s="64"/>
      <c r="I13" s="64"/>
      <c r="J13" s="64"/>
      <c r="K13" s="64"/>
      <c r="L13" s="64"/>
      <c r="M13" s="65"/>
      <c r="N13" s="164" t="s">
        <v>185</v>
      </c>
      <c r="O13" s="64"/>
      <c r="P13" s="64"/>
      <c r="Q13" s="64"/>
      <c r="R13" s="64"/>
      <c r="S13" s="64"/>
      <c r="T13" s="64"/>
      <c r="U13" s="64"/>
      <c r="V13" s="91"/>
      <c r="W13" s="2"/>
      <c r="X13" s="2"/>
      <c r="Y13" s="2"/>
      <c r="Z13" s="2"/>
      <c r="AA13" s="3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ht="12.75" customHeight="1" x14ac:dyDescent="0.25">
      <c r="A14" s="176" t="s">
        <v>18</v>
      </c>
      <c r="B14" s="177"/>
      <c r="C14" s="178"/>
      <c r="D14" s="185" t="s">
        <v>186</v>
      </c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78"/>
      <c r="W14" s="2"/>
      <c r="X14" s="2"/>
      <c r="Y14" s="2"/>
      <c r="Z14" s="2"/>
      <c r="AA14" s="3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ht="12.75" customHeight="1" x14ac:dyDescent="0.25">
      <c r="A15" s="179"/>
      <c r="B15" s="180"/>
      <c r="C15" s="181"/>
      <c r="D15" s="11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112"/>
      <c r="W15" s="2"/>
      <c r="X15" s="2"/>
      <c r="Y15" s="2"/>
      <c r="Z15" s="2"/>
      <c r="AA15" s="3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ht="9" customHeight="1" x14ac:dyDescent="0.25">
      <c r="A16" s="182"/>
      <c r="B16" s="183"/>
      <c r="C16" s="184"/>
      <c r="D16" s="68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79"/>
      <c r="W16" s="2"/>
      <c r="X16" s="2"/>
      <c r="Y16" s="2"/>
      <c r="Z16" s="2"/>
      <c r="AA16" s="3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ht="38.25" customHeight="1" x14ac:dyDescent="0.25">
      <c r="A17" s="153" t="s">
        <v>19</v>
      </c>
      <c r="B17" s="186"/>
      <c r="C17" s="187"/>
      <c r="D17" s="188" t="s">
        <v>195</v>
      </c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91"/>
      <c r="W17" s="2"/>
      <c r="X17" s="2"/>
      <c r="Y17" s="2"/>
      <c r="Z17" s="2"/>
      <c r="AA17" s="3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ht="12.75" customHeight="1" x14ac:dyDescent="0.25">
      <c r="A18" s="151" t="s">
        <v>20</v>
      </c>
      <c r="B18" s="64"/>
      <c r="C18" s="65"/>
      <c r="D18" s="152" t="s">
        <v>147</v>
      </c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91"/>
      <c r="W18" s="2"/>
      <c r="X18" s="2"/>
      <c r="Y18" s="2"/>
      <c r="Z18" s="2"/>
      <c r="AA18" s="3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ht="12.75" customHeight="1" x14ac:dyDescent="0.25">
      <c r="A19" s="153" t="s">
        <v>22</v>
      </c>
      <c r="B19" s="64"/>
      <c r="C19" s="64"/>
      <c r="D19" s="64"/>
      <c r="E19" s="65"/>
      <c r="F19" s="152" t="s">
        <v>149</v>
      </c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91"/>
      <c r="W19" s="2"/>
      <c r="X19" s="2"/>
      <c r="Y19" s="2"/>
      <c r="Z19" s="2"/>
      <c r="AA19" s="3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ht="12.75" customHeight="1" x14ac:dyDescent="0.25">
      <c r="A20" s="153" t="s">
        <v>23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91"/>
      <c r="W20" s="2"/>
      <c r="X20" s="2"/>
      <c r="Y20" s="2"/>
      <c r="Z20" s="195" t="str">
        <f>+IF(G23&lt;F13,"EL RP es de fecha anterior a la fecha de firma del contrato","")</f>
        <v>EL RP es de fecha anterior a la fecha de firma del contrato</v>
      </c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2"/>
      <c r="AQ20" s="2"/>
      <c r="AR20" s="2"/>
      <c r="AS20" s="2"/>
      <c r="AT20" s="2"/>
    </row>
    <row r="21" spans="1:46" ht="12.75" customHeight="1" x14ac:dyDescent="0.25">
      <c r="A21" s="153" t="s">
        <v>24</v>
      </c>
      <c r="B21" s="64"/>
      <c r="C21" s="64"/>
      <c r="D21" s="65"/>
      <c r="E21" s="63" t="s">
        <v>25</v>
      </c>
      <c r="F21" s="65"/>
      <c r="G21" s="63" t="s">
        <v>26</v>
      </c>
      <c r="H21" s="64"/>
      <c r="I21" s="64"/>
      <c r="J21" s="64"/>
      <c r="K21" s="64"/>
      <c r="L21" s="64"/>
      <c r="M21" s="65"/>
      <c r="N21" s="63" t="s">
        <v>27</v>
      </c>
      <c r="O21" s="64"/>
      <c r="P21" s="64"/>
      <c r="Q21" s="64"/>
      <c r="R21" s="64"/>
      <c r="S21" s="64"/>
      <c r="T21" s="64"/>
      <c r="U21" s="64"/>
      <c r="V21" s="91"/>
      <c r="W21" s="2"/>
      <c r="X21" s="2"/>
      <c r="Y21" s="2"/>
      <c r="Z21" s="195" t="str">
        <f>IF(G22&lt;F13,"EL CDP es de fecha posterior a la fecha del RP","")</f>
        <v>EL CDP es de fecha posterior a la fecha del RP</v>
      </c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2"/>
      <c r="AQ21" s="2"/>
      <c r="AR21" s="2"/>
      <c r="AS21" s="2"/>
      <c r="AT21" s="2"/>
    </row>
    <row r="22" spans="1:46" ht="12.75" customHeight="1" x14ac:dyDescent="0.25">
      <c r="A22" s="127" t="s">
        <v>28</v>
      </c>
      <c r="B22" s="64"/>
      <c r="C22" s="64"/>
      <c r="D22" s="65"/>
      <c r="E22" s="163">
        <v>2024120018</v>
      </c>
      <c r="F22" s="65"/>
      <c r="G22" s="164">
        <v>45628</v>
      </c>
      <c r="H22" s="64"/>
      <c r="I22" s="64"/>
      <c r="J22" s="64"/>
      <c r="K22" s="64"/>
      <c r="L22" s="64"/>
      <c r="M22" s="65"/>
      <c r="N22" s="162">
        <v>12000000</v>
      </c>
      <c r="O22" s="64"/>
      <c r="P22" s="64"/>
      <c r="Q22" s="64"/>
      <c r="R22" s="64"/>
      <c r="S22" s="64"/>
      <c r="T22" s="64"/>
      <c r="U22" s="64"/>
      <c r="V22" s="91"/>
      <c r="W22" s="2"/>
      <c r="X22" s="2"/>
      <c r="Y22" s="2"/>
      <c r="Z22" s="2"/>
      <c r="AA22" s="3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ht="12.75" customHeight="1" x14ac:dyDescent="0.25">
      <c r="A23" s="127" t="s">
        <v>29</v>
      </c>
      <c r="B23" s="64"/>
      <c r="C23" s="64"/>
      <c r="D23" s="65"/>
      <c r="E23" s="163">
        <v>2024120056</v>
      </c>
      <c r="F23" s="65"/>
      <c r="G23" s="164">
        <v>45644</v>
      </c>
      <c r="H23" s="64"/>
      <c r="I23" s="64"/>
      <c r="J23" s="64"/>
      <c r="K23" s="64"/>
      <c r="L23" s="64"/>
      <c r="M23" s="65"/>
      <c r="N23" s="162">
        <v>11990000</v>
      </c>
      <c r="O23" s="64"/>
      <c r="P23" s="64"/>
      <c r="Q23" s="64"/>
      <c r="R23" s="64"/>
      <c r="S23" s="64"/>
      <c r="T23" s="64"/>
      <c r="U23" s="64"/>
      <c r="V23" s="91"/>
      <c r="W23" s="2"/>
      <c r="X23" s="2"/>
      <c r="Y23" s="2"/>
      <c r="Z23" s="2"/>
      <c r="AA23" s="3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ht="12.75" customHeight="1" x14ac:dyDescent="0.25">
      <c r="A24" s="127" t="s">
        <v>28</v>
      </c>
      <c r="B24" s="64"/>
      <c r="C24" s="64"/>
      <c r="D24" s="65"/>
      <c r="E24" s="163">
        <v>2024120049</v>
      </c>
      <c r="F24" s="65"/>
      <c r="G24" s="164">
        <v>45639</v>
      </c>
      <c r="H24" s="64"/>
      <c r="I24" s="64"/>
      <c r="J24" s="64"/>
      <c r="K24" s="64"/>
      <c r="L24" s="64"/>
      <c r="M24" s="65"/>
      <c r="N24" s="162">
        <v>4500000</v>
      </c>
      <c r="O24" s="64"/>
      <c r="P24" s="64"/>
      <c r="Q24" s="64"/>
      <c r="R24" s="64"/>
      <c r="S24" s="64"/>
      <c r="T24" s="64"/>
      <c r="U24" s="64"/>
      <c r="V24" s="91"/>
      <c r="W24" s="2"/>
      <c r="X24" s="2"/>
      <c r="Y24" s="2"/>
      <c r="Z24" s="2"/>
      <c r="AA24" s="3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ht="13.9" customHeight="1" x14ac:dyDescent="0.25">
      <c r="A25" s="127" t="s">
        <v>29</v>
      </c>
      <c r="B25" s="64"/>
      <c r="C25" s="64"/>
      <c r="D25" s="65"/>
      <c r="E25" s="163">
        <v>2024120078</v>
      </c>
      <c r="F25" s="65"/>
      <c r="G25" s="164">
        <v>45653</v>
      </c>
      <c r="H25" s="64"/>
      <c r="I25" s="64"/>
      <c r="J25" s="64"/>
      <c r="K25" s="64"/>
      <c r="L25" s="64"/>
      <c r="M25" s="65"/>
      <c r="N25" s="162">
        <v>4500000</v>
      </c>
      <c r="O25" s="64"/>
      <c r="P25" s="64"/>
      <c r="Q25" s="64"/>
      <c r="R25" s="64"/>
      <c r="S25" s="64"/>
      <c r="T25" s="64"/>
      <c r="U25" s="64"/>
      <c r="V25" s="91"/>
      <c r="W25" s="2"/>
      <c r="X25" s="2"/>
      <c r="Y25" s="2"/>
      <c r="Z25" s="2"/>
      <c r="AA25" s="3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ht="19.899999999999999" customHeight="1" x14ac:dyDescent="0.25">
      <c r="A26" s="203" t="s">
        <v>30</v>
      </c>
      <c r="B26" s="204"/>
      <c r="C26" s="205"/>
      <c r="D26" s="165" t="s">
        <v>196</v>
      </c>
      <c r="E26" s="166"/>
      <c r="F26" s="169" t="s">
        <v>31</v>
      </c>
      <c r="G26" s="170"/>
      <c r="H26" s="170"/>
      <c r="I26" s="171"/>
      <c r="J26" s="221">
        <v>0</v>
      </c>
      <c r="K26" s="222"/>
      <c r="L26" s="222"/>
      <c r="M26" s="223"/>
      <c r="N26" s="227" t="s">
        <v>32</v>
      </c>
      <c r="O26" s="228"/>
      <c r="P26" s="228"/>
      <c r="Q26" s="229"/>
      <c r="R26" s="165" t="str">
        <f>+D26</f>
        <v>HASTA EL 30 DE DICIEMBRE DE 2024</v>
      </c>
      <c r="S26" s="166"/>
      <c r="T26" s="166"/>
      <c r="U26" s="166"/>
      <c r="V26" s="233"/>
      <c r="W26" s="2"/>
      <c r="X26" s="2"/>
      <c r="Y26" s="2"/>
      <c r="Z26" s="2"/>
      <c r="AA26" s="3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ht="21.75" customHeight="1" x14ac:dyDescent="0.25">
      <c r="A27" s="206"/>
      <c r="B27" s="207"/>
      <c r="C27" s="208"/>
      <c r="D27" s="167"/>
      <c r="E27" s="168"/>
      <c r="F27" s="172"/>
      <c r="G27" s="173"/>
      <c r="H27" s="173"/>
      <c r="I27" s="174"/>
      <c r="J27" s="224"/>
      <c r="K27" s="225"/>
      <c r="L27" s="225"/>
      <c r="M27" s="226"/>
      <c r="N27" s="230"/>
      <c r="O27" s="231"/>
      <c r="P27" s="231"/>
      <c r="Q27" s="232"/>
      <c r="R27" s="167"/>
      <c r="S27" s="168"/>
      <c r="T27" s="168"/>
      <c r="U27" s="168"/>
      <c r="V27" s="234"/>
      <c r="W27" s="2"/>
      <c r="X27" s="2"/>
      <c r="Y27" s="2"/>
      <c r="Z27" s="2"/>
      <c r="AA27" s="3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ht="19.899999999999999" customHeight="1" x14ac:dyDescent="0.25">
      <c r="A28" s="220" t="s">
        <v>33</v>
      </c>
      <c r="B28" s="67"/>
      <c r="C28" s="107"/>
      <c r="D28" s="209">
        <v>11990000</v>
      </c>
      <c r="E28" s="210"/>
      <c r="F28" s="213" t="s">
        <v>34</v>
      </c>
      <c r="G28" s="67"/>
      <c r="H28" s="67"/>
      <c r="I28" s="107"/>
      <c r="J28" s="214">
        <v>4500000</v>
      </c>
      <c r="K28" s="215"/>
      <c r="L28" s="215"/>
      <c r="M28" s="216"/>
      <c r="N28" s="89" t="s">
        <v>35</v>
      </c>
      <c r="O28" s="67"/>
      <c r="P28" s="67"/>
      <c r="Q28" s="107"/>
      <c r="R28" s="214">
        <f>D28+J28</f>
        <v>16490000</v>
      </c>
      <c r="S28" s="215"/>
      <c r="T28" s="215"/>
      <c r="U28" s="215"/>
      <c r="V28" s="216"/>
      <c r="W28" s="2"/>
      <c r="X28" s="2"/>
      <c r="Y28" s="2"/>
      <c r="Z28" s="2"/>
      <c r="AA28" s="3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ht="19.5" customHeight="1" x14ac:dyDescent="0.25">
      <c r="A29" s="109"/>
      <c r="B29" s="69"/>
      <c r="C29" s="86"/>
      <c r="D29" s="211"/>
      <c r="E29" s="212"/>
      <c r="F29" s="68"/>
      <c r="G29" s="69"/>
      <c r="H29" s="69"/>
      <c r="I29" s="86"/>
      <c r="J29" s="217"/>
      <c r="K29" s="218"/>
      <c r="L29" s="218"/>
      <c r="M29" s="219"/>
      <c r="N29" s="68"/>
      <c r="O29" s="69"/>
      <c r="P29" s="69"/>
      <c r="Q29" s="86"/>
      <c r="R29" s="217"/>
      <c r="S29" s="218"/>
      <c r="T29" s="218"/>
      <c r="U29" s="218"/>
      <c r="V29" s="219"/>
      <c r="W29" s="2"/>
      <c r="X29" s="2"/>
      <c r="Y29" s="2"/>
      <c r="Z29" s="2"/>
      <c r="AA29" s="3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ht="19.899999999999999" customHeight="1" x14ac:dyDescent="0.25">
      <c r="A30" s="105" t="s">
        <v>36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91"/>
      <c r="W30" s="2"/>
      <c r="X30" s="2"/>
      <c r="Y30" s="2"/>
      <c r="Z30" s="2"/>
      <c r="AA30" s="3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ht="30" customHeight="1" x14ac:dyDescent="0.25">
      <c r="A31" s="196" t="s">
        <v>37</v>
      </c>
      <c r="B31" s="64"/>
      <c r="C31" s="64"/>
      <c r="D31" s="64"/>
      <c r="E31" s="64"/>
      <c r="F31" s="64"/>
      <c r="G31" s="194" t="s">
        <v>38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5"/>
      <c r="S31" s="194" t="s">
        <v>39</v>
      </c>
      <c r="T31" s="64"/>
      <c r="U31" s="64"/>
      <c r="V31" s="91"/>
      <c r="W31" s="2"/>
      <c r="X31" s="2"/>
      <c r="Y31" s="2"/>
      <c r="Z31" s="2"/>
      <c r="AA31" s="3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ht="40.5" customHeight="1" x14ac:dyDescent="0.25">
      <c r="A32" s="189" t="s">
        <v>188</v>
      </c>
      <c r="B32" s="190"/>
      <c r="C32" s="190"/>
      <c r="D32" s="190"/>
      <c r="E32" s="190"/>
      <c r="F32" s="191"/>
      <c r="G32" s="193" t="s">
        <v>181</v>
      </c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7"/>
      <c r="S32" s="193" t="s">
        <v>175</v>
      </c>
      <c r="T32" s="64"/>
      <c r="U32" s="64"/>
      <c r="V32" s="91"/>
      <c r="W32" s="2"/>
      <c r="X32" s="2"/>
      <c r="Y32" s="2"/>
      <c r="Z32" s="2"/>
      <c r="AA32" s="3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ht="30" customHeight="1" x14ac:dyDescent="0.25">
      <c r="A33" s="189" t="s">
        <v>189</v>
      </c>
      <c r="B33" s="235"/>
      <c r="C33" s="235"/>
      <c r="D33" s="235"/>
      <c r="E33" s="235"/>
      <c r="F33" s="236"/>
      <c r="G33" s="193" t="s">
        <v>181</v>
      </c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7"/>
      <c r="S33" s="193" t="s">
        <v>176</v>
      </c>
      <c r="T33" s="64"/>
      <c r="U33" s="64"/>
      <c r="V33" s="91"/>
      <c r="W33" s="2"/>
      <c r="X33" s="2"/>
      <c r="Y33" s="2"/>
      <c r="Z33" s="2"/>
      <c r="AA33" s="3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ht="38.25" customHeight="1" x14ac:dyDescent="0.25">
      <c r="A34" s="189" t="s">
        <v>190</v>
      </c>
      <c r="B34" s="190"/>
      <c r="C34" s="190"/>
      <c r="D34" s="190"/>
      <c r="E34" s="190"/>
      <c r="F34" s="191"/>
      <c r="G34" s="193" t="s">
        <v>181</v>
      </c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7"/>
      <c r="S34" s="193" t="s">
        <v>177</v>
      </c>
      <c r="T34" s="64"/>
      <c r="U34" s="64"/>
      <c r="V34" s="91"/>
      <c r="W34" s="2"/>
      <c r="X34" s="2"/>
      <c r="Y34" s="2"/>
      <c r="Z34" s="2"/>
      <c r="AA34" s="3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ht="38.25" customHeight="1" x14ac:dyDescent="0.25">
      <c r="A35" s="189" t="s">
        <v>191</v>
      </c>
      <c r="B35" s="190"/>
      <c r="C35" s="190"/>
      <c r="D35" s="190"/>
      <c r="E35" s="190"/>
      <c r="F35" s="192"/>
      <c r="G35" s="193" t="s">
        <v>181</v>
      </c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7"/>
      <c r="S35" s="193" t="s">
        <v>178</v>
      </c>
      <c r="T35" s="64"/>
      <c r="U35" s="64"/>
      <c r="V35" s="91"/>
      <c r="W35" s="2"/>
      <c r="X35" s="2"/>
      <c r="Y35" s="2"/>
      <c r="Z35" s="2"/>
      <c r="AA35" s="3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ht="32.25" customHeight="1" x14ac:dyDescent="0.25">
      <c r="A36" s="189" t="s">
        <v>192</v>
      </c>
      <c r="B36" s="190"/>
      <c r="C36" s="190"/>
      <c r="D36" s="190"/>
      <c r="E36" s="190"/>
      <c r="F36" s="192"/>
      <c r="G36" s="193" t="s">
        <v>181</v>
      </c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7"/>
      <c r="S36" s="193" t="s">
        <v>179</v>
      </c>
      <c r="T36" s="64"/>
      <c r="U36" s="64"/>
      <c r="V36" s="91"/>
      <c r="W36" s="2"/>
      <c r="X36" s="2"/>
      <c r="Y36" s="2"/>
      <c r="Z36" s="2"/>
      <c r="AA36" s="3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ht="38.25" customHeight="1" thickBot="1" x14ac:dyDescent="0.3">
      <c r="A37" s="189" t="s">
        <v>193</v>
      </c>
      <c r="B37" s="190"/>
      <c r="C37" s="190"/>
      <c r="D37" s="190"/>
      <c r="E37" s="190"/>
      <c r="F37" s="192"/>
      <c r="G37" s="193" t="s">
        <v>181</v>
      </c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7"/>
      <c r="S37" s="193" t="s">
        <v>180</v>
      </c>
      <c r="T37" s="64"/>
      <c r="U37" s="64"/>
      <c r="V37" s="91"/>
      <c r="W37" s="2"/>
      <c r="X37" s="2"/>
      <c r="Y37" s="2"/>
      <c r="Z37" s="2"/>
      <c r="AA37" s="3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ht="12.75" customHeight="1" x14ac:dyDescent="0.25">
      <c r="A38" s="118" t="s">
        <v>41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20"/>
      <c r="P38" s="121">
        <v>1</v>
      </c>
      <c r="Q38" s="122"/>
      <c r="R38" s="122"/>
      <c r="S38" s="122"/>
      <c r="T38" s="122"/>
      <c r="U38" s="122"/>
      <c r="V38" s="123"/>
      <c r="W38" s="2"/>
      <c r="X38" s="2"/>
      <c r="Y38" s="2"/>
      <c r="Z38" s="2"/>
      <c r="AA38" s="3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ht="12.75" customHeight="1" x14ac:dyDescent="0.25">
      <c r="A39" s="124" t="s">
        <v>42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5"/>
      <c r="P39" s="125">
        <v>1</v>
      </c>
      <c r="Q39" s="64"/>
      <c r="R39" s="64"/>
      <c r="S39" s="64"/>
      <c r="T39" s="64"/>
      <c r="U39" s="64"/>
      <c r="V39" s="91"/>
      <c r="W39" s="2"/>
      <c r="X39" s="2"/>
      <c r="Y39" s="2"/>
      <c r="Z39" s="8" t="s">
        <v>45</v>
      </c>
      <c r="AA39" s="3">
        <v>6900000</v>
      </c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ht="12.6" customHeight="1" x14ac:dyDescent="0.25">
      <c r="A40" s="126" t="s">
        <v>43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91"/>
      <c r="W40" s="2"/>
      <c r="X40" s="2"/>
      <c r="Y40" s="2"/>
      <c r="Z40" s="2"/>
      <c r="AA40" s="3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ht="12.75" customHeight="1" x14ac:dyDescent="0.25">
      <c r="A41" s="153" t="s">
        <v>44</v>
      </c>
      <c r="B41" s="64"/>
      <c r="C41" s="64"/>
      <c r="D41" s="64"/>
      <c r="E41" s="64"/>
      <c r="F41" s="64"/>
      <c r="G41" s="64"/>
      <c r="H41" s="64"/>
      <c r="I41" s="65"/>
      <c r="J41" s="63" t="s">
        <v>26</v>
      </c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91"/>
      <c r="W41" s="2"/>
      <c r="X41" s="2"/>
      <c r="Y41" s="2"/>
      <c r="Z41" s="9">
        <f>R28-(D45+D46+D47+D48+G45+G46+G47+G48+N48+N47+N46+N45)</f>
        <v>615.06000000052154</v>
      </c>
      <c r="AA41" s="117" t="str">
        <f>+IF(Z41&lt;0,"EL VALOR DEL CONTRATO ES DIFERENTE A LA PROGRAMACIÓN TOTAL DE PAGOS","")</f>
        <v/>
      </c>
      <c r="AB41" s="81"/>
      <c r="AC41" s="81"/>
      <c r="AD41" s="81"/>
      <c r="AE41" s="81"/>
      <c r="AF41" s="81"/>
      <c r="AG41" s="81"/>
      <c r="AH41" s="81"/>
      <c r="AI41" s="81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ht="12.75" customHeight="1" x14ac:dyDescent="0.25">
      <c r="A42" s="197">
        <v>202400081</v>
      </c>
      <c r="B42" s="198"/>
      <c r="C42" s="198"/>
      <c r="D42" s="198"/>
      <c r="E42" s="198"/>
      <c r="F42" s="198"/>
      <c r="G42" s="198"/>
      <c r="H42" s="198"/>
      <c r="I42" s="199"/>
      <c r="J42" s="159">
        <v>45656</v>
      </c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1"/>
      <c r="W42" s="10">
        <f>+VLOOKUP(S47,Listas!O:Q,3,0)</f>
        <v>1</v>
      </c>
      <c r="X42" s="2"/>
      <c r="Y42" s="2"/>
      <c r="Z42" s="2"/>
      <c r="AA42" s="3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ht="12.75" customHeight="1" x14ac:dyDescent="0.25">
      <c r="A43" s="197"/>
      <c r="B43" s="198"/>
      <c r="C43" s="198"/>
      <c r="D43" s="198"/>
      <c r="E43" s="198"/>
      <c r="F43" s="198"/>
      <c r="G43" s="198"/>
      <c r="H43" s="198"/>
      <c r="I43" s="199"/>
      <c r="J43" s="159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1"/>
      <c r="W43" s="10"/>
      <c r="X43" s="2"/>
      <c r="Y43" s="2"/>
      <c r="Z43" s="2"/>
      <c r="AA43" s="3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ht="19.899999999999999" customHeight="1" x14ac:dyDescent="0.25">
      <c r="A44" s="105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91"/>
      <c r="W44" s="2"/>
      <c r="X44" s="2"/>
      <c r="Y44" s="2"/>
      <c r="Z44" s="2"/>
      <c r="AA44" s="3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ht="19.5" customHeight="1" x14ac:dyDescent="0.25">
      <c r="A45" s="82" t="s">
        <v>46</v>
      </c>
      <c r="B45" s="81"/>
      <c r="C45" s="74"/>
      <c r="D45" s="83">
        <v>16489384.939999999</v>
      </c>
      <c r="E45" s="65"/>
      <c r="F45" s="11" t="s">
        <v>47</v>
      </c>
      <c r="G45" s="83"/>
      <c r="H45" s="64"/>
      <c r="I45" s="64"/>
      <c r="J45" s="64"/>
      <c r="K45" s="65"/>
      <c r="L45" s="88" t="s">
        <v>48</v>
      </c>
      <c r="M45" s="74"/>
      <c r="N45" s="83">
        <v>0</v>
      </c>
      <c r="O45" s="64"/>
      <c r="P45" s="64"/>
      <c r="Q45" s="64"/>
      <c r="R45" s="65"/>
      <c r="S45" s="89" t="s">
        <v>49</v>
      </c>
      <c r="T45" s="67"/>
      <c r="U45" s="67"/>
      <c r="V45" s="78"/>
      <c r="W45" s="2"/>
      <c r="X45" s="2"/>
      <c r="Y45" s="2"/>
      <c r="Z45" s="2"/>
      <c r="AA45" s="3"/>
      <c r="AB45" s="80"/>
      <c r="AC45" s="81"/>
      <c r="AD45" s="81"/>
      <c r="AE45" s="81"/>
      <c r="AF45" s="12"/>
      <c r="AG45" s="12"/>
      <c r="AH45" s="12"/>
      <c r="AI45" s="1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ht="12.75" customHeight="1" x14ac:dyDescent="0.25">
      <c r="A46" s="82" t="s">
        <v>50</v>
      </c>
      <c r="B46" s="81"/>
      <c r="C46" s="74"/>
      <c r="D46" s="83"/>
      <c r="E46" s="65"/>
      <c r="F46" s="11" t="s">
        <v>51</v>
      </c>
      <c r="G46" s="83"/>
      <c r="H46" s="64"/>
      <c r="I46" s="64"/>
      <c r="J46" s="64"/>
      <c r="K46" s="65"/>
      <c r="L46" s="88" t="s">
        <v>52</v>
      </c>
      <c r="M46" s="74"/>
      <c r="N46" s="83">
        <v>0</v>
      </c>
      <c r="O46" s="64"/>
      <c r="P46" s="64"/>
      <c r="Q46" s="64"/>
      <c r="R46" s="65"/>
      <c r="S46" s="68"/>
      <c r="T46" s="69"/>
      <c r="U46" s="69"/>
      <c r="V46" s="79"/>
      <c r="W46" s="14"/>
      <c r="X46" s="14"/>
      <c r="Y46" s="14"/>
      <c r="Z46" s="14"/>
      <c r="AA46" s="3"/>
      <c r="AB46" s="81"/>
      <c r="AC46" s="81"/>
      <c r="AD46" s="81"/>
      <c r="AE46" s="81"/>
      <c r="AF46" s="12"/>
      <c r="AG46" s="12"/>
      <c r="AH46" s="12"/>
      <c r="AI46" s="1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ht="15" customHeight="1" x14ac:dyDescent="0.25">
      <c r="A47" s="82" t="s">
        <v>53</v>
      </c>
      <c r="B47" s="81"/>
      <c r="C47" s="74"/>
      <c r="D47" s="83"/>
      <c r="E47" s="65"/>
      <c r="F47" s="11" t="s">
        <v>54</v>
      </c>
      <c r="G47" s="83">
        <v>0</v>
      </c>
      <c r="H47" s="64"/>
      <c r="I47" s="64"/>
      <c r="J47" s="64"/>
      <c r="K47" s="65"/>
      <c r="L47" s="88" t="s">
        <v>55</v>
      </c>
      <c r="M47" s="74"/>
      <c r="N47" s="83">
        <v>0</v>
      </c>
      <c r="O47" s="64"/>
      <c r="P47" s="64"/>
      <c r="Q47" s="64"/>
      <c r="R47" s="65"/>
      <c r="S47" s="77" t="s">
        <v>46</v>
      </c>
      <c r="T47" s="67"/>
      <c r="U47" s="67"/>
      <c r="V47" s="78"/>
      <c r="W47" s="2"/>
      <c r="X47" s="2"/>
      <c r="Y47" s="2"/>
      <c r="Z47" s="2"/>
      <c r="AA47" s="3"/>
      <c r="AB47" s="69"/>
      <c r="AC47" s="69"/>
      <c r="AD47" s="69"/>
      <c r="AE47" s="69"/>
      <c r="AF47" s="15"/>
      <c r="AG47" s="15"/>
      <c r="AH47" s="15"/>
      <c r="AI47" s="15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ht="15" customHeight="1" x14ac:dyDescent="0.25">
      <c r="A48" s="82" t="s">
        <v>56</v>
      </c>
      <c r="B48" s="81"/>
      <c r="C48" s="74"/>
      <c r="D48" s="83"/>
      <c r="E48" s="65"/>
      <c r="F48" s="13" t="s">
        <v>57</v>
      </c>
      <c r="G48" s="83">
        <v>0</v>
      </c>
      <c r="H48" s="64"/>
      <c r="I48" s="64"/>
      <c r="J48" s="64"/>
      <c r="K48" s="65"/>
      <c r="L48" s="88" t="s">
        <v>58</v>
      </c>
      <c r="M48" s="74"/>
      <c r="N48" s="83">
        <v>0</v>
      </c>
      <c r="O48" s="64"/>
      <c r="P48" s="64"/>
      <c r="Q48" s="64"/>
      <c r="R48" s="65"/>
      <c r="S48" s="68"/>
      <c r="T48" s="69"/>
      <c r="U48" s="69"/>
      <c r="V48" s="79"/>
      <c r="W48" s="2"/>
      <c r="X48" s="2"/>
      <c r="Y48" s="2"/>
      <c r="Z48" s="2"/>
      <c r="AA48" s="3"/>
      <c r="AB48" s="63" t="s">
        <v>62</v>
      </c>
      <c r="AC48" s="64"/>
      <c r="AD48" s="64"/>
      <c r="AE48" s="65"/>
      <c r="AF48" s="63" t="s">
        <v>63</v>
      </c>
      <c r="AG48" s="64"/>
      <c r="AH48" s="64"/>
      <c r="AI48" s="65"/>
      <c r="AJ48" s="63" t="s">
        <v>64</v>
      </c>
      <c r="AK48" s="64"/>
      <c r="AL48" s="64"/>
      <c r="AM48" s="65"/>
      <c r="AN48" s="63" t="s">
        <v>65</v>
      </c>
      <c r="AO48" s="64"/>
      <c r="AP48" s="64"/>
      <c r="AQ48" s="64"/>
      <c r="AR48" s="64"/>
      <c r="AS48" s="64"/>
      <c r="AT48" s="65"/>
    </row>
    <row r="49" spans="1:46" ht="12.75" customHeight="1" x14ac:dyDescent="0.25">
      <c r="A49" s="200" t="s">
        <v>59</v>
      </c>
      <c r="B49" s="81"/>
      <c r="C49" s="81"/>
      <c r="D49" s="201">
        <f ca="1">+Listas!T2</f>
        <v>0</v>
      </c>
      <c r="E49" s="67"/>
      <c r="F49" s="84" t="s">
        <v>60</v>
      </c>
      <c r="G49" s="67"/>
      <c r="H49" s="67"/>
      <c r="I49" s="67"/>
      <c r="J49" s="85">
        <f>+VLOOKUP(S47,Listas!O:P,2,0)</f>
        <v>16489384.939999999</v>
      </c>
      <c r="K49" s="81"/>
      <c r="L49" s="81"/>
      <c r="M49" s="74"/>
      <c r="N49" s="66" t="s">
        <v>61</v>
      </c>
      <c r="O49" s="67"/>
      <c r="P49" s="67"/>
      <c r="Q49" s="67"/>
      <c r="R49" s="67"/>
      <c r="S49" s="87">
        <f ca="1">+R28-D49-J49</f>
        <v>615.06000000052154</v>
      </c>
      <c r="T49" s="67"/>
      <c r="U49" s="67"/>
      <c r="V49" s="78"/>
      <c r="W49" s="2"/>
      <c r="X49" s="2"/>
      <c r="Y49" s="2"/>
      <c r="Z49" s="73" t="s">
        <v>67</v>
      </c>
      <c r="AA49" s="74"/>
      <c r="AB49" s="75">
        <v>162500</v>
      </c>
      <c r="AC49" s="64"/>
      <c r="AD49" s="64"/>
      <c r="AE49" s="65"/>
      <c r="AF49" s="76">
        <v>208000</v>
      </c>
      <c r="AG49" s="64"/>
      <c r="AH49" s="64"/>
      <c r="AI49" s="65"/>
      <c r="AJ49" s="76">
        <v>6800</v>
      </c>
      <c r="AK49" s="64"/>
      <c r="AL49" s="64"/>
      <c r="AM49" s="65"/>
      <c r="AN49" s="76">
        <f>+SUM(AB49:AM49)</f>
        <v>377300</v>
      </c>
      <c r="AO49" s="64"/>
      <c r="AP49" s="64"/>
      <c r="AQ49" s="64"/>
      <c r="AR49" s="64"/>
      <c r="AS49" s="64"/>
      <c r="AT49" s="65"/>
    </row>
    <row r="50" spans="1:46" ht="12.75" customHeight="1" x14ac:dyDescent="0.25">
      <c r="A50" s="109"/>
      <c r="B50" s="69"/>
      <c r="C50" s="69"/>
      <c r="D50" s="68"/>
      <c r="E50" s="69"/>
      <c r="F50" s="69"/>
      <c r="G50" s="69"/>
      <c r="H50" s="69"/>
      <c r="I50" s="69"/>
      <c r="J50" s="69"/>
      <c r="K50" s="69"/>
      <c r="L50" s="69"/>
      <c r="M50" s="86"/>
      <c r="N50" s="68"/>
      <c r="O50" s="69"/>
      <c r="P50" s="69"/>
      <c r="Q50" s="69"/>
      <c r="R50" s="69"/>
      <c r="S50" s="69"/>
      <c r="T50" s="69"/>
      <c r="U50" s="69"/>
      <c r="V50" s="79"/>
      <c r="W50" s="2"/>
      <c r="X50" s="2"/>
      <c r="Y50" s="2"/>
      <c r="Z50" s="73" t="s">
        <v>71</v>
      </c>
      <c r="AA50" s="74"/>
      <c r="AB50" s="75">
        <f>+F56</f>
        <v>162500</v>
      </c>
      <c r="AC50" s="64"/>
      <c r="AD50" s="64"/>
      <c r="AE50" s="65"/>
      <c r="AF50" s="76">
        <f>+H56</f>
        <v>208000</v>
      </c>
      <c r="AG50" s="64"/>
      <c r="AH50" s="64"/>
      <c r="AI50" s="65"/>
      <c r="AJ50" s="76">
        <f>+L56</f>
        <v>6800</v>
      </c>
      <c r="AK50" s="64"/>
      <c r="AL50" s="64"/>
      <c r="AM50" s="65"/>
      <c r="AN50" s="76">
        <f>+SUM(AB50:AM50)</f>
        <v>377300</v>
      </c>
      <c r="AO50" s="64"/>
      <c r="AP50" s="64"/>
      <c r="AQ50" s="64"/>
      <c r="AR50" s="64"/>
      <c r="AS50" s="64"/>
      <c r="AT50" s="65"/>
    </row>
    <row r="51" spans="1:46" ht="19.899999999999999" customHeight="1" x14ac:dyDescent="0.25">
      <c r="A51" s="70" t="s">
        <v>66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2"/>
      <c r="W51" s="2"/>
      <c r="X51" s="2"/>
      <c r="Y51" s="2"/>
      <c r="Z51" s="73" t="s">
        <v>74</v>
      </c>
      <c r="AA51" s="81"/>
      <c r="AB51" s="90" t="str">
        <f>+IF(AB50&gt;=AB49,"Cumple","NO CUMPLE")</f>
        <v>Cumple</v>
      </c>
      <c r="AC51" s="67"/>
      <c r="AD51" s="67"/>
      <c r="AE51" s="67"/>
      <c r="AF51" s="90" t="str">
        <f>+IF(AF50&gt;=AF49,"Cumple","NO CUMPLE")</f>
        <v>Cumple</v>
      </c>
      <c r="AG51" s="67"/>
      <c r="AH51" s="67"/>
      <c r="AI51" s="67"/>
      <c r="AJ51" s="90" t="str">
        <f>+IF(AJ50&gt;=AJ49,"Cumple","NO CUMPLE")</f>
        <v>Cumple</v>
      </c>
      <c r="AK51" s="67"/>
      <c r="AL51" s="67"/>
      <c r="AM51" s="67"/>
      <c r="AN51" s="90" t="str">
        <f>+IF(AN50&gt;=AN49,"Cumple","NO CUMPLE")</f>
        <v>Cumple</v>
      </c>
      <c r="AO51" s="67"/>
      <c r="AP51" s="67"/>
      <c r="AQ51" s="67"/>
      <c r="AR51" s="67"/>
      <c r="AS51" s="67"/>
      <c r="AT51" s="67"/>
    </row>
    <row r="52" spans="1:46" ht="27.6" customHeight="1" x14ac:dyDescent="0.25">
      <c r="A52" s="202" t="s">
        <v>68</v>
      </c>
      <c r="B52" s="81"/>
      <c r="C52" s="81"/>
      <c r="D52" s="81"/>
      <c r="E52" s="74"/>
      <c r="F52" s="92" t="s">
        <v>187</v>
      </c>
      <c r="G52" s="65"/>
      <c r="H52" s="93" t="s">
        <v>69</v>
      </c>
      <c r="I52" s="81"/>
      <c r="J52" s="81"/>
      <c r="K52" s="94">
        <v>0.19</v>
      </c>
      <c r="L52" s="64"/>
      <c r="M52" s="65"/>
      <c r="N52" s="88" t="s">
        <v>70</v>
      </c>
      <c r="O52" s="81"/>
      <c r="P52" s="81"/>
      <c r="Q52" s="81"/>
      <c r="R52" s="95">
        <v>2632758</v>
      </c>
      <c r="S52" s="96"/>
      <c r="T52" s="96"/>
      <c r="U52" s="96"/>
      <c r="V52" s="97"/>
      <c r="W52" s="2"/>
      <c r="X52" s="2"/>
      <c r="Y52" s="2"/>
      <c r="Z52" s="2"/>
      <c r="AA52" s="3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ht="15" customHeight="1" x14ac:dyDescent="0.25">
      <c r="A53" s="176" t="s">
        <v>72</v>
      </c>
      <c r="B53" s="67"/>
      <c r="C53" s="67"/>
      <c r="D53" s="107"/>
      <c r="E53" s="63" t="s">
        <v>73</v>
      </c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91"/>
      <c r="W53" s="2"/>
      <c r="X53" s="2"/>
      <c r="Y53" s="2"/>
      <c r="Z53" s="2"/>
      <c r="AA53" s="3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ht="22.5" customHeight="1" x14ac:dyDescent="0.25">
      <c r="A54" s="109"/>
      <c r="B54" s="69"/>
      <c r="C54" s="69"/>
      <c r="D54" s="86"/>
      <c r="E54" s="16" t="s">
        <v>75</v>
      </c>
      <c r="F54" s="63" t="s">
        <v>62</v>
      </c>
      <c r="G54" s="65"/>
      <c r="H54" s="63" t="s">
        <v>63</v>
      </c>
      <c r="I54" s="64"/>
      <c r="J54" s="64"/>
      <c r="K54" s="65"/>
      <c r="L54" s="63" t="s">
        <v>64</v>
      </c>
      <c r="M54" s="64"/>
      <c r="N54" s="64"/>
      <c r="O54" s="65"/>
      <c r="P54" s="63" t="s">
        <v>76</v>
      </c>
      <c r="Q54" s="64"/>
      <c r="R54" s="64"/>
      <c r="S54" s="64"/>
      <c r="T54" s="64"/>
      <c r="U54" s="64"/>
      <c r="V54" s="91"/>
      <c r="W54" s="2"/>
      <c r="X54" s="2"/>
      <c r="Y54" s="2"/>
      <c r="Z54" s="2"/>
      <c r="AA54" s="3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ht="17.25" customHeight="1" x14ac:dyDescent="0.25">
      <c r="A55" s="197">
        <v>9479410064</v>
      </c>
      <c r="B55" s="64"/>
      <c r="C55" s="64"/>
      <c r="D55" s="65"/>
      <c r="E55" s="17">
        <v>45649</v>
      </c>
      <c r="F55" s="130">
        <v>162500</v>
      </c>
      <c r="G55" s="65"/>
      <c r="H55" s="130">
        <v>208000</v>
      </c>
      <c r="I55" s="64"/>
      <c r="J55" s="64"/>
      <c r="K55" s="65"/>
      <c r="L55" s="130">
        <v>6800</v>
      </c>
      <c r="M55" s="64"/>
      <c r="N55" s="64"/>
      <c r="O55" s="65"/>
      <c r="P55" s="76">
        <f>SUM(F55:O55)</f>
        <v>377300</v>
      </c>
      <c r="Q55" s="64"/>
      <c r="R55" s="64"/>
      <c r="S55" s="64"/>
      <c r="T55" s="64"/>
      <c r="U55" s="64"/>
      <c r="V55" s="91"/>
      <c r="W55" s="2"/>
      <c r="X55" s="2"/>
      <c r="Y55" s="2"/>
      <c r="Z55" s="2"/>
      <c r="AA55" s="3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ht="12.75" customHeight="1" x14ac:dyDescent="0.25">
      <c r="A56" s="153" t="s">
        <v>65</v>
      </c>
      <c r="B56" s="64"/>
      <c r="C56" s="64"/>
      <c r="D56" s="64"/>
      <c r="E56" s="65"/>
      <c r="F56" s="76">
        <f>+SUM(F55:G55)</f>
        <v>162500</v>
      </c>
      <c r="G56" s="65"/>
      <c r="H56" s="76">
        <f>+SUM(H55:K55)</f>
        <v>208000</v>
      </c>
      <c r="I56" s="128"/>
      <c r="J56" s="128"/>
      <c r="K56" s="129"/>
      <c r="L56" s="76">
        <f>+SUM(L55:O55)</f>
        <v>6800</v>
      </c>
      <c r="M56" s="128"/>
      <c r="N56" s="128"/>
      <c r="O56" s="129"/>
      <c r="P56" s="76">
        <f>F56+H56+L56</f>
        <v>377300</v>
      </c>
      <c r="Q56" s="64"/>
      <c r="R56" s="64"/>
      <c r="S56" s="64"/>
      <c r="T56" s="64"/>
      <c r="U56" s="64"/>
      <c r="V56" s="91"/>
      <c r="W56" s="2"/>
      <c r="X56" s="2"/>
      <c r="Y56" s="2"/>
      <c r="Z56" s="2"/>
      <c r="AA56" s="3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ht="12.75" customHeight="1" x14ac:dyDescent="0.25">
      <c r="A57" s="156" t="s">
        <v>77</v>
      </c>
      <c r="B57" s="64"/>
      <c r="C57" s="64"/>
      <c r="D57" s="64"/>
      <c r="E57" s="64"/>
      <c r="F57" s="65"/>
      <c r="G57" s="157" t="s">
        <v>78</v>
      </c>
      <c r="H57" s="64"/>
      <c r="I57" s="65"/>
      <c r="J57" s="158">
        <f>+VLOOKUP(G57,Listas!I:J,2,0)</f>
        <v>5.2199999999999998E-3</v>
      </c>
      <c r="K57" s="65"/>
      <c r="L57" s="104" t="str">
        <f>+AN51</f>
        <v>Cumple</v>
      </c>
      <c r="M57" s="64"/>
      <c r="N57" s="64"/>
      <c r="O57" s="64"/>
      <c r="P57" s="64"/>
      <c r="Q57" s="64"/>
      <c r="R57" s="64"/>
      <c r="S57" s="64"/>
      <c r="T57" s="64"/>
      <c r="U57" s="64"/>
      <c r="V57" s="91"/>
      <c r="W57" s="2"/>
      <c r="X57" s="2"/>
      <c r="Y57" s="2"/>
      <c r="Z57" s="2"/>
      <c r="AA57" s="3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ht="19.899999999999999" customHeight="1" x14ac:dyDescent="0.25">
      <c r="A58" s="105" t="s">
        <v>79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91"/>
      <c r="W58" s="2"/>
      <c r="X58" s="2"/>
      <c r="Y58" s="2"/>
      <c r="Z58" s="2"/>
      <c r="AA58" s="3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ht="12.75" customHeight="1" x14ac:dyDescent="0.25">
      <c r="A59" s="106" t="s">
        <v>80</v>
      </c>
      <c r="B59" s="67"/>
      <c r="C59" s="67"/>
      <c r="D59" s="67"/>
      <c r="E59" s="67"/>
      <c r="F59" s="67"/>
      <c r="G59" s="67"/>
      <c r="H59" s="107"/>
      <c r="I59" s="18"/>
      <c r="J59" s="110" t="s">
        <v>80</v>
      </c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78"/>
      <c r="W59" s="2"/>
      <c r="X59" s="2"/>
      <c r="Y59" s="2"/>
      <c r="Z59" s="2"/>
      <c r="AA59" s="3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ht="12.75" customHeight="1" x14ac:dyDescent="0.25">
      <c r="A60" s="108"/>
      <c r="B60" s="81"/>
      <c r="C60" s="81"/>
      <c r="D60" s="81"/>
      <c r="E60" s="81"/>
      <c r="F60" s="81"/>
      <c r="G60" s="81"/>
      <c r="H60" s="74"/>
      <c r="I60" s="18"/>
      <c r="J60" s="11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112"/>
      <c r="W60" s="2"/>
      <c r="X60" s="2"/>
      <c r="Y60" s="2"/>
      <c r="Z60" s="2"/>
      <c r="AA60" s="3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ht="12.75" customHeight="1" x14ac:dyDescent="0.25">
      <c r="A61" s="109"/>
      <c r="B61" s="69"/>
      <c r="C61" s="69"/>
      <c r="D61" s="69"/>
      <c r="E61" s="69"/>
      <c r="F61" s="69"/>
      <c r="G61" s="69"/>
      <c r="H61" s="86"/>
      <c r="I61" s="18"/>
      <c r="J61" s="68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79"/>
      <c r="W61" s="2"/>
      <c r="X61" s="2"/>
      <c r="Y61" s="2"/>
      <c r="Z61" s="2"/>
      <c r="AA61" s="3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ht="56.25" customHeight="1" x14ac:dyDescent="0.25">
      <c r="A62" s="113" t="str">
        <f>+F7</f>
        <v xml:space="preserve">ZAMIRA CARO CARO </v>
      </c>
      <c r="B62" s="64"/>
      <c r="C62" s="64"/>
      <c r="D62" s="64"/>
      <c r="E62" s="64"/>
      <c r="F62" s="64"/>
      <c r="G62" s="64"/>
      <c r="H62" s="65"/>
      <c r="I62" s="2"/>
      <c r="J62" s="114" t="str">
        <f>+F6</f>
        <v>JOSUÉ EDILSON RODRIGUEZ SIERRA
C.C. N°79.593.482</v>
      </c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6"/>
      <c r="W62" s="2"/>
      <c r="X62" s="2"/>
      <c r="Y62" s="2"/>
      <c r="Z62" s="2"/>
      <c r="AA62" s="3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ht="12.75" customHeight="1" x14ac:dyDescent="0.25">
      <c r="A63" s="127" t="s">
        <v>81</v>
      </c>
      <c r="B63" s="64"/>
      <c r="C63" s="64"/>
      <c r="D63" s="64"/>
      <c r="E63" s="64"/>
      <c r="F63" s="64"/>
      <c r="G63" s="64"/>
      <c r="H63" s="65"/>
      <c r="I63" s="2"/>
      <c r="J63" s="114" t="s">
        <v>82</v>
      </c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91"/>
      <c r="W63" s="2"/>
      <c r="X63" s="2"/>
      <c r="Y63" s="2"/>
      <c r="Z63" s="2"/>
      <c r="AA63" s="3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ht="12.75" customHeight="1" thickBot="1" x14ac:dyDescent="0.3">
      <c r="A64" s="98"/>
      <c r="B64" s="99"/>
      <c r="C64" s="99"/>
      <c r="D64" s="99"/>
      <c r="E64" s="99"/>
      <c r="F64" s="99"/>
      <c r="G64" s="99"/>
      <c r="H64" s="100"/>
      <c r="I64" s="19"/>
      <c r="J64" s="101" t="s">
        <v>83</v>
      </c>
      <c r="K64" s="99"/>
      <c r="L64" s="100"/>
      <c r="M64" s="102">
        <v>79593482</v>
      </c>
      <c r="N64" s="99"/>
      <c r="O64" s="99"/>
      <c r="P64" s="99"/>
      <c r="Q64" s="99"/>
      <c r="R64" s="99"/>
      <c r="S64" s="99"/>
      <c r="T64" s="99"/>
      <c r="U64" s="99"/>
      <c r="V64" s="103"/>
      <c r="W64" s="2"/>
      <c r="X64" s="2"/>
      <c r="Y64" s="2"/>
      <c r="Z64" s="2"/>
      <c r="AA64" s="3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3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3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3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3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3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3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3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3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3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3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spans="1:46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3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spans="1:46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3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spans="1:46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3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spans="1:46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3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spans="1:46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3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spans="1:46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3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spans="1:46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3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spans="1:46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3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spans="1:46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3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spans="1:46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3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spans="1:46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3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spans="1:46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3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spans="1:46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3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spans="1:46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3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spans="1:46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3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spans="1:46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3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spans="1:46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3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spans="1:46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3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spans="1:46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3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spans="1:46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3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spans="1:46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3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spans="1:46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3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spans="1:46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3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spans="1:46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3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spans="1:46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3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spans="1:46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3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spans="1:46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3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spans="1:46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3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spans="1:46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3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spans="1:46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3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spans="1:46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3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spans="1:46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3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spans="1:46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3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spans="1:46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3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spans="1:46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3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spans="1:46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3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spans="1:46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3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spans="1:46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3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spans="1:46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3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spans="1:46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3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spans="1:46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3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spans="1:46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3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spans="1:46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3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spans="1:46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3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spans="1:46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3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spans="1:46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3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spans="1:46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3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spans="1:46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3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spans="1:46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3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spans="1:46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3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spans="1:46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3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spans="1:46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3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spans="1:46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3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spans="1:46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3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spans="1:46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3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spans="1:46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3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3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3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3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spans="1:46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3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spans="1:46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3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spans="1:46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3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spans="1:46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3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spans="1:46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3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spans="1:46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3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spans="1:46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3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spans="1:46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3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spans="1:46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3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spans="1:46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3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spans="1:46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3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spans="1:46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3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spans="1:46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3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spans="1:46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3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spans="1:46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spans="1:46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3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spans="1:46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spans="1:46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spans="1:46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spans="1:46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spans="1:46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spans="1:46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3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spans="1:46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3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spans="1:46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3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spans="1:46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3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spans="1:46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3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spans="1:46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3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spans="1:46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3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spans="1:46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3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spans="1:46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3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spans="1:46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3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spans="1:46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3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spans="1:46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3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spans="1:46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3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spans="1:46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3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spans="1:46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3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spans="1:46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3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spans="1:46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3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spans="1:46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3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spans="1:46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3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spans="1:46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3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spans="1:46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3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spans="1:46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3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spans="1:46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3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spans="1:46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3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spans="1:46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3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spans="1:46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3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spans="1:46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3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spans="1:46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3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spans="1:46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3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spans="1:46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3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spans="1:46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3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spans="1:46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3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spans="1:46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3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spans="1:46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3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spans="1:46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3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spans="1:46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3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spans="1:46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3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spans="1:46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3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spans="1:46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3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spans="1:46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3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spans="1:46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3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spans="1:46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3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spans="1:46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3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spans="1:46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3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spans="1:46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3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spans="1:46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3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spans="1:46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3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spans="1:46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3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spans="1:46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3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spans="1:46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3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spans="1:46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3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spans="1:46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3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spans="1:46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3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spans="1:46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3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spans="1:46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3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spans="1:46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3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spans="1:46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spans="1:46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3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spans="1:46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3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spans="1:46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3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spans="1:46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3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spans="1:46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3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spans="1:46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3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spans="1:46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3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spans="1:46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3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spans="1:46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3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spans="1:46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3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spans="1:46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3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spans="1:46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3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spans="1:46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3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spans="1:46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3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spans="1:46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3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spans="1:46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3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spans="1:46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3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spans="1:46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3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spans="1:46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3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spans="1:46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3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spans="1:46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3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spans="1:46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3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spans="1:46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3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spans="1:46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3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spans="1:46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3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spans="1:46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3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spans="1:46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3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spans="1:46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3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3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46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3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46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3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spans="1:4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3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spans="1:4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3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spans="1:4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3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spans="1:4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3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spans="1:4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3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spans="1:4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3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spans="1:4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3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spans="1:4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3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spans="1:4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3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spans="1:4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3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spans="1:4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3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spans="1:4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3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spans="1:4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3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spans="1:4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3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spans="1:4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3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spans="1:4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3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spans="1:4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3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spans="1:4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3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spans="1:4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3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spans="1:4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3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spans="1:4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3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spans="1:4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3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spans="1:4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3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spans="1:4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3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spans="1:4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3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spans="1:4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3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spans="1:4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3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spans="1:4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3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spans="1:4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3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spans="1:4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3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spans="1:4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3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spans="1:4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3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spans="1:4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3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spans="1:4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3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spans="1:4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3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spans="1:4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3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spans="1:4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3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spans="1:4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3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spans="1:4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3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spans="1:4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3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spans="1:4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3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spans="1:4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3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spans="1:4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3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spans="1:4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3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spans="1:4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3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spans="1:4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3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spans="1:4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3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spans="1:4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3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spans="1:4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3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spans="1:4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3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spans="1:4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3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spans="1:4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3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spans="1:4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3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spans="1:4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3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spans="1:4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3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spans="1:4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3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spans="1:4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3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spans="1:4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3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spans="1:4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3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spans="1:4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3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spans="1:4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3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spans="1:4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3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spans="1:4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3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spans="1:4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3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spans="1:4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3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spans="1:4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3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spans="1:4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3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spans="1:4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3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spans="1:4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3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spans="1:4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3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spans="1:4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3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spans="1:4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3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spans="1:4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3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spans="1:4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3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spans="1:4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3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spans="1:4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3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spans="1:4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3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spans="1:4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3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spans="1:4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3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spans="1:4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3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spans="1:4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3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spans="1:4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3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spans="1:4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3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spans="1:4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3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spans="1:4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3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spans="1:4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3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spans="1:4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3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spans="1:4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3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spans="1:4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3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spans="1:4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3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spans="1:4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3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spans="1:4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3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spans="1:4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3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spans="1:4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3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spans="1:4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3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spans="1:4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3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spans="1:4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3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spans="1:4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3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spans="1:4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3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spans="1:4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3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spans="1:4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3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spans="1:4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3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spans="1:4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3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spans="1:4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3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spans="1:4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3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spans="1:4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3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spans="1:4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3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spans="1:4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3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spans="1:4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3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spans="1:4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3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spans="1:4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3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spans="1:4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3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spans="1:4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3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spans="1:4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3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spans="1:4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3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spans="1:4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3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spans="1:4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3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spans="1:4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3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spans="1:4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3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spans="1:4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3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 spans="1:4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3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</row>
    <row r="364" spans="1:4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3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</row>
    <row r="365" spans="1:4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3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</row>
    <row r="366" spans="1:4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3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</row>
    <row r="367" spans="1:4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3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</row>
    <row r="368" spans="1:4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3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</row>
    <row r="369" spans="1:4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3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</row>
    <row r="370" spans="1:4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3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</row>
    <row r="371" spans="1:4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3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</row>
    <row r="372" spans="1:4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3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</row>
    <row r="373" spans="1:4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3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</row>
    <row r="374" spans="1:4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3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</row>
    <row r="375" spans="1:4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3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</row>
    <row r="376" spans="1:4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3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</row>
    <row r="377" spans="1:4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3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</row>
    <row r="378" spans="1:4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3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</row>
    <row r="379" spans="1:4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3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</row>
    <row r="380" spans="1:4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3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</row>
    <row r="381" spans="1:4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3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</row>
    <row r="382" spans="1:4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3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</row>
    <row r="383" spans="1:4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3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</row>
    <row r="384" spans="1:4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3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</row>
    <row r="385" spans="1:4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3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</row>
    <row r="386" spans="1:4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3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</row>
    <row r="387" spans="1:4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3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</row>
    <row r="388" spans="1:4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3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</row>
    <row r="389" spans="1:4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3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</row>
    <row r="390" spans="1:4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3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</row>
    <row r="391" spans="1:4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3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</row>
    <row r="392" spans="1:4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3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</row>
    <row r="393" spans="1:4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3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</row>
    <row r="394" spans="1:4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3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</row>
    <row r="395" spans="1:4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3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</row>
    <row r="396" spans="1:4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3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</row>
    <row r="397" spans="1:4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3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</row>
    <row r="398" spans="1:4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3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</row>
    <row r="399" spans="1:4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3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</row>
    <row r="400" spans="1:4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3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</row>
    <row r="401" spans="1:4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3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</row>
    <row r="402" spans="1:4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3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</row>
    <row r="403" spans="1:4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3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</row>
    <row r="404" spans="1:4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3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</row>
    <row r="405" spans="1:4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3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</row>
    <row r="406" spans="1:4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3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</row>
    <row r="407" spans="1:4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3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</row>
    <row r="408" spans="1:4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3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</row>
    <row r="409" spans="1:4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3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</row>
    <row r="410" spans="1:4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3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</row>
    <row r="411" spans="1:4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3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</row>
    <row r="412" spans="1:4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3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</row>
    <row r="413" spans="1:4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3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</row>
    <row r="414" spans="1:4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3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</row>
    <row r="415" spans="1:4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3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</row>
    <row r="416" spans="1:4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3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</row>
    <row r="417" spans="1:4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3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</row>
    <row r="418" spans="1:4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3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</row>
    <row r="419" spans="1:4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3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</row>
    <row r="420" spans="1:4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3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</row>
    <row r="421" spans="1:4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3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</row>
    <row r="422" spans="1:4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3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</row>
    <row r="423" spans="1:4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3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</row>
    <row r="424" spans="1:4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3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</row>
    <row r="425" spans="1:4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3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</row>
    <row r="426" spans="1:4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3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</row>
    <row r="427" spans="1:4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3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</row>
    <row r="428" spans="1:4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3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</row>
    <row r="429" spans="1:4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3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</row>
    <row r="430" spans="1:4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3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</row>
    <row r="431" spans="1:4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3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</row>
    <row r="432" spans="1:4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3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</row>
    <row r="433" spans="1:4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3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</row>
    <row r="434" spans="1:4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3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</row>
    <row r="435" spans="1:4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3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</row>
    <row r="436" spans="1:4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3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</row>
    <row r="437" spans="1:4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3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</row>
    <row r="438" spans="1:4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3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</row>
    <row r="439" spans="1:4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3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</row>
    <row r="440" spans="1:4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3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</row>
    <row r="441" spans="1:4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3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</row>
    <row r="442" spans="1:4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3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</row>
    <row r="443" spans="1:4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3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</row>
    <row r="444" spans="1:4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3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</row>
    <row r="445" spans="1:4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3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</row>
    <row r="446" spans="1:4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3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</row>
    <row r="447" spans="1:4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3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</row>
    <row r="448" spans="1:4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3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</row>
    <row r="449" spans="1:4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3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</row>
    <row r="450" spans="1:4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3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</row>
    <row r="451" spans="1:4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3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</row>
    <row r="452" spans="1:4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3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</row>
    <row r="453" spans="1:4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3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</row>
    <row r="454" spans="1:4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3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</row>
    <row r="455" spans="1:4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3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</row>
    <row r="456" spans="1:4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3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</row>
    <row r="457" spans="1:4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3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</row>
    <row r="458" spans="1:4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3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</row>
    <row r="459" spans="1:4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3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</row>
    <row r="460" spans="1:4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3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</row>
    <row r="461" spans="1:4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3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</row>
    <row r="462" spans="1:4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3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</row>
    <row r="463" spans="1:4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3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</row>
    <row r="464" spans="1:4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3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</row>
    <row r="465" spans="1:4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3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</row>
    <row r="466" spans="1:4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3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</row>
    <row r="467" spans="1:4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3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</row>
    <row r="468" spans="1:4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3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</row>
    <row r="469" spans="1:4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3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</row>
    <row r="470" spans="1:4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3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</row>
    <row r="471" spans="1:4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3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</row>
    <row r="472" spans="1:4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3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</row>
    <row r="473" spans="1:4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3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</row>
    <row r="474" spans="1:4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3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</row>
    <row r="475" spans="1:4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3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</row>
    <row r="476" spans="1:4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3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</row>
    <row r="477" spans="1:4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3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</row>
    <row r="478" spans="1:4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3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</row>
    <row r="479" spans="1:4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3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</row>
    <row r="480" spans="1:4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3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</row>
    <row r="481" spans="1:4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3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</row>
    <row r="482" spans="1:4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3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</row>
    <row r="483" spans="1:4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3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</row>
    <row r="484" spans="1:4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3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</row>
    <row r="485" spans="1:4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3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</row>
    <row r="486" spans="1:4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3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</row>
    <row r="487" spans="1:4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3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</row>
    <row r="488" spans="1:4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3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</row>
    <row r="489" spans="1:4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3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</row>
    <row r="490" spans="1:4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3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</row>
    <row r="491" spans="1:4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3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</row>
    <row r="492" spans="1:4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3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</row>
    <row r="493" spans="1:4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3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</row>
    <row r="494" spans="1:4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3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</row>
    <row r="495" spans="1:4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3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</row>
    <row r="496" spans="1:4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3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</row>
    <row r="497" spans="1:4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3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</row>
    <row r="498" spans="1:4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3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</row>
    <row r="499" spans="1:4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3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</row>
    <row r="500" spans="1:4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3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</row>
    <row r="501" spans="1:4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3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</row>
    <row r="502" spans="1:4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3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</row>
    <row r="503" spans="1:4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3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</row>
    <row r="504" spans="1:4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3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</row>
    <row r="505" spans="1:4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3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</row>
    <row r="506" spans="1:4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3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</row>
    <row r="507" spans="1:4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3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</row>
    <row r="508" spans="1:4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3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</row>
    <row r="509" spans="1:4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3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</row>
    <row r="510" spans="1:4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3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</row>
    <row r="511" spans="1:4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3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</row>
    <row r="512" spans="1:4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3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</row>
    <row r="513" spans="1:4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3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</row>
    <row r="514" spans="1:4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3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</row>
    <row r="515" spans="1:4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3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</row>
    <row r="516" spans="1:4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3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</row>
    <row r="517" spans="1:4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3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</row>
    <row r="518" spans="1:4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3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</row>
    <row r="519" spans="1:4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3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</row>
    <row r="520" spans="1:4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3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</row>
    <row r="521" spans="1:4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3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</row>
    <row r="522" spans="1:4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3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</row>
    <row r="523" spans="1:4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3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</row>
    <row r="524" spans="1:4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3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</row>
    <row r="525" spans="1:4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3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</row>
    <row r="526" spans="1:4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3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</row>
    <row r="527" spans="1:4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3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</row>
    <row r="528" spans="1:4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3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</row>
    <row r="529" spans="1:4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3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</row>
    <row r="530" spans="1:4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3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</row>
    <row r="531" spans="1:4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3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</row>
    <row r="532" spans="1:4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3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</row>
    <row r="533" spans="1:4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3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</row>
    <row r="534" spans="1:4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3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</row>
    <row r="535" spans="1:4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3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</row>
    <row r="536" spans="1:4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3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</row>
    <row r="537" spans="1:4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3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</row>
    <row r="538" spans="1:4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3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</row>
    <row r="539" spans="1:4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3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</row>
    <row r="540" spans="1:4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3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</row>
    <row r="541" spans="1:4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3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</row>
    <row r="542" spans="1:4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3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</row>
    <row r="543" spans="1:4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3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</row>
    <row r="544" spans="1:4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3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</row>
    <row r="545" spans="1:4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3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</row>
    <row r="546" spans="1:4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3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</row>
    <row r="547" spans="1:4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3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</row>
    <row r="548" spans="1:4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3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</row>
    <row r="549" spans="1:4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3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</row>
    <row r="550" spans="1:4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3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</row>
    <row r="551" spans="1:4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3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</row>
    <row r="552" spans="1:4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3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</row>
    <row r="553" spans="1:4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3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</row>
    <row r="554" spans="1:4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3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</row>
    <row r="555" spans="1:4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3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</row>
    <row r="556" spans="1:4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3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</row>
    <row r="557" spans="1:4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3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</row>
    <row r="558" spans="1:4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3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</row>
    <row r="559" spans="1:4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3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</row>
    <row r="560" spans="1:4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3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</row>
    <row r="561" spans="1:4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3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</row>
    <row r="562" spans="1:4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3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</row>
    <row r="563" spans="1:4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3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</row>
    <row r="564" spans="1:4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3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</row>
    <row r="565" spans="1:4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3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</row>
    <row r="566" spans="1:4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3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</row>
    <row r="567" spans="1:4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3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</row>
    <row r="568" spans="1:4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3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</row>
    <row r="569" spans="1:4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3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</row>
    <row r="570" spans="1:4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3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</row>
    <row r="571" spans="1:4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3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</row>
    <row r="572" spans="1:4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3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</row>
    <row r="573" spans="1:4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3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</row>
    <row r="574" spans="1:4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3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</row>
    <row r="575" spans="1:4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3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</row>
    <row r="576" spans="1:4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3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</row>
    <row r="577" spans="1:4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3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</row>
    <row r="578" spans="1:4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3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</row>
    <row r="579" spans="1:4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3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</row>
    <row r="580" spans="1:4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3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</row>
    <row r="581" spans="1:4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3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</row>
    <row r="582" spans="1:4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3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</row>
    <row r="583" spans="1:4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3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</row>
    <row r="584" spans="1:4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3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</row>
    <row r="585" spans="1:4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3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</row>
    <row r="586" spans="1:4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3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</row>
    <row r="587" spans="1:4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3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</row>
    <row r="588" spans="1:4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3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</row>
    <row r="589" spans="1:4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3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</row>
    <row r="590" spans="1:4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3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</row>
    <row r="591" spans="1:4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3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</row>
    <row r="592" spans="1:4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3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</row>
    <row r="593" spans="1:4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3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</row>
    <row r="594" spans="1:4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3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</row>
    <row r="595" spans="1:4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3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</row>
    <row r="596" spans="1:4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3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</row>
    <row r="597" spans="1:4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3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</row>
    <row r="598" spans="1:4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3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</row>
    <row r="599" spans="1:4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3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</row>
    <row r="600" spans="1:4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3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</row>
    <row r="601" spans="1:4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3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</row>
    <row r="602" spans="1:4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3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</row>
    <row r="603" spans="1:4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3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</row>
    <row r="604" spans="1:4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3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</row>
    <row r="605" spans="1:4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3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</row>
    <row r="606" spans="1:4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3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</row>
    <row r="607" spans="1:4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3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</row>
    <row r="608" spans="1:4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3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</row>
    <row r="609" spans="1:4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3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</row>
    <row r="610" spans="1:4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3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</row>
    <row r="611" spans="1:4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3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</row>
    <row r="612" spans="1:4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3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</row>
    <row r="613" spans="1:4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3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</row>
    <row r="614" spans="1:4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3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</row>
    <row r="615" spans="1:4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3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</row>
    <row r="616" spans="1:4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3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</row>
    <row r="617" spans="1:4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3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</row>
    <row r="618" spans="1:4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3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</row>
    <row r="619" spans="1:4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3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</row>
    <row r="620" spans="1:4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3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</row>
    <row r="621" spans="1:4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3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</row>
    <row r="622" spans="1:4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3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</row>
    <row r="623" spans="1:4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3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</row>
    <row r="624" spans="1:4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3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</row>
    <row r="625" spans="1:4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3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</row>
    <row r="626" spans="1:4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3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</row>
    <row r="627" spans="1:4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3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</row>
    <row r="628" spans="1:4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3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</row>
    <row r="629" spans="1:4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3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</row>
    <row r="630" spans="1:4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3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</row>
    <row r="631" spans="1:4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3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</row>
    <row r="632" spans="1:4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3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</row>
    <row r="633" spans="1:4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3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</row>
    <row r="634" spans="1:4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3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</row>
    <row r="635" spans="1:4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3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</row>
    <row r="636" spans="1:4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3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</row>
    <row r="637" spans="1:4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3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</row>
    <row r="638" spans="1:4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3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</row>
    <row r="639" spans="1:4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3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</row>
    <row r="640" spans="1:4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3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</row>
    <row r="641" spans="1:4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3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</row>
    <row r="642" spans="1:4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3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</row>
    <row r="643" spans="1:4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3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</row>
    <row r="644" spans="1:4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3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</row>
    <row r="645" spans="1:4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3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</row>
    <row r="646" spans="1:4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3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</row>
    <row r="647" spans="1:4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3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</row>
    <row r="648" spans="1:4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3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</row>
    <row r="649" spans="1:4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3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</row>
    <row r="650" spans="1:4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3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</row>
    <row r="651" spans="1:4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3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</row>
    <row r="652" spans="1:4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3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</row>
    <row r="653" spans="1:4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3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</row>
    <row r="654" spans="1:4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3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</row>
    <row r="655" spans="1:4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3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</row>
    <row r="656" spans="1:4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3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</row>
    <row r="657" spans="1:4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3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</row>
    <row r="658" spans="1:4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3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</row>
    <row r="659" spans="1:4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3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</row>
    <row r="660" spans="1:4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3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</row>
    <row r="661" spans="1:4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3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</row>
    <row r="662" spans="1:4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3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</row>
    <row r="663" spans="1:4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3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</row>
    <row r="664" spans="1:4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3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</row>
    <row r="665" spans="1:4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3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</row>
    <row r="666" spans="1:4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3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</row>
    <row r="667" spans="1:4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3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</row>
    <row r="668" spans="1:4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3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</row>
    <row r="669" spans="1:4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3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</row>
    <row r="670" spans="1:4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3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</row>
    <row r="671" spans="1:4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3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</row>
    <row r="672" spans="1:4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3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</row>
    <row r="673" spans="1:4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3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</row>
    <row r="674" spans="1:4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3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</row>
    <row r="675" spans="1:4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3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</row>
    <row r="676" spans="1:4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3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</row>
    <row r="677" spans="1:4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3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</row>
    <row r="678" spans="1:4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3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</row>
    <row r="679" spans="1:4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3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</row>
    <row r="680" spans="1:4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3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</row>
    <row r="681" spans="1:4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3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</row>
    <row r="682" spans="1:4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3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</row>
    <row r="683" spans="1:4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3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</row>
    <row r="684" spans="1:4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3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</row>
    <row r="685" spans="1:4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3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</row>
    <row r="686" spans="1:4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3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</row>
    <row r="687" spans="1:4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3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</row>
    <row r="688" spans="1:4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3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</row>
    <row r="689" spans="1:4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3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</row>
    <row r="690" spans="1:4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3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</row>
    <row r="691" spans="1:4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3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</row>
    <row r="692" spans="1:4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3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</row>
    <row r="693" spans="1:4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3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</row>
    <row r="694" spans="1:4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3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</row>
    <row r="695" spans="1:4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3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</row>
    <row r="696" spans="1:4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3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</row>
    <row r="697" spans="1:4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3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</row>
    <row r="698" spans="1:4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3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</row>
    <row r="699" spans="1:4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3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</row>
    <row r="700" spans="1:4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3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</row>
    <row r="701" spans="1:4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3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</row>
    <row r="702" spans="1:4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3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</row>
    <row r="703" spans="1:4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3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</row>
    <row r="704" spans="1:4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3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</row>
    <row r="705" spans="1:4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3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</row>
    <row r="706" spans="1:4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3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</row>
    <row r="707" spans="1:4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3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</row>
    <row r="708" spans="1:4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3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</row>
    <row r="709" spans="1:4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3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</row>
    <row r="710" spans="1:4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3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</row>
    <row r="711" spans="1:4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3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</row>
    <row r="712" spans="1:4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3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</row>
    <row r="713" spans="1:4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3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</row>
    <row r="714" spans="1:4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3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</row>
    <row r="715" spans="1:4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3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</row>
    <row r="716" spans="1:4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3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</row>
    <row r="717" spans="1:4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3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</row>
    <row r="718" spans="1:4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3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</row>
    <row r="719" spans="1:4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3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</row>
    <row r="720" spans="1:4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3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</row>
    <row r="721" spans="1:4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3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</row>
    <row r="722" spans="1:4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3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</row>
    <row r="723" spans="1:4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3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</row>
    <row r="724" spans="1:4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3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</row>
    <row r="725" spans="1:4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3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</row>
    <row r="726" spans="1:4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3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</row>
    <row r="727" spans="1:4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3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</row>
    <row r="728" spans="1:4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3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</row>
    <row r="729" spans="1:4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3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</row>
    <row r="730" spans="1:4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3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</row>
    <row r="731" spans="1:4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3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</row>
    <row r="732" spans="1:4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3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</row>
    <row r="733" spans="1:4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3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</row>
    <row r="734" spans="1:4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3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</row>
    <row r="735" spans="1:4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3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</row>
    <row r="736" spans="1:4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3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</row>
    <row r="737" spans="1:4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3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</row>
    <row r="738" spans="1:4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3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</row>
    <row r="739" spans="1:4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3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</row>
    <row r="740" spans="1:4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3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</row>
    <row r="741" spans="1:4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3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</row>
    <row r="742" spans="1:4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3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</row>
    <row r="743" spans="1:4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3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</row>
    <row r="744" spans="1:4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3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</row>
    <row r="745" spans="1:4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3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</row>
    <row r="746" spans="1:4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3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</row>
    <row r="747" spans="1:4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3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</row>
    <row r="748" spans="1:4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3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</row>
    <row r="749" spans="1:4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3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</row>
    <row r="750" spans="1:4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3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</row>
    <row r="751" spans="1:4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3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</row>
    <row r="752" spans="1:4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3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</row>
    <row r="753" spans="1:4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3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</row>
    <row r="754" spans="1:4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3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</row>
    <row r="755" spans="1:4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3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</row>
    <row r="756" spans="1:4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3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</row>
    <row r="757" spans="1:4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3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</row>
    <row r="758" spans="1:4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3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</row>
    <row r="759" spans="1:4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3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</row>
    <row r="760" spans="1:4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3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</row>
    <row r="761" spans="1:4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3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</row>
    <row r="762" spans="1:4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3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</row>
    <row r="763" spans="1:4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3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</row>
    <row r="764" spans="1:4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3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</row>
    <row r="765" spans="1:4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3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</row>
    <row r="766" spans="1:4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3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</row>
    <row r="767" spans="1:4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3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</row>
    <row r="768" spans="1:4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3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</row>
    <row r="769" spans="1:4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3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</row>
    <row r="770" spans="1:4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3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</row>
    <row r="771" spans="1:4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3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</row>
    <row r="772" spans="1:4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3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</row>
    <row r="773" spans="1:4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3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</row>
    <row r="774" spans="1:4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3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</row>
    <row r="775" spans="1:4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3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</row>
    <row r="776" spans="1:4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3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</row>
    <row r="777" spans="1:4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3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</row>
    <row r="778" spans="1:4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3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</row>
    <row r="779" spans="1:4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3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</row>
    <row r="780" spans="1:4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3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</row>
    <row r="781" spans="1:4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3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</row>
    <row r="782" spans="1:4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3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</row>
    <row r="783" spans="1:4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3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</row>
    <row r="784" spans="1:4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3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</row>
    <row r="785" spans="1:4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3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</row>
    <row r="786" spans="1:4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3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</row>
    <row r="787" spans="1:4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3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</row>
    <row r="788" spans="1:4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3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</row>
    <row r="789" spans="1:4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3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</row>
    <row r="790" spans="1:4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3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</row>
    <row r="791" spans="1:4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3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</row>
    <row r="792" spans="1:4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3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</row>
    <row r="793" spans="1:4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3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</row>
    <row r="794" spans="1:4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3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</row>
    <row r="795" spans="1:4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3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</row>
    <row r="796" spans="1:4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3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</row>
    <row r="797" spans="1:4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3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</row>
    <row r="798" spans="1:4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3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</row>
    <row r="799" spans="1:4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3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</row>
    <row r="800" spans="1:4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3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</row>
    <row r="801" spans="1:4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3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</row>
    <row r="802" spans="1:4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3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</row>
    <row r="803" spans="1:4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3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</row>
    <row r="804" spans="1:4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3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</row>
    <row r="805" spans="1:4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3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</row>
    <row r="806" spans="1:4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3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</row>
    <row r="807" spans="1:4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3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</row>
    <row r="808" spans="1:4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3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</row>
    <row r="809" spans="1:4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3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</row>
    <row r="810" spans="1:4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3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</row>
    <row r="811" spans="1:4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3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</row>
    <row r="812" spans="1:4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3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</row>
    <row r="813" spans="1:4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3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</row>
    <row r="814" spans="1:4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3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</row>
    <row r="815" spans="1:4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3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</row>
    <row r="816" spans="1:4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3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</row>
    <row r="817" spans="1:4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3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</row>
    <row r="818" spans="1:4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3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</row>
    <row r="819" spans="1:4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3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</row>
    <row r="820" spans="1:4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3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</row>
    <row r="821" spans="1:4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3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</row>
    <row r="822" spans="1:4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3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</row>
    <row r="823" spans="1:4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3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</row>
    <row r="824" spans="1:4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3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</row>
    <row r="825" spans="1:4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3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</row>
    <row r="826" spans="1:4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3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</row>
    <row r="827" spans="1:4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3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</row>
    <row r="828" spans="1:4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3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</row>
    <row r="829" spans="1:4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3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</row>
    <row r="830" spans="1:4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3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</row>
    <row r="831" spans="1:4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3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</row>
    <row r="832" spans="1:4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3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</row>
    <row r="833" spans="1:4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3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</row>
    <row r="834" spans="1:4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3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</row>
    <row r="835" spans="1:4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3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</row>
    <row r="836" spans="1:4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3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</row>
    <row r="837" spans="1:4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3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</row>
    <row r="838" spans="1:4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3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</row>
    <row r="839" spans="1:4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3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</row>
    <row r="840" spans="1:4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3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</row>
    <row r="841" spans="1:4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3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</row>
    <row r="842" spans="1:4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3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</row>
    <row r="843" spans="1:4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3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</row>
    <row r="844" spans="1:4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3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</row>
    <row r="845" spans="1:4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3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</row>
    <row r="846" spans="1:4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3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</row>
    <row r="847" spans="1:4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3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</row>
    <row r="848" spans="1:4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3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</row>
    <row r="849" spans="1:4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3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</row>
    <row r="850" spans="1:4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3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</row>
    <row r="851" spans="1:4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3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</row>
    <row r="852" spans="1:4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3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</row>
    <row r="853" spans="1:4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3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</row>
    <row r="854" spans="1:4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3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</row>
    <row r="855" spans="1:4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3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</row>
    <row r="856" spans="1:4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3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</row>
    <row r="857" spans="1:4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3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</row>
    <row r="858" spans="1:4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3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</row>
    <row r="859" spans="1:4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3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</row>
    <row r="860" spans="1:4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3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</row>
    <row r="861" spans="1:4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3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</row>
    <row r="862" spans="1:4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3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</row>
    <row r="863" spans="1:4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3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</row>
    <row r="864" spans="1:4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3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</row>
    <row r="865" spans="1:4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3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</row>
    <row r="866" spans="1:4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3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</row>
    <row r="867" spans="1:4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3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</row>
    <row r="868" spans="1:4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3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</row>
    <row r="869" spans="1:4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3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</row>
    <row r="870" spans="1:4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3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</row>
    <row r="871" spans="1:4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3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</row>
    <row r="872" spans="1:4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3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</row>
    <row r="873" spans="1:4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3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</row>
    <row r="874" spans="1:4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3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</row>
    <row r="875" spans="1:4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3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</row>
    <row r="876" spans="1:4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3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</row>
    <row r="877" spans="1:4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3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</row>
    <row r="878" spans="1:4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3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</row>
    <row r="879" spans="1:4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3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</row>
    <row r="880" spans="1:4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3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</row>
    <row r="881" spans="1:4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3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</row>
    <row r="882" spans="1:4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3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</row>
    <row r="883" spans="1:4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3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</row>
    <row r="884" spans="1:4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3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</row>
    <row r="885" spans="1:4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3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</row>
    <row r="886" spans="1:4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3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</row>
    <row r="887" spans="1:4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3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</row>
    <row r="888" spans="1:4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3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</row>
    <row r="889" spans="1:4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3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</row>
    <row r="890" spans="1:4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3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</row>
    <row r="891" spans="1:4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3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</row>
    <row r="892" spans="1:4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3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</row>
    <row r="893" spans="1:4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3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</row>
    <row r="894" spans="1:4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3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</row>
    <row r="895" spans="1:4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3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</row>
    <row r="896" spans="1:4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3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</row>
    <row r="897" spans="1:4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3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</row>
    <row r="898" spans="1:4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3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</row>
    <row r="899" spans="1:4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3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</row>
    <row r="900" spans="1:4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3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</row>
    <row r="901" spans="1:4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3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</row>
    <row r="902" spans="1:4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3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</row>
    <row r="903" spans="1:4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3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</row>
    <row r="904" spans="1:4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3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</row>
    <row r="905" spans="1:4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3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</row>
    <row r="906" spans="1:4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3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</row>
    <row r="907" spans="1:4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3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</row>
    <row r="908" spans="1:4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3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</row>
    <row r="909" spans="1:4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3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</row>
    <row r="910" spans="1:4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3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</row>
    <row r="911" spans="1:4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3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</row>
    <row r="912" spans="1:4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3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</row>
    <row r="913" spans="1:4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3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</row>
    <row r="914" spans="1:4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3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</row>
    <row r="915" spans="1:4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3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</row>
    <row r="916" spans="1:4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3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</row>
    <row r="917" spans="1:4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3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</row>
    <row r="918" spans="1:4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3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</row>
    <row r="919" spans="1:4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3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</row>
    <row r="920" spans="1:4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3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</row>
    <row r="921" spans="1:4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3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</row>
    <row r="922" spans="1:4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3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</row>
    <row r="923" spans="1:4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3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</row>
    <row r="924" spans="1:4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3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</row>
    <row r="925" spans="1:4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3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</row>
    <row r="926" spans="1:4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3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</row>
    <row r="927" spans="1:4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3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</row>
    <row r="928" spans="1:4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3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</row>
    <row r="929" spans="1:4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3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</row>
    <row r="930" spans="1:4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3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</row>
    <row r="931" spans="1:4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3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</row>
    <row r="932" spans="1:4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3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</row>
    <row r="933" spans="1:4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3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</row>
    <row r="934" spans="1:4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3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</row>
    <row r="935" spans="1:4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3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</row>
    <row r="936" spans="1:4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3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</row>
    <row r="937" spans="1:4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3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</row>
    <row r="938" spans="1:4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3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</row>
    <row r="939" spans="1:4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3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</row>
    <row r="940" spans="1:4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3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</row>
    <row r="941" spans="1:4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3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</row>
    <row r="942" spans="1:4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3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</row>
    <row r="943" spans="1:4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3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</row>
    <row r="944" spans="1:4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3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</row>
    <row r="945" spans="1:4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3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</row>
    <row r="946" spans="1:4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3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</row>
    <row r="947" spans="1:4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3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</row>
    <row r="948" spans="1:4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3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</row>
    <row r="949" spans="1:4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3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</row>
    <row r="950" spans="1:4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3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</row>
    <row r="951" spans="1:46" ht="1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46" ht="1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</sheetData>
  <mergeCells count="195">
    <mergeCell ref="A33:F33"/>
    <mergeCell ref="S37:V37"/>
    <mergeCell ref="S31:V31"/>
    <mergeCell ref="J26:M27"/>
    <mergeCell ref="G33:R33"/>
    <mergeCell ref="S33:V33"/>
    <mergeCell ref="S34:V34"/>
    <mergeCell ref="G34:R34"/>
    <mergeCell ref="G35:R35"/>
    <mergeCell ref="S35:V35"/>
    <mergeCell ref="N26:Q27"/>
    <mergeCell ref="R26:V27"/>
    <mergeCell ref="G32:R32"/>
    <mergeCell ref="A55:D55"/>
    <mergeCell ref="F55:G55"/>
    <mergeCell ref="A41:I41"/>
    <mergeCell ref="A42:I42"/>
    <mergeCell ref="A45:C45"/>
    <mergeCell ref="D45:E45"/>
    <mergeCell ref="J41:V41"/>
    <mergeCell ref="A47:C47"/>
    <mergeCell ref="D47:E47"/>
    <mergeCell ref="A49:C50"/>
    <mergeCell ref="D49:E50"/>
    <mergeCell ref="A52:E52"/>
    <mergeCell ref="A53:D54"/>
    <mergeCell ref="A43:I43"/>
    <mergeCell ref="J43:V43"/>
    <mergeCell ref="A18:C18"/>
    <mergeCell ref="D18:V18"/>
    <mergeCell ref="A19:E19"/>
    <mergeCell ref="F19:V19"/>
    <mergeCell ref="A20:V20"/>
    <mergeCell ref="A21:D21"/>
    <mergeCell ref="N21:V21"/>
    <mergeCell ref="E21:F21"/>
    <mergeCell ref="G21:M21"/>
    <mergeCell ref="A34:F34"/>
    <mergeCell ref="A35:F35"/>
    <mergeCell ref="A36:F36"/>
    <mergeCell ref="A37:F37"/>
    <mergeCell ref="G36:R36"/>
    <mergeCell ref="G37:R37"/>
    <mergeCell ref="G31:R31"/>
    <mergeCell ref="Z20:AO20"/>
    <mergeCell ref="Z21:AO21"/>
    <mergeCell ref="E25:F25"/>
    <mergeCell ref="G25:M25"/>
    <mergeCell ref="N25:V25"/>
    <mergeCell ref="S32:V32"/>
    <mergeCell ref="A31:F31"/>
    <mergeCell ref="A32:F32"/>
    <mergeCell ref="A26:C27"/>
    <mergeCell ref="D28:E29"/>
    <mergeCell ref="F28:I29"/>
    <mergeCell ref="J28:M29"/>
    <mergeCell ref="N28:Q29"/>
    <mergeCell ref="R28:V29"/>
    <mergeCell ref="A30:V30"/>
    <mergeCell ref="A28:C29"/>
    <mergeCell ref="S36:V36"/>
    <mergeCell ref="F12:M12"/>
    <mergeCell ref="N12:V12"/>
    <mergeCell ref="A13:E13"/>
    <mergeCell ref="F13:M13"/>
    <mergeCell ref="N13:V13"/>
    <mergeCell ref="A14:C16"/>
    <mergeCell ref="D14:V16"/>
    <mergeCell ref="A17:C17"/>
    <mergeCell ref="D17:V17"/>
    <mergeCell ref="P10:V10"/>
    <mergeCell ref="A11:V11"/>
    <mergeCell ref="A12:E12"/>
    <mergeCell ref="A56:E56"/>
    <mergeCell ref="A57:F57"/>
    <mergeCell ref="G57:I57"/>
    <mergeCell ref="J57:K57"/>
    <mergeCell ref="J42:V42"/>
    <mergeCell ref="N48:R48"/>
    <mergeCell ref="A23:D23"/>
    <mergeCell ref="N23:V23"/>
    <mergeCell ref="E23:F23"/>
    <mergeCell ref="G23:M23"/>
    <mergeCell ref="D26:E27"/>
    <mergeCell ref="F26:I27"/>
    <mergeCell ref="A22:D22"/>
    <mergeCell ref="E22:F22"/>
    <mergeCell ref="G22:M22"/>
    <mergeCell ref="N22:V22"/>
    <mergeCell ref="A24:D24"/>
    <mergeCell ref="E24:F24"/>
    <mergeCell ref="G24:M24"/>
    <mergeCell ref="N24:V24"/>
    <mergeCell ref="A25:D25"/>
    <mergeCell ref="Z4:AA4"/>
    <mergeCell ref="Z5:AA5"/>
    <mergeCell ref="AD6:AH8"/>
    <mergeCell ref="AI6:AM8"/>
    <mergeCell ref="AD9:AH11"/>
    <mergeCell ref="AI9:AM11"/>
    <mergeCell ref="A1:P4"/>
    <mergeCell ref="Q1:V1"/>
    <mergeCell ref="Z1:AA1"/>
    <mergeCell ref="Q2:U2"/>
    <mergeCell ref="Q3:U3"/>
    <mergeCell ref="Q4:V4"/>
    <mergeCell ref="A5:V5"/>
    <mergeCell ref="A6:E6"/>
    <mergeCell ref="F6:V6"/>
    <mergeCell ref="A7:E7"/>
    <mergeCell ref="F7:V7"/>
    <mergeCell ref="A8:E8"/>
    <mergeCell ref="F8:V8"/>
    <mergeCell ref="F9:V9"/>
    <mergeCell ref="A9:E9"/>
    <mergeCell ref="A10:E10"/>
    <mergeCell ref="F10:G10"/>
    <mergeCell ref="H10:N10"/>
    <mergeCell ref="AA41:AI41"/>
    <mergeCell ref="A44:V44"/>
    <mergeCell ref="A38:O38"/>
    <mergeCell ref="P38:V38"/>
    <mergeCell ref="A39:O39"/>
    <mergeCell ref="P39:V39"/>
    <mergeCell ref="A40:V40"/>
    <mergeCell ref="A63:H63"/>
    <mergeCell ref="F56:G56"/>
    <mergeCell ref="H56:K56"/>
    <mergeCell ref="L56:O56"/>
    <mergeCell ref="P56:V56"/>
    <mergeCell ref="H55:K55"/>
    <mergeCell ref="L55:O55"/>
    <mergeCell ref="P55:V55"/>
    <mergeCell ref="AF50:AI50"/>
    <mergeCell ref="AF48:AI48"/>
    <mergeCell ref="G46:K46"/>
    <mergeCell ref="L46:M46"/>
    <mergeCell ref="G45:K45"/>
    <mergeCell ref="L47:M47"/>
    <mergeCell ref="N47:R47"/>
    <mergeCell ref="N46:R46"/>
    <mergeCell ref="L48:M48"/>
    <mergeCell ref="A64:H64"/>
    <mergeCell ref="J64:L64"/>
    <mergeCell ref="M64:V64"/>
    <mergeCell ref="L57:V57"/>
    <mergeCell ref="A58:V58"/>
    <mergeCell ref="A59:H61"/>
    <mergeCell ref="J59:V61"/>
    <mergeCell ref="A62:H62"/>
    <mergeCell ref="J62:V62"/>
    <mergeCell ref="J63:V63"/>
    <mergeCell ref="AJ50:AM50"/>
    <mergeCell ref="AN50:AT50"/>
    <mergeCell ref="AB51:AE51"/>
    <mergeCell ref="AF51:AI51"/>
    <mergeCell ref="AJ51:AM51"/>
    <mergeCell ref="AN51:AT51"/>
    <mergeCell ref="F54:G54"/>
    <mergeCell ref="H54:K54"/>
    <mergeCell ref="L54:O54"/>
    <mergeCell ref="P54:V54"/>
    <mergeCell ref="AB50:AE50"/>
    <mergeCell ref="E53:V53"/>
    <mergeCell ref="Z50:AA50"/>
    <mergeCell ref="Z51:AA51"/>
    <mergeCell ref="F52:G52"/>
    <mergeCell ref="H52:J52"/>
    <mergeCell ref="K52:M52"/>
    <mergeCell ref="N52:Q52"/>
    <mergeCell ref="R52:V52"/>
    <mergeCell ref="AJ48:AM48"/>
    <mergeCell ref="AN48:AT48"/>
    <mergeCell ref="N49:R50"/>
    <mergeCell ref="A51:V51"/>
    <mergeCell ref="Z49:AA49"/>
    <mergeCell ref="AB49:AE49"/>
    <mergeCell ref="AF49:AI49"/>
    <mergeCell ref="AJ49:AM49"/>
    <mergeCell ref="AN49:AT49"/>
    <mergeCell ref="S47:V48"/>
    <mergeCell ref="AB45:AE47"/>
    <mergeCell ref="A48:C48"/>
    <mergeCell ref="D48:E48"/>
    <mergeCell ref="F49:I50"/>
    <mergeCell ref="J49:M50"/>
    <mergeCell ref="S49:V50"/>
    <mergeCell ref="AB48:AE48"/>
    <mergeCell ref="G47:K47"/>
    <mergeCell ref="G48:K48"/>
    <mergeCell ref="L45:M45"/>
    <mergeCell ref="N45:R45"/>
    <mergeCell ref="S45:V46"/>
    <mergeCell ref="A46:C46"/>
    <mergeCell ref="D46:E46"/>
  </mergeCells>
  <phoneticPr fontId="28" type="noConversion"/>
  <conditionalFormatting sqref="L57:V57">
    <cfRule type="beginsWith" dxfId="1" priority="1" operator="beginsWith" text="Cumple">
      <formula>LEFT((L57),LEN("Cumple"))=("Cumple")</formula>
    </cfRule>
    <cfRule type="beginsWith" dxfId="0" priority="2" operator="beginsWith" text="NO CUMPLE">
      <formula>LEFT((L57),LEN("NO CUMPLE"))=("NO CUMPLE")</formula>
    </cfRule>
  </conditionalFormatting>
  <dataValidations count="8">
    <dataValidation type="date" allowBlank="1" showErrorMessage="1" sqref="G22:G25" xr:uid="{00000000-0002-0000-0000-000000000000}">
      <formula1>43831</formula1>
      <formula2>46752</formula2>
    </dataValidation>
    <dataValidation type="list" allowBlank="1" showErrorMessage="1" sqref="F52" xr:uid="{00000000-0002-0000-0000-000001000000}">
      <formula1>"SI,NO"</formula1>
    </dataValidation>
    <dataValidation type="decimal" allowBlank="1" showInputMessage="1" showErrorMessage="1" prompt="Solo numero entero" sqref="E22:E25" xr:uid="{00000000-0002-0000-0000-000002000000}">
      <formula1>0</formula1>
      <formula2>1000000000000000000</formula2>
    </dataValidation>
    <dataValidation type="list" allowBlank="1" showErrorMessage="1" sqref="S47" xr:uid="{00000000-0002-0000-0000-000003000000}">
      <formula1>Acta</formula1>
    </dataValidation>
    <dataValidation type="list" allowBlank="1" showErrorMessage="1" sqref="F19" xr:uid="{00000000-0002-0000-0000-000004000000}">
      <formula1>TipoContratos</formula1>
    </dataValidation>
    <dataValidation type="list" allowBlank="1" showErrorMessage="1" sqref="F7" xr:uid="{00000000-0002-0000-0000-000005000000}">
      <formula1>Responsable</formula1>
    </dataValidation>
    <dataValidation type="list" allowBlank="1" showErrorMessage="1" sqref="D18" xr:uid="{00000000-0002-0000-0000-000007000000}">
      <formula1>Modalidad</formula1>
    </dataValidation>
    <dataValidation type="list" allowBlank="1" showErrorMessage="1" sqref="G57" xr:uid="{00000000-0002-0000-0000-000008000000}">
      <formula1>TipoRiesgo</formula1>
    </dataValidation>
  </dataValidations>
  <pageMargins left="0.23622047244094491" right="0.43307086614173229" top="0.31496062992125984" bottom="0.35433070866141736" header="0" footer="0"/>
  <pageSetup scale="94" fitToHeight="0" orientation="portrait" r:id="rId1"/>
  <headerFooter>
    <oddHeader>&amp;R
Pagina &amp;P de &amp;P</oddHeader>
    <oddFooter>&amp;C&amp;G</oddFooter>
  </headerFooter>
  <rowBreaks count="1" manualBreakCount="1">
    <brk id="35" max="21" man="1"/>
  </rowBreaks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000-000006000000}">
          <x14:formula1>
            <xm:f>Listas!$C$2:$C$8</xm:f>
          </x14:formula1>
          <xm:sqref>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50"/>
  <sheetViews>
    <sheetView tabSelected="1" view="pageBreakPreview" topLeftCell="A10" zoomScale="96" zoomScaleNormal="100" zoomScaleSheetLayoutView="96" zoomScalePageLayoutView="56" workbookViewId="0">
      <selection activeCell="AD21" sqref="AD21"/>
    </sheetView>
  </sheetViews>
  <sheetFormatPr baseColWidth="10" defaultColWidth="14.42578125" defaultRowHeight="15" customHeight="1" x14ac:dyDescent="0.25"/>
  <cols>
    <col min="1" max="1" width="4.140625" customWidth="1"/>
    <col min="2" max="2" width="3.140625" customWidth="1"/>
    <col min="3" max="3" width="5" customWidth="1"/>
    <col min="4" max="4" width="3.140625" customWidth="1"/>
    <col min="5" max="5" width="0.85546875" customWidth="1"/>
    <col min="6" max="6" width="3.140625" hidden="1" customWidth="1"/>
    <col min="7" max="7" width="1.42578125" hidden="1" customWidth="1"/>
    <col min="8" max="8" width="3.42578125" customWidth="1"/>
    <col min="9" max="9" width="6" customWidth="1"/>
    <col min="10" max="10" width="9.42578125" customWidth="1"/>
    <col min="11" max="11" width="7.140625" customWidth="1"/>
    <col min="12" max="12" width="4.5703125" customWidth="1"/>
    <col min="13" max="15" width="3.140625" customWidth="1"/>
    <col min="16" max="16" width="8.140625" customWidth="1"/>
    <col min="17" max="18" width="3.140625" customWidth="1"/>
    <col min="19" max="19" width="3.140625" hidden="1" customWidth="1"/>
    <col min="20" max="20" width="7.140625" customWidth="1"/>
    <col min="21" max="22" width="3.140625" customWidth="1"/>
    <col min="23" max="23" width="2.140625" customWidth="1"/>
    <col min="24" max="24" width="3.140625" hidden="1" customWidth="1"/>
    <col min="25" max="25" width="4.42578125" customWidth="1"/>
    <col min="26" max="26" width="2" customWidth="1"/>
    <col min="27" max="27" width="7.28515625" customWidth="1"/>
    <col min="28" max="28" width="15.7109375" customWidth="1"/>
  </cols>
  <sheetData>
    <row r="1" spans="1:28" ht="19.899999999999999" customHeight="1" thickTop="1" thickBot="1" x14ac:dyDescent="0.3">
      <c r="A1" s="135"/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8"/>
      <c r="W1" s="144" t="s">
        <v>172</v>
      </c>
      <c r="X1" s="145"/>
      <c r="Y1" s="145"/>
      <c r="Z1" s="145"/>
      <c r="AA1" s="145"/>
      <c r="AB1" s="145"/>
    </row>
    <row r="2" spans="1:28" ht="19.899999999999999" customHeight="1" thickTop="1" thickBot="1" x14ac:dyDescent="0.3">
      <c r="A2" s="249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1"/>
      <c r="W2" s="147" t="s">
        <v>1</v>
      </c>
      <c r="X2" s="145"/>
      <c r="Y2" s="145"/>
      <c r="Z2" s="145"/>
      <c r="AA2" s="145"/>
      <c r="AB2" s="52" t="s">
        <v>173</v>
      </c>
    </row>
    <row r="3" spans="1:28" ht="19.899999999999999" customHeight="1" thickTop="1" thickBot="1" x14ac:dyDescent="0.3">
      <c r="A3" s="249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1"/>
      <c r="W3" s="147" t="s">
        <v>2</v>
      </c>
      <c r="X3" s="145"/>
      <c r="Y3" s="145"/>
      <c r="Z3" s="145"/>
      <c r="AA3" s="145"/>
      <c r="AB3" s="53">
        <v>44407</v>
      </c>
    </row>
    <row r="4" spans="1:28" ht="18" customHeight="1" thickTop="1" thickBot="1" x14ac:dyDescent="0.3">
      <c r="A4" s="252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4"/>
      <c r="W4" s="144" t="s">
        <v>169</v>
      </c>
      <c r="X4" s="145"/>
      <c r="Y4" s="145"/>
      <c r="Z4" s="145"/>
      <c r="AA4" s="145"/>
      <c r="AB4" s="145"/>
    </row>
    <row r="5" spans="1:28" ht="3" hidden="1" customHeight="1" thickTop="1" x14ac:dyDescent="0.25">
      <c r="A5" s="21"/>
      <c r="B5" s="256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1"/>
      <c r="Z5" s="1"/>
      <c r="AA5" s="20"/>
      <c r="AB5" s="22"/>
    </row>
    <row r="6" spans="1:28" ht="15" customHeight="1" thickTop="1" x14ac:dyDescent="0.3">
      <c r="A6" s="257" t="s">
        <v>84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91"/>
    </row>
    <row r="7" spans="1:28" ht="15" customHeight="1" x14ac:dyDescent="0.25">
      <c r="A7" s="258" t="str">
        <f>+CONCATENATE("Por medio del presente documento se procede a realizar la supervisión al contrato de ",'FM-101-IS'!F19," ",H12," , en cumplimiento de las obligaciones contraídas por ",H15," , en calidad de contratista y el Municipio de Pauna Boyacá, se presentó el informe del desarrollo del contrato en mención.")</f>
        <v>Por medio del presente documento se procede a realizar la supervisión al contrato de Suministro N° 025 DE 2024 , en cumplimiento de las obligaciones contraídas por JOSUÉ EDILSON RODRIGUEZ SIERRA
C.C. N°79.593.482 , en calidad de contratista y el Municipio de Pauna Boyacá, se presentó el informe del desarrollo del contrato en mención.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78"/>
    </row>
    <row r="8" spans="1:28" ht="15" customHeight="1" x14ac:dyDescent="0.25">
      <c r="A8" s="108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112"/>
    </row>
    <row r="9" spans="1:28" ht="15" customHeight="1" x14ac:dyDescent="0.25">
      <c r="A9" s="108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112"/>
    </row>
    <row r="10" spans="1:28" ht="37.5" customHeight="1" x14ac:dyDescent="0.25">
      <c r="A10" s="10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79"/>
    </row>
    <row r="11" spans="1:28" ht="15" customHeight="1" x14ac:dyDescent="0.3">
      <c r="A11" s="257" t="s">
        <v>85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91"/>
    </row>
    <row r="12" spans="1:28" ht="15" customHeight="1" x14ac:dyDescent="0.3">
      <c r="A12" s="243" t="s">
        <v>86</v>
      </c>
      <c r="B12" s="64"/>
      <c r="C12" s="64"/>
      <c r="D12" s="64"/>
      <c r="E12" s="64"/>
      <c r="F12" s="64"/>
      <c r="G12" s="65"/>
      <c r="H12" s="259" t="str">
        <f>+'FM-101-IS'!A13</f>
        <v>N° 025 DE 2024</v>
      </c>
      <c r="I12" s="64"/>
      <c r="J12" s="64"/>
      <c r="K12" s="64"/>
      <c r="L12" s="64"/>
      <c r="M12" s="64"/>
      <c r="N12" s="64"/>
      <c r="O12" s="65"/>
      <c r="P12" s="260" t="s">
        <v>26</v>
      </c>
      <c r="Q12" s="64"/>
      <c r="R12" s="64"/>
      <c r="S12" s="64"/>
      <c r="T12" s="65"/>
      <c r="U12" s="261" t="str">
        <f>+'FM-101-IS'!F13</f>
        <v>18 de diciembre de 2024</v>
      </c>
      <c r="V12" s="64"/>
      <c r="W12" s="64"/>
      <c r="X12" s="64"/>
      <c r="Y12" s="64"/>
      <c r="Z12" s="64"/>
      <c r="AA12" s="64"/>
      <c r="AB12" s="91"/>
    </row>
    <row r="13" spans="1:28" ht="36" customHeight="1" x14ac:dyDescent="0.25">
      <c r="A13" s="244" t="s">
        <v>87</v>
      </c>
      <c r="B13" s="64"/>
      <c r="C13" s="64"/>
      <c r="D13" s="64"/>
      <c r="E13" s="64"/>
      <c r="F13" s="64"/>
      <c r="G13" s="65"/>
      <c r="H13" s="262" t="str">
        <f>+'FM-101-IS'!D14</f>
        <v>SUMINISTRO, IMPRESIÓN E INSTALACIÓN DE MATERIAL PUBLICITARIO PARA EL FORTALECIMIENTO DE LA PROMOCIÓN TURISTICA Y CULTURAL EN EL MUNICIPIO DE PAUNA</v>
      </c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4"/>
    </row>
    <row r="14" spans="1:28" ht="15" customHeight="1" x14ac:dyDescent="0.25">
      <c r="A14" s="244" t="s">
        <v>20</v>
      </c>
      <c r="B14" s="64"/>
      <c r="C14" s="64"/>
      <c r="D14" s="64"/>
      <c r="E14" s="64"/>
      <c r="F14" s="64"/>
      <c r="G14" s="65"/>
      <c r="H14" s="265" t="str">
        <f>+'FM-101-IS'!D18</f>
        <v>Mínima Cuantía</v>
      </c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91"/>
    </row>
    <row r="15" spans="1:28" ht="58.5" customHeight="1" x14ac:dyDescent="0.25">
      <c r="A15" s="244" t="s">
        <v>88</v>
      </c>
      <c r="B15" s="190"/>
      <c r="C15" s="190"/>
      <c r="D15" s="190"/>
      <c r="E15" s="190"/>
      <c r="F15" s="190"/>
      <c r="G15" s="191"/>
      <c r="H15" s="266" t="str">
        <f>+'FM-101-IS'!F6</f>
        <v>JOSUÉ EDILSON RODRIGUEZ SIERRA
C.C. N°79.593.482</v>
      </c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6"/>
    </row>
    <row r="16" spans="1:28" ht="15" customHeight="1" x14ac:dyDescent="0.3">
      <c r="A16" s="243" t="s">
        <v>89</v>
      </c>
      <c r="B16" s="64"/>
      <c r="C16" s="64"/>
      <c r="D16" s="64"/>
      <c r="E16" s="64"/>
      <c r="F16" s="64"/>
      <c r="G16" s="65"/>
      <c r="H16" s="265" t="str">
        <f>+'FM-101-IS'!F7</f>
        <v xml:space="preserve">ZAMIRA CARO CARO </v>
      </c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91"/>
    </row>
    <row r="17" spans="1:28" ht="15" customHeight="1" x14ac:dyDescent="0.25">
      <c r="A17" s="245" t="s">
        <v>90</v>
      </c>
      <c r="B17" s="64"/>
      <c r="C17" s="64"/>
      <c r="D17" s="64"/>
      <c r="E17" s="64"/>
      <c r="F17" s="64"/>
      <c r="G17" s="64"/>
      <c r="H17" s="64"/>
      <c r="I17" s="65"/>
      <c r="J17" s="270" t="s">
        <v>91</v>
      </c>
      <c r="K17" s="64"/>
      <c r="L17" s="64"/>
      <c r="M17" s="64"/>
      <c r="N17" s="64"/>
      <c r="O17" s="64"/>
      <c r="P17" s="64"/>
      <c r="Q17" s="64"/>
      <c r="R17" s="64"/>
      <c r="S17" s="65"/>
      <c r="T17" s="270" t="s">
        <v>92</v>
      </c>
      <c r="U17" s="64"/>
      <c r="V17" s="64"/>
      <c r="W17" s="64"/>
      <c r="X17" s="64"/>
      <c r="Y17" s="64"/>
      <c r="Z17" s="64"/>
      <c r="AA17" s="64"/>
      <c r="AB17" s="91"/>
    </row>
    <row r="18" spans="1:28" ht="15" customHeight="1" x14ac:dyDescent="0.25">
      <c r="A18" s="246">
        <f>+'FM-101-IS'!D28</f>
        <v>11990000</v>
      </c>
      <c r="B18" s="64"/>
      <c r="C18" s="64"/>
      <c r="D18" s="64"/>
      <c r="E18" s="64"/>
      <c r="F18" s="64"/>
      <c r="G18" s="64"/>
      <c r="H18" s="64"/>
      <c r="I18" s="65"/>
      <c r="J18" s="255">
        <f>+'FM-101-IS'!J28</f>
        <v>4500000</v>
      </c>
      <c r="K18" s="64"/>
      <c r="L18" s="64"/>
      <c r="M18" s="64"/>
      <c r="N18" s="64"/>
      <c r="O18" s="64"/>
      <c r="P18" s="64"/>
      <c r="Q18" s="64"/>
      <c r="R18" s="64"/>
      <c r="S18" s="65"/>
      <c r="T18" s="255">
        <f>+SUM(A18,J18)</f>
        <v>16490000</v>
      </c>
      <c r="U18" s="64"/>
      <c r="V18" s="64"/>
      <c r="W18" s="64"/>
      <c r="X18" s="64"/>
      <c r="Y18" s="64"/>
      <c r="Z18" s="64"/>
      <c r="AA18" s="64"/>
      <c r="AB18" s="91"/>
    </row>
    <row r="19" spans="1:28" ht="15" customHeight="1" x14ac:dyDescent="0.25">
      <c r="A19" s="245" t="s">
        <v>93</v>
      </c>
      <c r="B19" s="64"/>
      <c r="C19" s="64"/>
      <c r="D19" s="64"/>
      <c r="E19" s="64"/>
      <c r="F19" s="64"/>
      <c r="G19" s="64"/>
      <c r="H19" s="64"/>
      <c r="I19" s="65"/>
      <c r="J19" s="270" t="s">
        <v>94</v>
      </c>
      <c r="K19" s="64"/>
      <c r="L19" s="64"/>
      <c r="M19" s="64"/>
      <c r="N19" s="64"/>
      <c r="O19" s="64"/>
      <c r="P19" s="64"/>
      <c r="Q19" s="64"/>
      <c r="R19" s="64"/>
      <c r="S19" s="65"/>
      <c r="T19" s="270" t="s">
        <v>95</v>
      </c>
      <c r="U19" s="64"/>
      <c r="V19" s="64"/>
      <c r="W19" s="64"/>
      <c r="X19" s="64"/>
      <c r="Y19" s="64"/>
      <c r="Z19" s="64"/>
      <c r="AA19" s="64"/>
      <c r="AB19" s="91"/>
    </row>
    <row r="20" spans="1:28" ht="15" customHeight="1" x14ac:dyDescent="0.25">
      <c r="A20" s="271" t="str">
        <f>+'FM-101-IS'!D26</f>
        <v>HASTA EL 30 DE DICIEMBRE DE 2024</v>
      </c>
      <c r="B20" s="64"/>
      <c r="C20" s="64"/>
      <c r="D20" s="64"/>
      <c r="E20" s="64"/>
      <c r="F20" s="64"/>
      <c r="G20" s="64"/>
      <c r="H20" s="64"/>
      <c r="I20" s="65"/>
      <c r="J20" s="265">
        <f>+'FM-101-IS'!J26</f>
        <v>0</v>
      </c>
      <c r="K20" s="64"/>
      <c r="L20" s="64"/>
      <c r="M20" s="64"/>
      <c r="N20" s="64"/>
      <c r="O20" s="64"/>
      <c r="P20" s="64"/>
      <c r="Q20" s="64"/>
      <c r="R20" s="64"/>
      <c r="S20" s="65"/>
      <c r="T20" s="265" t="str">
        <f>+'FM-101-IS'!R26</f>
        <v>HASTA EL 30 DE DICIEMBRE DE 2024</v>
      </c>
      <c r="U20" s="64"/>
      <c r="V20" s="64"/>
      <c r="W20" s="64"/>
      <c r="X20" s="64"/>
      <c r="Y20" s="64"/>
      <c r="Z20" s="64"/>
      <c r="AA20" s="64"/>
      <c r="AB20" s="91"/>
    </row>
    <row r="21" spans="1:28" ht="15" customHeight="1" x14ac:dyDescent="0.3">
      <c r="A21" s="257" t="s">
        <v>96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91"/>
    </row>
    <row r="22" spans="1:28" ht="15" customHeight="1" x14ac:dyDescent="0.25">
      <c r="A22" s="258" t="str">
        <f>CONCATENATE("Para el desarrollo del contrato LA ALCALDÍA DEL MUNICIPIO DE PAUNA realizó un proceso por la modalidad de",H14," , firmándose el Contrato de suministros ",  H12,", con la propuesta presentada por ",H15,", para la ejecución del correspondiente contrato de prestación de servicios.")</f>
        <v>Para el desarrollo del contrato LA ALCALDÍA DEL MUNICIPIO DE PAUNA realizó un proceso por la modalidad deMínima Cuantía , firmándose el Contrato de suministros N° 025 DE 2024, con la propuesta presentada por JOSUÉ EDILSON RODRIGUEZ SIERRA
C.C. N°79.593.482, para la ejecución del correspondiente contrato de prestación de servicios.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78"/>
    </row>
    <row r="23" spans="1:28" ht="15" customHeight="1" x14ac:dyDescent="0.25">
      <c r="A23" s="108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112"/>
    </row>
    <row r="24" spans="1:28" ht="15" customHeight="1" x14ac:dyDescent="0.25">
      <c r="A24" s="108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112"/>
    </row>
    <row r="25" spans="1:28" ht="19.5" customHeight="1" x14ac:dyDescent="0.25">
      <c r="A25" s="108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112"/>
    </row>
    <row r="26" spans="1:28" ht="1.5" customHeight="1" x14ac:dyDescent="0.25">
      <c r="A26" s="10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79"/>
    </row>
    <row r="27" spans="1:28" ht="15" customHeight="1" x14ac:dyDescent="0.3">
      <c r="A27" s="257" t="s">
        <v>97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91"/>
    </row>
    <row r="28" spans="1:28" ht="15" customHeight="1" x14ac:dyDescent="0.25">
      <c r="A28" s="273" t="s">
        <v>98</v>
      </c>
      <c r="B28" s="64"/>
      <c r="C28" s="64"/>
      <c r="D28" s="64"/>
      <c r="E28" s="64"/>
      <c r="F28" s="64"/>
      <c r="G28" s="64"/>
      <c r="H28" s="65"/>
      <c r="I28" s="274" t="s">
        <v>99</v>
      </c>
      <c r="J28" s="64"/>
      <c r="K28" s="64"/>
      <c r="L28" s="64"/>
      <c r="M28" s="65"/>
      <c r="N28" s="274" t="s">
        <v>27</v>
      </c>
      <c r="O28" s="64"/>
      <c r="P28" s="64"/>
      <c r="Q28" s="64"/>
      <c r="R28" s="65"/>
      <c r="S28" s="274" t="s">
        <v>100</v>
      </c>
      <c r="T28" s="64"/>
      <c r="U28" s="64"/>
      <c r="V28" s="64"/>
      <c r="W28" s="64"/>
      <c r="X28" s="64"/>
      <c r="Y28" s="64"/>
      <c r="Z28" s="64"/>
      <c r="AA28" s="64"/>
      <c r="AB28" s="91"/>
    </row>
    <row r="29" spans="1:28" ht="15" customHeight="1" x14ac:dyDescent="0.25">
      <c r="A29" s="241" t="s">
        <v>101</v>
      </c>
      <c r="B29" s="64"/>
      <c r="C29" s="64"/>
      <c r="D29" s="64"/>
      <c r="E29" s="64"/>
      <c r="F29" s="64"/>
      <c r="G29" s="64"/>
      <c r="H29" s="65"/>
      <c r="I29" s="275" t="str">
        <f>+'FM-101-IS'!N13</f>
        <v>23 de diciembre de 2024</v>
      </c>
      <c r="J29" s="64"/>
      <c r="K29" s="64"/>
      <c r="L29" s="64"/>
      <c r="M29" s="65"/>
      <c r="N29" s="239"/>
      <c r="O29" s="64"/>
      <c r="P29" s="64"/>
      <c r="Q29" s="64"/>
      <c r="R29" s="65"/>
      <c r="S29" s="240"/>
      <c r="T29" s="64"/>
      <c r="U29" s="64"/>
      <c r="V29" s="64"/>
      <c r="W29" s="64"/>
      <c r="X29" s="64"/>
      <c r="Y29" s="64"/>
      <c r="Z29" s="64"/>
      <c r="AA29" s="64"/>
      <c r="AB29" s="91"/>
    </row>
    <row r="30" spans="1:28" ht="30" customHeight="1" x14ac:dyDescent="0.25">
      <c r="A30" s="241" t="s">
        <v>102</v>
      </c>
      <c r="B30" s="64"/>
      <c r="C30" s="64"/>
      <c r="D30" s="64"/>
      <c r="E30" s="64"/>
      <c r="F30" s="64"/>
      <c r="G30" s="64"/>
      <c r="H30" s="65"/>
      <c r="I30" s="242"/>
      <c r="J30" s="64"/>
      <c r="K30" s="64"/>
      <c r="L30" s="64"/>
      <c r="M30" s="65"/>
      <c r="N30" s="239"/>
      <c r="O30" s="64"/>
      <c r="P30" s="64"/>
      <c r="Q30" s="64"/>
      <c r="R30" s="65"/>
      <c r="S30" s="240"/>
      <c r="T30" s="64"/>
      <c r="U30" s="64"/>
      <c r="V30" s="64"/>
      <c r="W30" s="64"/>
      <c r="X30" s="64"/>
      <c r="Y30" s="64"/>
      <c r="Z30" s="64"/>
      <c r="AA30" s="64"/>
      <c r="AB30" s="91"/>
    </row>
    <row r="31" spans="1:28" ht="15" customHeight="1" x14ac:dyDescent="0.25">
      <c r="A31" s="241" t="s">
        <v>103</v>
      </c>
      <c r="B31" s="64"/>
      <c r="C31" s="64"/>
      <c r="D31" s="64"/>
      <c r="E31" s="64"/>
      <c r="F31" s="64"/>
      <c r="G31" s="64"/>
      <c r="H31" s="65"/>
      <c r="I31" s="238">
        <v>45656</v>
      </c>
      <c r="J31" s="64"/>
      <c r="K31" s="64"/>
      <c r="L31" s="64"/>
      <c r="M31" s="65"/>
      <c r="N31" s="239">
        <f>+'FM-101-IS'!D45</f>
        <v>16489384.939999999</v>
      </c>
      <c r="O31" s="64"/>
      <c r="P31" s="64"/>
      <c r="Q31" s="64"/>
      <c r="R31" s="65"/>
      <c r="S31" s="240"/>
      <c r="T31" s="64"/>
      <c r="U31" s="64"/>
      <c r="V31" s="64"/>
      <c r="W31" s="64"/>
      <c r="X31" s="64"/>
      <c r="Y31" s="64"/>
      <c r="Z31" s="64"/>
      <c r="AA31" s="64"/>
      <c r="AB31" s="91"/>
    </row>
    <row r="32" spans="1:28" ht="15" customHeight="1" x14ac:dyDescent="0.25">
      <c r="A32" s="241" t="s">
        <v>104</v>
      </c>
      <c r="B32" s="64"/>
      <c r="C32" s="64"/>
      <c r="D32" s="64"/>
      <c r="E32" s="64"/>
      <c r="F32" s="64"/>
      <c r="G32" s="64"/>
      <c r="H32" s="65"/>
      <c r="I32" s="238"/>
      <c r="J32" s="64"/>
      <c r="K32" s="64"/>
      <c r="L32" s="64"/>
      <c r="M32" s="65"/>
      <c r="N32" s="239">
        <f>+'FM-101-IS'!D46</f>
        <v>0</v>
      </c>
      <c r="O32" s="64"/>
      <c r="P32" s="64"/>
      <c r="Q32" s="64"/>
      <c r="R32" s="65"/>
      <c r="S32" s="240"/>
      <c r="T32" s="64"/>
      <c r="U32" s="64"/>
      <c r="V32" s="64"/>
      <c r="W32" s="64"/>
      <c r="X32" s="64"/>
      <c r="Y32" s="64"/>
      <c r="Z32" s="64"/>
      <c r="AA32" s="64"/>
      <c r="AB32" s="91"/>
    </row>
    <row r="33" spans="1:28" ht="15" customHeight="1" x14ac:dyDescent="0.25">
      <c r="A33" s="241" t="s">
        <v>105</v>
      </c>
      <c r="B33" s="64"/>
      <c r="C33" s="64"/>
      <c r="D33" s="64"/>
      <c r="E33" s="64"/>
      <c r="F33" s="64"/>
      <c r="G33" s="64"/>
      <c r="H33" s="65"/>
      <c r="I33" s="238"/>
      <c r="J33" s="64"/>
      <c r="K33" s="64"/>
      <c r="L33" s="64"/>
      <c r="M33" s="65"/>
      <c r="N33" s="239">
        <f>+'FM-101-IS'!D47</f>
        <v>0</v>
      </c>
      <c r="O33" s="64"/>
      <c r="P33" s="64"/>
      <c r="Q33" s="64"/>
      <c r="R33" s="65"/>
      <c r="S33" s="240"/>
      <c r="T33" s="64"/>
      <c r="U33" s="64"/>
      <c r="V33" s="64"/>
      <c r="W33" s="64"/>
      <c r="X33" s="64"/>
      <c r="Y33" s="64"/>
      <c r="Z33" s="64"/>
      <c r="AA33" s="64"/>
      <c r="AB33" s="91"/>
    </row>
    <row r="34" spans="1:28" ht="15" customHeight="1" x14ac:dyDescent="0.25">
      <c r="A34" s="241" t="s">
        <v>106</v>
      </c>
      <c r="B34" s="64"/>
      <c r="C34" s="64"/>
      <c r="D34" s="64"/>
      <c r="E34" s="64"/>
      <c r="F34" s="64"/>
      <c r="G34" s="64"/>
      <c r="H34" s="65"/>
      <c r="I34" s="238"/>
      <c r="J34" s="64"/>
      <c r="K34" s="64"/>
      <c r="L34" s="64"/>
      <c r="M34" s="65"/>
      <c r="N34" s="239">
        <f>+'FM-101-IS'!D48</f>
        <v>0</v>
      </c>
      <c r="O34" s="64"/>
      <c r="P34" s="64"/>
      <c r="Q34" s="64"/>
      <c r="R34" s="65"/>
      <c r="S34" s="240"/>
      <c r="T34" s="64"/>
      <c r="U34" s="64"/>
      <c r="V34" s="64"/>
      <c r="W34" s="64"/>
      <c r="X34" s="64"/>
      <c r="Y34" s="64"/>
      <c r="Z34" s="64"/>
      <c r="AA34" s="64"/>
      <c r="AB34" s="91"/>
    </row>
    <row r="35" spans="1:28" ht="13.9" customHeight="1" x14ac:dyDescent="0.25">
      <c r="A35" s="241" t="s">
        <v>107</v>
      </c>
      <c r="B35" s="64"/>
      <c r="C35" s="64"/>
      <c r="D35" s="64"/>
      <c r="E35" s="64"/>
      <c r="F35" s="64"/>
      <c r="G35" s="64"/>
      <c r="H35" s="65"/>
      <c r="I35" s="242"/>
      <c r="J35" s="64"/>
      <c r="K35" s="64"/>
      <c r="L35" s="64"/>
      <c r="M35" s="65"/>
      <c r="N35" s="239">
        <f>+'FM-101-IS'!G45</f>
        <v>0</v>
      </c>
      <c r="O35" s="64"/>
      <c r="P35" s="64"/>
      <c r="Q35" s="64"/>
      <c r="R35" s="65"/>
      <c r="S35" s="240"/>
      <c r="T35" s="64"/>
      <c r="U35" s="64"/>
      <c r="V35" s="64"/>
      <c r="W35" s="64"/>
      <c r="X35" s="64"/>
      <c r="Y35" s="64"/>
      <c r="Z35" s="64"/>
      <c r="AA35" s="64"/>
      <c r="AB35" s="91"/>
    </row>
    <row r="36" spans="1:28" ht="13.5" customHeight="1" x14ac:dyDescent="0.25">
      <c r="A36" s="241" t="s">
        <v>108</v>
      </c>
      <c r="B36" s="64"/>
      <c r="C36" s="64"/>
      <c r="D36" s="64"/>
      <c r="E36" s="64"/>
      <c r="F36" s="64"/>
      <c r="G36" s="64"/>
      <c r="H36" s="65"/>
      <c r="I36" s="242"/>
      <c r="J36" s="64"/>
      <c r="K36" s="64"/>
      <c r="L36" s="64"/>
      <c r="M36" s="65"/>
      <c r="N36" s="239">
        <f>+'FM-101-IS'!G46</f>
        <v>0</v>
      </c>
      <c r="O36" s="64"/>
      <c r="P36" s="64"/>
      <c r="Q36" s="64"/>
      <c r="R36" s="65"/>
      <c r="S36" s="240"/>
      <c r="T36" s="64"/>
      <c r="U36" s="64"/>
      <c r="V36" s="64"/>
      <c r="W36" s="64"/>
      <c r="X36" s="64"/>
      <c r="Y36" s="64"/>
      <c r="Z36" s="64"/>
      <c r="AA36" s="64"/>
      <c r="AB36" s="91"/>
    </row>
    <row r="37" spans="1:28" ht="12" hidden="1" customHeight="1" x14ac:dyDescent="0.25">
      <c r="A37" s="241" t="s">
        <v>109</v>
      </c>
      <c r="B37" s="64"/>
      <c r="C37" s="64"/>
      <c r="D37" s="64"/>
      <c r="E37" s="64"/>
      <c r="F37" s="64"/>
      <c r="G37" s="64"/>
      <c r="H37" s="65"/>
      <c r="I37" s="242"/>
      <c r="J37" s="64"/>
      <c r="K37" s="64"/>
      <c r="L37" s="64"/>
      <c r="M37" s="65"/>
      <c r="N37" s="239">
        <f>+'FM-101-IS'!G47</f>
        <v>0</v>
      </c>
      <c r="O37" s="64"/>
      <c r="P37" s="64"/>
      <c r="Q37" s="64"/>
      <c r="R37" s="65"/>
      <c r="S37" s="240"/>
      <c r="T37" s="64"/>
      <c r="U37" s="64"/>
      <c r="V37" s="64"/>
      <c r="W37" s="64"/>
      <c r="X37" s="64"/>
      <c r="Y37" s="64"/>
      <c r="Z37" s="64"/>
      <c r="AA37" s="64"/>
      <c r="AB37" s="91"/>
    </row>
    <row r="38" spans="1:28" ht="13.5" hidden="1" customHeight="1" x14ac:dyDescent="0.25">
      <c r="A38" s="241" t="s">
        <v>110</v>
      </c>
      <c r="B38" s="64"/>
      <c r="C38" s="64"/>
      <c r="D38" s="64"/>
      <c r="E38" s="64"/>
      <c r="F38" s="64"/>
      <c r="G38" s="64"/>
      <c r="H38" s="65"/>
      <c r="I38" s="276"/>
      <c r="J38" s="64"/>
      <c r="K38" s="64"/>
      <c r="L38" s="64"/>
      <c r="M38" s="65"/>
      <c r="N38" s="239">
        <f>+'FM-101-IS'!G48</f>
        <v>0</v>
      </c>
      <c r="O38" s="64"/>
      <c r="P38" s="64"/>
      <c r="Q38" s="64"/>
      <c r="R38" s="65"/>
      <c r="S38" s="240"/>
      <c r="T38" s="64"/>
      <c r="U38" s="64"/>
      <c r="V38" s="64"/>
      <c r="W38" s="64"/>
      <c r="X38" s="64"/>
      <c r="Y38" s="64"/>
      <c r="Z38" s="64"/>
      <c r="AA38" s="64"/>
      <c r="AB38" s="91"/>
    </row>
    <row r="39" spans="1:28" ht="12.75" hidden="1" customHeight="1" x14ac:dyDescent="0.25">
      <c r="A39" s="241" t="s">
        <v>111</v>
      </c>
      <c r="B39" s="64"/>
      <c r="C39" s="64"/>
      <c r="D39" s="64"/>
      <c r="E39" s="64"/>
      <c r="F39" s="64"/>
      <c r="G39" s="64"/>
      <c r="H39" s="65"/>
      <c r="I39" s="276"/>
      <c r="J39" s="64"/>
      <c r="K39" s="64"/>
      <c r="L39" s="64"/>
      <c r="M39" s="65"/>
      <c r="N39" s="239">
        <f>+'FM-101-IS'!N45</f>
        <v>0</v>
      </c>
      <c r="O39" s="64"/>
      <c r="P39" s="64"/>
      <c r="Q39" s="64"/>
      <c r="R39" s="65"/>
      <c r="S39" s="240"/>
      <c r="T39" s="64"/>
      <c r="U39" s="64"/>
      <c r="V39" s="64"/>
      <c r="W39" s="64"/>
      <c r="X39" s="64"/>
      <c r="Y39" s="64"/>
      <c r="Z39" s="64"/>
      <c r="AA39" s="64"/>
      <c r="AB39" s="91"/>
    </row>
    <row r="40" spans="1:28" ht="12.75" hidden="1" customHeight="1" x14ac:dyDescent="0.25">
      <c r="A40" s="241" t="s">
        <v>112</v>
      </c>
      <c r="B40" s="64"/>
      <c r="C40" s="64"/>
      <c r="D40" s="64"/>
      <c r="E40" s="64"/>
      <c r="F40" s="64"/>
      <c r="G40" s="64"/>
      <c r="H40" s="65"/>
      <c r="I40" s="276"/>
      <c r="J40" s="64"/>
      <c r="K40" s="64"/>
      <c r="L40" s="64"/>
      <c r="M40" s="65"/>
      <c r="N40" s="239">
        <f>+'FM-101-IS'!N46</f>
        <v>0</v>
      </c>
      <c r="O40" s="64"/>
      <c r="P40" s="64"/>
      <c r="Q40" s="64"/>
      <c r="R40" s="65"/>
      <c r="S40" s="240"/>
      <c r="T40" s="64"/>
      <c r="U40" s="64"/>
      <c r="V40" s="64"/>
      <c r="W40" s="64"/>
      <c r="X40" s="64"/>
      <c r="Y40" s="64"/>
      <c r="Z40" s="64"/>
      <c r="AA40" s="64"/>
      <c r="AB40" s="91"/>
    </row>
    <row r="41" spans="1:28" ht="9.75" hidden="1" customHeight="1" x14ac:dyDescent="0.25">
      <c r="A41" s="241" t="s">
        <v>113</v>
      </c>
      <c r="B41" s="64"/>
      <c r="C41" s="64"/>
      <c r="D41" s="64"/>
      <c r="E41" s="64"/>
      <c r="F41" s="64"/>
      <c r="G41" s="64"/>
      <c r="H41" s="65"/>
      <c r="I41" s="276"/>
      <c r="J41" s="64"/>
      <c r="K41" s="64"/>
      <c r="L41" s="64"/>
      <c r="M41" s="65"/>
      <c r="N41" s="239">
        <f>+'FM-101-IS'!N47</f>
        <v>0</v>
      </c>
      <c r="O41" s="64"/>
      <c r="P41" s="64"/>
      <c r="Q41" s="64"/>
      <c r="R41" s="65"/>
      <c r="S41" s="240"/>
      <c r="T41" s="64"/>
      <c r="U41" s="64"/>
      <c r="V41" s="64"/>
      <c r="W41" s="64"/>
      <c r="X41" s="64"/>
      <c r="Y41" s="64"/>
      <c r="Z41" s="64"/>
      <c r="AA41" s="64"/>
      <c r="AB41" s="91"/>
    </row>
    <row r="42" spans="1:28" ht="7.15" hidden="1" customHeight="1" x14ac:dyDescent="0.25">
      <c r="A42" s="241" t="s">
        <v>114</v>
      </c>
      <c r="B42" s="64"/>
      <c r="C42" s="64"/>
      <c r="D42" s="64"/>
      <c r="E42" s="64"/>
      <c r="F42" s="64"/>
      <c r="G42" s="64"/>
      <c r="H42" s="65"/>
      <c r="I42" s="276"/>
      <c r="J42" s="64"/>
      <c r="K42" s="64"/>
      <c r="L42" s="64"/>
      <c r="M42" s="65"/>
      <c r="N42" s="239">
        <f>+'FM-101-IS'!N48</f>
        <v>0</v>
      </c>
      <c r="O42" s="64"/>
      <c r="P42" s="64"/>
      <c r="Q42" s="64"/>
      <c r="R42" s="65"/>
      <c r="S42" s="240"/>
      <c r="T42" s="64"/>
      <c r="U42" s="64"/>
      <c r="V42" s="64"/>
      <c r="W42" s="64"/>
      <c r="X42" s="64"/>
      <c r="Y42" s="64"/>
      <c r="Z42" s="64"/>
      <c r="AA42" s="64"/>
      <c r="AB42" s="91"/>
    </row>
    <row r="43" spans="1:28" ht="7.5" hidden="1" customHeight="1" x14ac:dyDescent="0.25">
      <c r="A43" s="23"/>
      <c r="B43" s="24"/>
      <c r="C43" s="25"/>
      <c r="D43" s="25"/>
      <c r="E43" s="25"/>
      <c r="F43" s="25"/>
      <c r="G43" s="25"/>
      <c r="H43" s="25"/>
      <c r="I43" s="26"/>
      <c r="J43" s="26"/>
      <c r="K43" s="26"/>
      <c r="L43" s="26"/>
      <c r="M43" s="26"/>
      <c r="N43" s="59"/>
      <c r="O43" s="59"/>
      <c r="P43" s="59"/>
      <c r="Q43" s="59"/>
      <c r="R43" s="59"/>
      <c r="S43" s="60"/>
      <c r="T43" s="60"/>
      <c r="U43" s="60"/>
      <c r="V43" s="60"/>
      <c r="W43" s="60"/>
      <c r="X43" s="60"/>
      <c r="Y43" s="27"/>
      <c r="Z43" s="27"/>
      <c r="AA43" s="27"/>
      <c r="AB43" s="28"/>
    </row>
    <row r="44" spans="1:28" ht="15" customHeight="1" x14ac:dyDescent="0.3">
      <c r="A44" s="29"/>
      <c r="B44" s="30"/>
      <c r="C44" s="279" t="s">
        <v>115</v>
      </c>
      <c r="D44" s="64"/>
      <c r="E44" s="64"/>
      <c r="F44" s="64"/>
      <c r="G44" s="64"/>
      <c r="H44" s="64"/>
      <c r="I44" s="64"/>
      <c r="J44" s="64"/>
      <c r="K44" s="64"/>
      <c r="L44" s="64"/>
      <c r="M44" s="280"/>
      <c r="N44" s="277">
        <f>+T18</f>
        <v>16490000</v>
      </c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31"/>
      <c r="Z44" s="31"/>
      <c r="AA44" s="31"/>
      <c r="AB44" s="32"/>
    </row>
    <row r="45" spans="1:28" ht="15" customHeight="1" x14ac:dyDescent="0.3">
      <c r="A45" s="29"/>
      <c r="B45" s="30"/>
      <c r="C45" s="279" t="s">
        <v>116</v>
      </c>
      <c r="D45" s="64"/>
      <c r="E45" s="64"/>
      <c r="F45" s="64"/>
      <c r="G45" s="64"/>
      <c r="H45" s="64"/>
      <c r="I45" s="64"/>
      <c r="J45" s="64"/>
      <c r="K45" s="64"/>
      <c r="L45" s="64"/>
      <c r="M45" s="280"/>
      <c r="N45" s="277">
        <f ca="1">+'FM-101-IS'!D49</f>
        <v>0</v>
      </c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31"/>
      <c r="Z45" s="31"/>
      <c r="AA45" s="31"/>
      <c r="AB45" s="32"/>
    </row>
    <row r="46" spans="1:28" ht="15" customHeight="1" x14ac:dyDescent="0.3">
      <c r="A46" s="29"/>
      <c r="B46" s="30"/>
      <c r="C46" s="279" t="s">
        <v>40</v>
      </c>
      <c r="D46" s="64"/>
      <c r="E46" s="64"/>
      <c r="F46" s="64"/>
      <c r="G46" s="64"/>
      <c r="H46" s="64"/>
      <c r="I46" s="64"/>
      <c r="J46" s="64"/>
      <c r="K46" s="64"/>
      <c r="L46" s="64"/>
      <c r="M46" s="280"/>
      <c r="N46" s="277">
        <f>+'FM-101-IS'!J49</f>
        <v>16489384.939999999</v>
      </c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31"/>
      <c r="Z46" s="31"/>
      <c r="AA46" s="31"/>
      <c r="AB46" s="32"/>
    </row>
    <row r="47" spans="1:28" ht="15" customHeight="1" x14ac:dyDescent="0.3">
      <c r="A47" s="29"/>
      <c r="B47" s="30"/>
      <c r="C47" s="279" t="s">
        <v>117</v>
      </c>
      <c r="D47" s="64"/>
      <c r="E47" s="64"/>
      <c r="F47" s="64"/>
      <c r="G47" s="64"/>
      <c r="H47" s="64"/>
      <c r="I47" s="64"/>
      <c r="J47" s="64"/>
      <c r="K47" s="64"/>
      <c r="L47" s="64"/>
      <c r="M47" s="280"/>
      <c r="N47" s="277">
        <f ca="1">+N44-N45-N46</f>
        <v>615.06000000052154</v>
      </c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31"/>
      <c r="Z47" s="31"/>
      <c r="AA47" s="31"/>
      <c r="AB47" s="32"/>
    </row>
    <row r="48" spans="1:28" ht="4.5" customHeight="1" x14ac:dyDescent="0.25">
      <c r="A48" s="33"/>
      <c r="B48" s="34"/>
      <c r="C48" s="25"/>
      <c r="D48" s="25"/>
      <c r="E48" s="25"/>
      <c r="F48" s="25"/>
      <c r="G48" s="25"/>
      <c r="H48" s="25"/>
      <c r="I48" s="26"/>
      <c r="J48" s="26"/>
      <c r="K48" s="26"/>
      <c r="L48" s="26"/>
      <c r="M48" s="26"/>
      <c r="N48" s="61"/>
      <c r="O48" s="61"/>
      <c r="P48" s="61"/>
      <c r="Q48" s="61"/>
      <c r="R48" s="61"/>
      <c r="S48" s="35"/>
      <c r="T48" s="35"/>
      <c r="U48" s="35"/>
      <c r="V48" s="35"/>
      <c r="W48" s="35"/>
      <c r="X48" s="35"/>
      <c r="Y48" s="35"/>
      <c r="Z48" s="35"/>
      <c r="AA48" s="35"/>
      <c r="AB48" s="36"/>
    </row>
    <row r="49" spans="1:28" ht="15" customHeight="1" x14ac:dyDescent="0.3">
      <c r="A49" s="257" t="s">
        <v>118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91"/>
    </row>
    <row r="50" spans="1:28" ht="15" customHeight="1" x14ac:dyDescent="0.25">
      <c r="A50" s="281" t="str">
        <f>+CONCATENATE("Las actividades contempladas en el presente informe se ejecutaron para el periodo de tiempo comprendido:")</f>
        <v>Las actividades contempladas en el presente informe se ejecutaron para el periodo de tiempo comprendido: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78"/>
    </row>
    <row r="51" spans="1:28" ht="9.75" customHeight="1" x14ac:dyDescent="0.25">
      <c r="A51" s="109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79"/>
    </row>
    <row r="52" spans="1:28" ht="15" customHeight="1" x14ac:dyDescent="0.25">
      <c r="A52" s="282" t="s">
        <v>12</v>
      </c>
      <c r="B52" s="65"/>
      <c r="C52" s="283">
        <f>+'FM-101-IS'!H10</f>
        <v>45649</v>
      </c>
      <c r="D52" s="64"/>
      <c r="E52" s="64"/>
      <c r="F52" s="64"/>
      <c r="G52" s="64"/>
      <c r="H52" s="64"/>
      <c r="I52" s="64"/>
      <c r="J52" s="64"/>
      <c r="K52" s="64"/>
      <c r="L52" s="64"/>
      <c r="M52" s="65"/>
      <c r="N52" s="37" t="s">
        <v>13</v>
      </c>
      <c r="O52" s="283">
        <f>+'FM-101-IS'!P10</f>
        <v>45656</v>
      </c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91"/>
    </row>
    <row r="53" spans="1:28" ht="15" customHeight="1" x14ac:dyDescent="0.25">
      <c r="A53" s="284" t="s">
        <v>119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78"/>
    </row>
    <row r="54" spans="1:28" ht="15" customHeight="1" x14ac:dyDescent="0.25">
      <c r="A54" s="109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79"/>
    </row>
    <row r="55" spans="1:28" ht="31.9" customHeight="1" x14ac:dyDescent="0.25">
      <c r="A55" s="285" t="s">
        <v>120</v>
      </c>
      <c r="B55" s="65"/>
      <c r="C55" s="272" t="s">
        <v>121</v>
      </c>
      <c r="D55" s="64"/>
      <c r="E55" s="64"/>
      <c r="F55" s="64"/>
      <c r="G55" s="64"/>
      <c r="H55" s="64"/>
      <c r="I55" s="64"/>
      <c r="J55" s="65"/>
      <c r="K55" s="272" t="s">
        <v>38</v>
      </c>
      <c r="L55" s="64"/>
      <c r="M55" s="64"/>
      <c r="N55" s="64"/>
      <c r="O55" s="64"/>
      <c r="P55" s="64"/>
      <c r="Q55" s="64"/>
      <c r="R55" s="64"/>
      <c r="S55" s="65"/>
      <c r="T55" s="272" t="s">
        <v>122</v>
      </c>
      <c r="U55" s="64"/>
      <c r="V55" s="64"/>
      <c r="W55" s="64"/>
      <c r="X55" s="65"/>
      <c r="Y55" s="272" t="s">
        <v>123</v>
      </c>
      <c r="Z55" s="64"/>
      <c r="AA55" s="64"/>
      <c r="AB55" s="91"/>
    </row>
    <row r="56" spans="1:28" ht="54" customHeight="1" x14ac:dyDescent="0.25">
      <c r="A56" s="267">
        <v>1</v>
      </c>
      <c r="B56" s="65"/>
      <c r="C56" s="268" t="str">
        <f>+'FM-101-IS'!A32</f>
        <v>Impresión e instalación de valla de 11.50 de ancho x 3.70 de alto, impresión en lona banner 13 onz</v>
      </c>
      <c r="D56" s="64"/>
      <c r="E56" s="64"/>
      <c r="F56" s="64"/>
      <c r="G56" s="64"/>
      <c r="H56" s="64"/>
      <c r="I56" s="64"/>
      <c r="J56" s="65"/>
      <c r="K56" s="269" t="str">
        <f>+'FM-101-IS'!G32</f>
        <v xml:space="preserve">Se realizó la entrega de los suministros cumpliendo las  especificaciones dadas por el Supervisor </v>
      </c>
      <c r="L56" s="186"/>
      <c r="M56" s="186"/>
      <c r="N56" s="186"/>
      <c r="O56" s="186"/>
      <c r="P56" s="186"/>
      <c r="Q56" s="186"/>
      <c r="R56" s="186"/>
      <c r="S56" s="187"/>
      <c r="T56" s="237" t="str">
        <f>+'FM-101-IS'!S32</f>
        <v xml:space="preserve">VER ANEXO 1 </v>
      </c>
      <c r="U56" s="64"/>
      <c r="V56" s="64"/>
      <c r="W56" s="64"/>
      <c r="X56" s="65"/>
      <c r="Y56" s="237" t="str">
        <f t="shared" ref="Y56:Y67" si="0">+IF(T56=0,"NO","SI")</f>
        <v>SI</v>
      </c>
      <c r="Z56" s="64"/>
      <c r="AA56" s="64"/>
      <c r="AB56" s="91"/>
    </row>
    <row r="57" spans="1:28" ht="48" customHeight="1" x14ac:dyDescent="0.25">
      <c r="A57" s="267">
        <f t="shared" ref="A57:A67" si="1">1+A56</f>
        <v>2</v>
      </c>
      <c r="B57" s="65"/>
      <c r="C57" s="268" t="str">
        <f>+'FM-101-IS'!A33</f>
        <v xml:space="preserve"> Impresión e instalación de valla de 11.50 de ancho x 5.46 de alto, impresión en lona banner 13 onz</v>
      </c>
      <c r="D57" s="64"/>
      <c r="E57" s="64"/>
      <c r="F57" s="64"/>
      <c r="G57" s="64"/>
      <c r="H57" s="64"/>
      <c r="I57" s="64"/>
      <c r="J57" s="65"/>
      <c r="K57" s="269" t="str">
        <f>+'FM-101-IS'!G33</f>
        <v xml:space="preserve">Se realizó la entrega de los suministros cumpliendo las  especificaciones dadas por el Supervisor </v>
      </c>
      <c r="L57" s="186"/>
      <c r="M57" s="186"/>
      <c r="N57" s="186"/>
      <c r="O57" s="186"/>
      <c r="P57" s="186"/>
      <c r="Q57" s="186"/>
      <c r="R57" s="186"/>
      <c r="S57" s="187"/>
      <c r="T57" s="237" t="str">
        <f>+'FM-101-IS'!S33</f>
        <v>VER ANEXO 2</v>
      </c>
      <c r="U57" s="64"/>
      <c r="V57" s="64"/>
      <c r="W57" s="64"/>
      <c r="X57" s="65"/>
      <c r="Y57" s="237" t="str">
        <f t="shared" si="0"/>
        <v>SI</v>
      </c>
      <c r="Z57" s="64"/>
      <c r="AA57" s="64"/>
      <c r="AB57" s="91"/>
    </row>
    <row r="58" spans="1:28" ht="61.5" customHeight="1" x14ac:dyDescent="0.25">
      <c r="A58" s="267">
        <f t="shared" si="1"/>
        <v>3</v>
      </c>
      <c r="B58" s="65"/>
      <c r="C58" s="268" t="str">
        <f>+'FM-101-IS'!A34</f>
        <v>Impresión de Pendón Banner tipo Roll Up Enrolla 100 x 200 cm, impresión en lona banner 13 onz</v>
      </c>
      <c r="D58" s="64"/>
      <c r="E58" s="64"/>
      <c r="F58" s="64"/>
      <c r="G58" s="64"/>
      <c r="H58" s="64"/>
      <c r="I58" s="64"/>
      <c r="J58" s="65"/>
      <c r="K58" s="269" t="str">
        <f>+'FM-101-IS'!G34</f>
        <v xml:space="preserve">Se realizó la entrega de los suministros cumpliendo las  especificaciones dadas por el Supervisor </v>
      </c>
      <c r="L58" s="186"/>
      <c r="M58" s="186"/>
      <c r="N58" s="186"/>
      <c r="O58" s="186"/>
      <c r="P58" s="186"/>
      <c r="Q58" s="186"/>
      <c r="R58" s="186"/>
      <c r="S58" s="187"/>
      <c r="T58" s="237" t="str">
        <f>+'FM-101-IS'!S34</f>
        <v>VER ANEXO 3</v>
      </c>
      <c r="U58" s="64"/>
      <c r="V58" s="64"/>
      <c r="W58" s="64"/>
      <c r="X58" s="65"/>
      <c r="Y58" s="237" t="str">
        <f t="shared" si="0"/>
        <v>SI</v>
      </c>
      <c r="Z58" s="64"/>
      <c r="AA58" s="64"/>
      <c r="AB58" s="91"/>
    </row>
    <row r="59" spans="1:28" ht="55.5" customHeight="1" x14ac:dyDescent="0.25">
      <c r="A59" s="267">
        <f t="shared" si="1"/>
        <v>4</v>
      </c>
      <c r="B59" s="65"/>
      <c r="C59" s="268" t="str">
        <f>+'FM-101-IS'!A35</f>
        <v>Pocillo tintero 9 onzas con plato, marcado personalizado a full color en alta calidad</v>
      </c>
      <c r="D59" s="64"/>
      <c r="E59" s="64"/>
      <c r="F59" s="64"/>
      <c r="G59" s="64"/>
      <c r="H59" s="64"/>
      <c r="I59" s="64"/>
      <c r="J59" s="65"/>
      <c r="K59" s="269" t="str">
        <f>+'FM-101-IS'!G35</f>
        <v xml:space="preserve">Se realizó la entrega de los suministros cumpliendo las  especificaciones dadas por el Supervisor </v>
      </c>
      <c r="L59" s="186"/>
      <c r="M59" s="186"/>
      <c r="N59" s="186"/>
      <c r="O59" s="186"/>
      <c r="P59" s="186"/>
      <c r="Q59" s="186"/>
      <c r="R59" s="186"/>
      <c r="S59" s="187"/>
      <c r="T59" s="237" t="str">
        <f>+'FM-101-IS'!S35</f>
        <v>VER ANEXO 4</v>
      </c>
      <c r="U59" s="64"/>
      <c r="V59" s="64"/>
      <c r="W59" s="64"/>
      <c r="X59" s="65"/>
      <c r="Y59" s="237" t="str">
        <f t="shared" si="0"/>
        <v>SI</v>
      </c>
      <c r="Z59" s="64"/>
      <c r="AA59" s="64"/>
      <c r="AB59" s="91"/>
    </row>
    <row r="60" spans="1:28" ht="46.5" customHeight="1" x14ac:dyDescent="0.25">
      <c r="A60" s="267">
        <f t="shared" si="1"/>
        <v>5</v>
      </c>
      <c r="B60" s="65"/>
      <c r="C60" s="268" t="str">
        <f>+'FM-101-IS'!A36</f>
        <v xml:space="preserve">
microperforado tamaño
81 cm x 21 cm</v>
      </c>
      <c r="D60" s="64"/>
      <c r="E60" s="64"/>
      <c r="F60" s="64"/>
      <c r="G60" s="64"/>
      <c r="H60" s="64"/>
      <c r="I60" s="64"/>
      <c r="J60" s="65"/>
      <c r="K60" s="269" t="str">
        <f>+'FM-101-IS'!G36</f>
        <v xml:space="preserve">Se realizó la entrega de los suministros cumpliendo las  especificaciones dadas por el Supervisor </v>
      </c>
      <c r="L60" s="186"/>
      <c r="M60" s="186"/>
      <c r="N60" s="186"/>
      <c r="O60" s="186"/>
      <c r="P60" s="186"/>
      <c r="Q60" s="186"/>
      <c r="R60" s="186"/>
      <c r="S60" s="187"/>
      <c r="T60" s="237" t="str">
        <f>+'FM-101-IS'!S36</f>
        <v>VER ANEXO 5</v>
      </c>
      <c r="U60" s="64"/>
      <c r="V60" s="64"/>
      <c r="W60" s="64"/>
      <c r="X60" s="65"/>
      <c r="Y60" s="237" t="str">
        <f t="shared" si="0"/>
        <v>SI</v>
      </c>
      <c r="Z60" s="64"/>
      <c r="AA60" s="64"/>
      <c r="AB60" s="91"/>
    </row>
    <row r="61" spans="1:28" ht="42.75" customHeight="1" x14ac:dyDescent="0.25">
      <c r="A61" s="267">
        <f t="shared" si="1"/>
        <v>6</v>
      </c>
      <c r="B61" s="65"/>
      <c r="C61" s="268" t="str">
        <f>+'FM-101-IS'!A37</f>
        <v>aviso tensado a estructura metaica y plastificado medida
400x90 cm</v>
      </c>
      <c r="D61" s="64"/>
      <c r="E61" s="64"/>
      <c r="F61" s="64"/>
      <c r="G61" s="64"/>
      <c r="H61" s="64"/>
      <c r="I61" s="64"/>
      <c r="J61" s="65"/>
      <c r="K61" s="269" t="str">
        <f>+'FM-101-IS'!G37</f>
        <v xml:space="preserve">Se realizó la entrega de los suministros cumpliendo las  especificaciones dadas por el Supervisor </v>
      </c>
      <c r="L61" s="186"/>
      <c r="M61" s="186"/>
      <c r="N61" s="186"/>
      <c r="O61" s="186"/>
      <c r="P61" s="186"/>
      <c r="Q61" s="186"/>
      <c r="R61" s="186"/>
      <c r="S61" s="187"/>
      <c r="T61" s="237" t="str">
        <f>+'FM-101-IS'!S37</f>
        <v>VER ANEXO 6</v>
      </c>
      <c r="U61" s="64"/>
      <c r="V61" s="64"/>
      <c r="W61" s="64"/>
      <c r="X61" s="65"/>
      <c r="Y61" s="237" t="str">
        <f t="shared" si="0"/>
        <v>SI</v>
      </c>
      <c r="Z61" s="64"/>
      <c r="AA61" s="64"/>
      <c r="AB61" s="91"/>
    </row>
    <row r="62" spans="1:28" ht="42" hidden="1" customHeight="1" x14ac:dyDescent="0.25">
      <c r="A62" s="267" t="e">
        <f>1+#REF!</f>
        <v>#REF!</v>
      </c>
      <c r="B62" s="65"/>
      <c r="C62" s="268"/>
      <c r="D62" s="64"/>
      <c r="E62" s="64"/>
      <c r="F62" s="64"/>
      <c r="G62" s="64"/>
      <c r="H62" s="64"/>
      <c r="I62" s="64"/>
      <c r="J62" s="65"/>
      <c r="K62" s="237" t="e">
        <f>+'FM-101-IS'!#REF!</f>
        <v>#REF!</v>
      </c>
      <c r="L62" s="64"/>
      <c r="M62" s="64"/>
      <c r="N62" s="64"/>
      <c r="O62" s="64"/>
      <c r="P62" s="64"/>
      <c r="Q62" s="64"/>
      <c r="R62" s="64"/>
      <c r="S62" s="65"/>
      <c r="T62" s="237" t="e">
        <f>+'FM-101-IS'!#REF!</f>
        <v>#REF!</v>
      </c>
      <c r="U62" s="64"/>
      <c r="V62" s="64"/>
      <c r="W62" s="64"/>
      <c r="X62" s="65"/>
      <c r="Y62" s="237" t="e">
        <f t="shared" si="0"/>
        <v>#REF!</v>
      </c>
      <c r="Z62" s="64"/>
      <c r="AA62" s="64"/>
      <c r="AB62" s="91"/>
    </row>
    <row r="63" spans="1:28" ht="42" hidden="1" customHeight="1" x14ac:dyDescent="0.25">
      <c r="A63" s="267" t="e">
        <f t="shared" si="1"/>
        <v>#REF!</v>
      </c>
      <c r="B63" s="65"/>
      <c r="C63" s="268"/>
      <c r="D63" s="64"/>
      <c r="E63" s="64"/>
      <c r="F63" s="64"/>
      <c r="G63" s="64"/>
      <c r="H63" s="64"/>
      <c r="I63" s="64"/>
      <c r="J63" s="65"/>
      <c r="K63" s="237" t="e">
        <f>+'FM-101-IS'!#REF!</f>
        <v>#REF!</v>
      </c>
      <c r="L63" s="64"/>
      <c r="M63" s="64"/>
      <c r="N63" s="64"/>
      <c r="O63" s="64"/>
      <c r="P63" s="64"/>
      <c r="Q63" s="64"/>
      <c r="R63" s="64"/>
      <c r="S63" s="65"/>
      <c r="T63" s="237" t="e">
        <f>+'FM-101-IS'!#REF!</f>
        <v>#REF!</v>
      </c>
      <c r="U63" s="64"/>
      <c r="V63" s="64"/>
      <c r="W63" s="64"/>
      <c r="X63" s="65"/>
      <c r="Y63" s="237" t="e">
        <f t="shared" si="0"/>
        <v>#REF!</v>
      </c>
      <c r="Z63" s="64"/>
      <c r="AA63" s="64"/>
      <c r="AB63" s="91"/>
    </row>
    <row r="64" spans="1:28" ht="42" hidden="1" customHeight="1" x14ac:dyDescent="0.25">
      <c r="A64" s="267" t="e">
        <f t="shared" si="1"/>
        <v>#REF!</v>
      </c>
      <c r="B64" s="65"/>
      <c r="C64" s="268"/>
      <c r="D64" s="64"/>
      <c r="E64" s="64"/>
      <c r="F64" s="64"/>
      <c r="G64" s="64"/>
      <c r="H64" s="64"/>
      <c r="I64" s="64"/>
      <c r="J64" s="65"/>
      <c r="K64" s="237" t="e">
        <f>+'FM-101-IS'!#REF!</f>
        <v>#REF!</v>
      </c>
      <c r="L64" s="64"/>
      <c r="M64" s="64"/>
      <c r="N64" s="64"/>
      <c r="O64" s="64"/>
      <c r="P64" s="64"/>
      <c r="Q64" s="64"/>
      <c r="R64" s="64"/>
      <c r="S64" s="65"/>
      <c r="T64" s="237" t="e">
        <f>+'FM-101-IS'!#REF!</f>
        <v>#REF!</v>
      </c>
      <c r="U64" s="64"/>
      <c r="V64" s="64"/>
      <c r="W64" s="64"/>
      <c r="X64" s="65"/>
      <c r="Y64" s="237" t="e">
        <f t="shared" si="0"/>
        <v>#REF!</v>
      </c>
      <c r="Z64" s="64"/>
      <c r="AA64" s="64"/>
      <c r="AB64" s="91"/>
    </row>
    <row r="65" spans="1:28" ht="42" hidden="1" customHeight="1" x14ac:dyDescent="0.25">
      <c r="A65" s="267" t="e">
        <f t="shared" si="1"/>
        <v>#REF!</v>
      </c>
      <c r="B65" s="65"/>
      <c r="C65" s="268"/>
      <c r="D65" s="64"/>
      <c r="E65" s="64"/>
      <c r="F65" s="64"/>
      <c r="G65" s="64"/>
      <c r="H65" s="64"/>
      <c r="I65" s="64"/>
      <c r="J65" s="65"/>
      <c r="K65" s="237" t="e">
        <f>+'FM-101-IS'!#REF!</f>
        <v>#REF!</v>
      </c>
      <c r="L65" s="64"/>
      <c r="M65" s="64"/>
      <c r="N65" s="64"/>
      <c r="O65" s="64"/>
      <c r="P65" s="64"/>
      <c r="Q65" s="64"/>
      <c r="R65" s="64"/>
      <c r="S65" s="65"/>
      <c r="T65" s="237" t="e">
        <f>+'FM-101-IS'!#REF!</f>
        <v>#REF!</v>
      </c>
      <c r="U65" s="64"/>
      <c r="V65" s="64"/>
      <c r="W65" s="64"/>
      <c r="X65" s="65"/>
      <c r="Y65" s="237" t="e">
        <f t="shared" si="0"/>
        <v>#REF!</v>
      </c>
      <c r="Z65" s="64"/>
      <c r="AA65" s="64"/>
      <c r="AB65" s="91"/>
    </row>
    <row r="66" spans="1:28" ht="42" hidden="1" customHeight="1" x14ac:dyDescent="0.25">
      <c r="A66" s="267" t="e">
        <f t="shared" si="1"/>
        <v>#REF!</v>
      </c>
      <c r="B66" s="65"/>
      <c r="C66" s="268">
        <f>+'FM-101-IS'!A42</f>
        <v>202400081</v>
      </c>
      <c r="D66" s="64"/>
      <c r="E66" s="64"/>
      <c r="F66" s="64"/>
      <c r="G66" s="64"/>
      <c r="H66" s="64"/>
      <c r="I66" s="64"/>
      <c r="J66" s="65"/>
      <c r="K66" s="237" t="e">
        <f>+'FM-101-IS'!#REF!</f>
        <v>#REF!</v>
      </c>
      <c r="L66" s="64"/>
      <c r="M66" s="64"/>
      <c r="N66" s="64"/>
      <c r="O66" s="64"/>
      <c r="P66" s="64"/>
      <c r="Q66" s="64"/>
      <c r="R66" s="64"/>
      <c r="S66" s="65"/>
      <c r="T66" s="237" t="e">
        <f>+'FM-101-IS'!#REF!</f>
        <v>#REF!</v>
      </c>
      <c r="U66" s="64"/>
      <c r="V66" s="64"/>
      <c r="W66" s="64"/>
      <c r="X66" s="65"/>
      <c r="Y66" s="237" t="e">
        <f t="shared" si="0"/>
        <v>#REF!</v>
      </c>
      <c r="Z66" s="64"/>
      <c r="AA66" s="64"/>
      <c r="AB66" s="91"/>
    </row>
    <row r="67" spans="1:28" ht="18.75" hidden="1" customHeight="1" x14ac:dyDescent="0.25">
      <c r="A67" s="267" t="e">
        <f t="shared" si="1"/>
        <v>#REF!</v>
      </c>
      <c r="B67" s="65"/>
      <c r="C67" s="268">
        <f>+'FM-101-IS'!A44</f>
        <v>0</v>
      </c>
      <c r="D67" s="64"/>
      <c r="E67" s="64"/>
      <c r="F67" s="64"/>
      <c r="G67" s="64"/>
      <c r="H67" s="64"/>
      <c r="I67" s="64"/>
      <c r="J67" s="65"/>
      <c r="K67" s="237" t="e">
        <f>+'FM-101-IS'!#REF!</f>
        <v>#REF!</v>
      </c>
      <c r="L67" s="64"/>
      <c r="M67" s="64"/>
      <c r="N67" s="64"/>
      <c r="O67" s="64"/>
      <c r="P67" s="64"/>
      <c r="Q67" s="64"/>
      <c r="R67" s="64"/>
      <c r="S67" s="65"/>
      <c r="T67" s="237" t="e">
        <f>+'FM-101-IS'!#REF!</f>
        <v>#REF!</v>
      </c>
      <c r="U67" s="64"/>
      <c r="V67" s="64"/>
      <c r="W67" s="64"/>
      <c r="X67" s="65"/>
      <c r="Y67" s="237" t="e">
        <f t="shared" si="0"/>
        <v>#REF!</v>
      </c>
      <c r="Z67" s="64"/>
      <c r="AA67" s="64"/>
      <c r="AB67" s="91"/>
    </row>
    <row r="68" spans="1:28" ht="30.75" customHeight="1" x14ac:dyDescent="0.3">
      <c r="A68" s="257" t="s">
        <v>124</v>
      </c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91"/>
    </row>
    <row r="69" spans="1:28" ht="18.75" customHeight="1" x14ac:dyDescent="0.25">
      <c r="A69" s="258" t="str">
        <f>+CONCATENATE("El contratista ha cumplió a entera satisfacción con el desarrollo y ejecución del objeto contractual y las obligaciones derivadas del contrato ",H12)</f>
        <v>El contratista ha cumplió a entera satisfacción con el desarrollo y ejecución del objeto contractual y las obligaciones derivadas del contrato N° 025 DE 2024</v>
      </c>
      <c r="B69" s="166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  <c r="U69" s="166"/>
      <c r="V69" s="166"/>
      <c r="W69" s="166"/>
      <c r="X69" s="166"/>
      <c r="Y69" s="166"/>
      <c r="Z69" s="166"/>
      <c r="AA69" s="166"/>
      <c r="AB69" s="233"/>
    </row>
    <row r="70" spans="1:28" ht="12.75" customHeight="1" x14ac:dyDescent="0.25">
      <c r="A70" s="286"/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/>
      <c r="Y70" s="168"/>
      <c r="Z70" s="168"/>
      <c r="AA70" s="168"/>
      <c r="AB70" s="234"/>
    </row>
    <row r="71" spans="1:28" ht="15" customHeight="1" x14ac:dyDescent="0.3">
      <c r="A71" s="257" t="s">
        <v>66</v>
      </c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91"/>
    </row>
    <row r="72" spans="1:28" ht="15" customHeight="1" x14ac:dyDescent="0.3">
      <c r="A72" s="176" t="s">
        <v>72</v>
      </c>
      <c r="B72" s="67"/>
      <c r="C72" s="67"/>
      <c r="D72" s="67"/>
      <c r="E72" s="67"/>
      <c r="F72" s="67"/>
      <c r="G72" s="107"/>
      <c r="H72" s="63" t="s">
        <v>73</v>
      </c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5"/>
      <c r="AB72" s="38"/>
    </row>
    <row r="73" spans="1:28" ht="30" customHeight="1" x14ac:dyDescent="0.3">
      <c r="A73" s="109"/>
      <c r="B73" s="69"/>
      <c r="C73" s="69"/>
      <c r="D73" s="69"/>
      <c r="E73" s="69"/>
      <c r="F73" s="69"/>
      <c r="G73" s="86"/>
      <c r="H73" s="287" t="s">
        <v>75</v>
      </c>
      <c r="I73" s="65"/>
      <c r="J73" s="63" t="s">
        <v>62</v>
      </c>
      <c r="K73" s="64"/>
      <c r="L73" s="65"/>
      <c r="M73" s="63" t="s">
        <v>63</v>
      </c>
      <c r="N73" s="64"/>
      <c r="O73" s="64"/>
      <c r="P73" s="65"/>
      <c r="Q73" s="63" t="s">
        <v>64</v>
      </c>
      <c r="R73" s="64"/>
      <c r="S73" s="64"/>
      <c r="T73" s="65"/>
      <c r="U73" s="63" t="s">
        <v>76</v>
      </c>
      <c r="V73" s="64"/>
      <c r="W73" s="64"/>
      <c r="X73" s="64"/>
      <c r="Y73" s="64"/>
      <c r="Z73" s="64"/>
      <c r="AA73" s="65"/>
      <c r="AB73" s="38"/>
    </row>
    <row r="74" spans="1:28" ht="15" customHeight="1" x14ac:dyDescent="0.3">
      <c r="A74" s="113">
        <f>+'FM-101-IS'!A55:D55</f>
        <v>9479410064</v>
      </c>
      <c r="B74" s="64"/>
      <c r="C74" s="64"/>
      <c r="D74" s="64"/>
      <c r="E74" s="64"/>
      <c r="F74" s="64"/>
      <c r="G74" s="65"/>
      <c r="H74" s="297">
        <f>+'FM-101-IS'!E55</f>
        <v>45649</v>
      </c>
      <c r="I74" s="65"/>
      <c r="J74" s="75">
        <f>+'FM-101-IS'!F55</f>
        <v>162500</v>
      </c>
      <c r="K74" s="64"/>
      <c r="L74" s="65"/>
      <c r="M74" s="75">
        <f>+'FM-101-IS'!H55</f>
        <v>208000</v>
      </c>
      <c r="N74" s="64"/>
      <c r="O74" s="64"/>
      <c r="P74" s="65"/>
      <c r="Q74" s="75">
        <f>+'FM-101-IS'!L55</f>
        <v>6800</v>
      </c>
      <c r="R74" s="64"/>
      <c r="S74" s="64"/>
      <c r="T74" s="65"/>
      <c r="U74" s="76">
        <f>+SUM(J74:T74)</f>
        <v>377300</v>
      </c>
      <c r="V74" s="64"/>
      <c r="W74" s="64"/>
      <c r="X74" s="64"/>
      <c r="Y74" s="64"/>
      <c r="Z74" s="64"/>
      <c r="AA74" s="65"/>
      <c r="AB74" s="38"/>
    </row>
    <row r="75" spans="1:28" ht="19.899999999999999" hidden="1" customHeight="1" x14ac:dyDescent="0.3">
      <c r="A75" s="113"/>
      <c r="B75" s="64"/>
      <c r="C75" s="64"/>
      <c r="D75" s="64"/>
      <c r="E75" s="64"/>
      <c r="F75" s="64"/>
      <c r="G75" s="65"/>
      <c r="H75" s="297">
        <f>+'FM-101-IS'!E58</f>
        <v>0</v>
      </c>
      <c r="I75" s="65"/>
      <c r="J75" s="75" t="e">
        <f>+'FM-101-IS'!#REF!</f>
        <v>#REF!</v>
      </c>
      <c r="K75" s="64"/>
      <c r="L75" s="65"/>
      <c r="M75" s="75">
        <f>+'FM-101-IS'!H58</f>
        <v>0</v>
      </c>
      <c r="N75" s="64"/>
      <c r="O75" s="64"/>
      <c r="P75" s="65"/>
      <c r="Q75" s="75" t="e">
        <f>+'FM-101-IS'!#REF!</f>
        <v>#REF!</v>
      </c>
      <c r="R75" s="64"/>
      <c r="S75" s="64"/>
      <c r="T75" s="65"/>
      <c r="U75" s="76" t="e">
        <f>+SUM(J75:T75)</f>
        <v>#REF!</v>
      </c>
      <c r="V75" s="64"/>
      <c r="W75" s="64"/>
      <c r="X75" s="64"/>
      <c r="Y75" s="64"/>
      <c r="Z75" s="64"/>
      <c r="AA75" s="65"/>
      <c r="AB75" s="38"/>
    </row>
    <row r="76" spans="1:28" ht="15" customHeight="1" x14ac:dyDescent="0.3">
      <c r="A76" s="153" t="s">
        <v>65</v>
      </c>
      <c r="B76" s="64"/>
      <c r="C76" s="64"/>
      <c r="D76" s="64"/>
      <c r="E76" s="64"/>
      <c r="F76" s="64"/>
      <c r="G76" s="64"/>
      <c r="H76" s="64"/>
      <c r="I76" s="65"/>
      <c r="J76" s="76">
        <f>SUM(J74:L74)</f>
        <v>162500</v>
      </c>
      <c r="K76" s="64"/>
      <c r="L76" s="65"/>
      <c r="M76" s="76">
        <f>SUM(M74:P75)</f>
        <v>208000</v>
      </c>
      <c r="N76" s="64"/>
      <c r="O76" s="64"/>
      <c r="P76" s="65"/>
      <c r="Q76" s="76">
        <f>SUM(Q74:T74)</f>
        <v>6800</v>
      </c>
      <c r="R76" s="64"/>
      <c r="S76" s="64"/>
      <c r="T76" s="65"/>
      <c r="U76" s="76">
        <f>SUM(J76:T76)</f>
        <v>377300</v>
      </c>
      <c r="V76" s="64"/>
      <c r="W76" s="64"/>
      <c r="X76" s="64"/>
      <c r="Y76" s="64"/>
      <c r="Z76" s="64"/>
      <c r="AA76" s="65"/>
      <c r="AB76" s="38"/>
    </row>
    <row r="77" spans="1:28" ht="15" customHeight="1" x14ac:dyDescent="0.3">
      <c r="A77" s="156" t="s">
        <v>77</v>
      </c>
      <c r="B77" s="64"/>
      <c r="C77" s="64"/>
      <c r="D77" s="64"/>
      <c r="E77" s="65"/>
      <c r="F77" s="157" t="s">
        <v>78</v>
      </c>
      <c r="G77" s="64"/>
      <c r="H77" s="64"/>
      <c r="I77" s="65"/>
      <c r="J77" s="158">
        <f>+VLOOKUP(F77,Listas!I:J,2,0)</f>
        <v>5.2199999999999998E-3</v>
      </c>
      <c r="K77" s="64"/>
      <c r="L77" s="65"/>
      <c r="M77" s="289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39"/>
      <c r="Y77" s="39"/>
      <c r="Z77" s="39"/>
      <c r="AA77" s="39"/>
      <c r="AB77" s="40"/>
    </row>
    <row r="78" spans="1:28" ht="15" customHeight="1" x14ac:dyDescent="0.3">
      <c r="A78" s="243" t="s">
        <v>125</v>
      </c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5"/>
      <c r="AB78" s="38"/>
    </row>
    <row r="79" spans="1:28" ht="15" hidden="1" customHeight="1" x14ac:dyDescent="0.3">
      <c r="A79" s="288" t="s">
        <v>126</v>
      </c>
      <c r="B79" s="64"/>
      <c r="C79" s="64"/>
      <c r="D79" s="64"/>
      <c r="E79" s="64"/>
      <c r="F79" s="65"/>
      <c r="G79" s="63" t="s">
        <v>62</v>
      </c>
      <c r="H79" s="64"/>
      <c r="I79" s="64"/>
      <c r="J79" s="65"/>
      <c r="K79" s="63" t="s">
        <v>63</v>
      </c>
      <c r="L79" s="64"/>
      <c r="M79" s="64"/>
      <c r="N79" s="65"/>
      <c r="O79" s="63" t="s">
        <v>64</v>
      </c>
      <c r="P79" s="64"/>
      <c r="Q79" s="64"/>
      <c r="R79" s="65"/>
      <c r="S79" s="63" t="s">
        <v>65</v>
      </c>
      <c r="T79" s="64"/>
      <c r="U79" s="64"/>
      <c r="V79" s="64"/>
      <c r="W79" s="64"/>
      <c r="X79" s="64"/>
      <c r="Y79" s="65"/>
      <c r="Z79" s="39"/>
      <c r="AA79" s="39"/>
      <c r="AB79" s="40"/>
    </row>
    <row r="80" spans="1:28" ht="15" hidden="1" customHeight="1" x14ac:dyDescent="0.3">
      <c r="A80" s="127" t="s">
        <v>67</v>
      </c>
      <c r="B80" s="64"/>
      <c r="C80" s="64"/>
      <c r="D80" s="64"/>
      <c r="E80" s="64"/>
      <c r="F80" s="65"/>
      <c r="G80" s="75">
        <f>+'FM-101-IS'!AB49</f>
        <v>162500</v>
      </c>
      <c r="H80" s="64"/>
      <c r="I80" s="64"/>
      <c r="J80" s="65"/>
      <c r="K80" s="76">
        <f>+'FM-101-IS'!AF49</f>
        <v>208000</v>
      </c>
      <c r="L80" s="64"/>
      <c r="M80" s="64"/>
      <c r="N80" s="65"/>
      <c r="O80" s="76">
        <f>+'FM-101-IS'!AJ49</f>
        <v>6800</v>
      </c>
      <c r="P80" s="64"/>
      <c r="Q80" s="64"/>
      <c r="R80" s="65"/>
      <c r="S80" s="76">
        <f>+SUM(G80:R80)</f>
        <v>377300</v>
      </c>
      <c r="T80" s="64"/>
      <c r="U80" s="64"/>
      <c r="V80" s="64"/>
      <c r="W80" s="64"/>
      <c r="X80" s="64"/>
      <c r="Y80" s="65"/>
      <c r="Z80" s="39"/>
      <c r="AA80" s="39"/>
      <c r="AB80" s="40"/>
    </row>
    <row r="81" spans="1:28" ht="15" customHeight="1" x14ac:dyDescent="0.3">
      <c r="A81" s="127" t="s">
        <v>71</v>
      </c>
      <c r="B81" s="64"/>
      <c r="C81" s="64"/>
      <c r="D81" s="64"/>
      <c r="E81" s="64"/>
      <c r="F81" s="65"/>
      <c r="G81" s="75">
        <f>+J74</f>
        <v>162500</v>
      </c>
      <c r="H81" s="64"/>
      <c r="I81" s="64"/>
      <c r="J81" s="65"/>
      <c r="K81" s="76">
        <f>+M74</f>
        <v>208000</v>
      </c>
      <c r="L81" s="64"/>
      <c r="M81" s="64"/>
      <c r="N81" s="65"/>
      <c r="O81" s="76">
        <f>+Q74</f>
        <v>6800</v>
      </c>
      <c r="P81" s="64"/>
      <c r="Q81" s="64"/>
      <c r="R81" s="65"/>
      <c r="S81" s="76">
        <f>+SUM(G81:R81)</f>
        <v>377300</v>
      </c>
      <c r="T81" s="64"/>
      <c r="U81" s="64"/>
      <c r="V81" s="64"/>
      <c r="W81" s="64"/>
      <c r="X81" s="64"/>
      <c r="Y81" s="65"/>
      <c r="Z81" s="39"/>
      <c r="AA81" s="39"/>
      <c r="AB81" s="40"/>
    </row>
    <row r="82" spans="1:28" ht="15" hidden="1" customHeight="1" x14ac:dyDescent="0.3">
      <c r="A82" s="127" t="s">
        <v>127</v>
      </c>
      <c r="B82" s="64"/>
      <c r="C82" s="64"/>
      <c r="D82" s="64"/>
      <c r="E82" s="64"/>
      <c r="F82" s="65"/>
      <c r="G82" s="290" t="str">
        <f>+IF(G81&gt;=G80,"Cumple","NO CUMPLE")</f>
        <v>Cumple</v>
      </c>
      <c r="H82" s="64"/>
      <c r="I82" s="64"/>
      <c r="J82" s="65"/>
      <c r="K82" s="290" t="str">
        <f>+IF(K81&gt;=K80,"Cumple","NO CUMPLE")</f>
        <v>Cumple</v>
      </c>
      <c r="L82" s="64"/>
      <c r="M82" s="64"/>
      <c r="N82" s="65"/>
      <c r="O82" s="290" t="str">
        <f>+IF(O81&gt;=O80,"Cumple","NO CUMPLE")</f>
        <v>Cumple</v>
      </c>
      <c r="P82" s="64"/>
      <c r="Q82" s="64"/>
      <c r="R82" s="65"/>
      <c r="S82" s="290" t="str">
        <f>+IF(S81&gt;=S80,"Cumple","NO CUMPLE")</f>
        <v>Cumple</v>
      </c>
      <c r="T82" s="64"/>
      <c r="U82" s="64"/>
      <c r="V82" s="64"/>
      <c r="W82" s="64"/>
      <c r="X82" s="64"/>
      <c r="Y82" s="65"/>
      <c r="Z82" s="39"/>
      <c r="AA82" s="39"/>
      <c r="AB82" s="40"/>
    </row>
    <row r="83" spans="1:28" ht="15" customHeight="1" x14ac:dyDescent="0.3">
      <c r="A83" s="257" t="s">
        <v>128</v>
      </c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91"/>
    </row>
    <row r="84" spans="1:28" ht="15" customHeight="1" x14ac:dyDescent="0.25">
      <c r="A84" s="291" t="s">
        <v>129</v>
      </c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91"/>
    </row>
    <row r="85" spans="1:28" ht="22.5" customHeight="1" x14ac:dyDescent="0.25">
      <c r="A85" s="291" t="s">
        <v>130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91"/>
    </row>
    <row r="86" spans="1:28" ht="30" customHeight="1" thickBot="1" x14ac:dyDescent="0.3">
      <c r="A86" s="292" t="s">
        <v>131</v>
      </c>
      <c r="B86" s="99"/>
      <c r="C86" s="99"/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103"/>
    </row>
    <row r="87" spans="1:28" ht="26.25" hidden="1" customHeight="1" x14ac:dyDescent="0.25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</row>
    <row r="88" spans="1:28" ht="15" customHeight="1" x14ac:dyDescent="0.25">
      <c r="A88" s="295" t="s">
        <v>132</v>
      </c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</row>
    <row r="89" spans="1:28" ht="15" customHeight="1" x14ac:dyDescent="0.3">
      <c r="A89" s="30"/>
      <c r="B89" s="30"/>
      <c r="C89" s="296" t="s">
        <v>133</v>
      </c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</row>
    <row r="90" spans="1:28" ht="15" customHeight="1" x14ac:dyDescent="0.3">
      <c r="A90" s="30"/>
      <c r="B90" s="30"/>
      <c r="C90" s="296" t="s">
        <v>134</v>
      </c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</row>
    <row r="91" spans="1:28" ht="15" customHeight="1" x14ac:dyDescent="0.3">
      <c r="A91" s="30"/>
      <c r="B91" s="30"/>
      <c r="C91" s="296" t="s">
        <v>135</v>
      </c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</row>
    <row r="92" spans="1:28" ht="15" customHeight="1" x14ac:dyDescent="0.3">
      <c r="A92" s="30"/>
      <c r="B92" s="30"/>
      <c r="C92" s="296" t="s">
        <v>136</v>
      </c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</row>
    <row r="93" spans="1:28" ht="15" customHeight="1" x14ac:dyDescent="0.3">
      <c r="A93" s="30"/>
      <c r="B93" s="30"/>
      <c r="C93" s="296" t="s">
        <v>137</v>
      </c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</row>
    <row r="94" spans="1:28" ht="6" customHeight="1" x14ac:dyDescent="0.3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</row>
    <row r="95" spans="1:28" ht="15" customHeight="1" x14ac:dyDescent="0.3">
      <c r="A95" s="294" t="s">
        <v>138</v>
      </c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</row>
    <row r="96" spans="1:28" ht="13.5" customHeight="1" x14ac:dyDescent="0.3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</row>
    <row r="97" spans="1:28" ht="51" customHeight="1" x14ac:dyDescent="0.3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</row>
    <row r="98" spans="1:28" ht="15" customHeight="1" x14ac:dyDescent="0.3">
      <c r="A98" s="293" t="str">
        <f>+H16</f>
        <v xml:space="preserve">ZAMIRA CARO CARO </v>
      </c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</row>
    <row r="99" spans="1:28" ht="15" customHeight="1" x14ac:dyDescent="0.3">
      <c r="A99" s="294" t="str">
        <f>+'FM-101-IS'!F8</f>
        <v xml:space="preserve">SECRETARIA DE DESARROLLO ECONÓMICO Y PARTICIPACIÓN COMUNITARIA </v>
      </c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</row>
    <row r="100" spans="1:28" ht="13.5" customHeight="1" x14ac:dyDescent="0.3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</row>
    <row r="101" spans="1:28" ht="13.5" customHeight="1" x14ac:dyDescent="0.3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</row>
    <row r="102" spans="1:28" ht="13.5" customHeight="1" x14ac:dyDescent="0.3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</row>
    <row r="103" spans="1:28" ht="13.5" customHeight="1" x14ac:dyDescent="0.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</row>
    <row r="104" spans="1:28" ht="13.5" customHeight="1" x14ac:dyDescent="0.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</row>
    <row r="105" spans="1:28" ht="13.5" customHeight="1" x14ac:dyDescent="0.3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</row>
    <row r="106" spans="1:28" ht="13.5" customHeight="1" x14ac:dyDescent="0.3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</row>
    <row r="107" spans="1:28" ht="13.5" customHeight="1" x14ac:dyDescent="0.3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</row>
    <row r="108" spans="1:28" ht="13.5" customHeight="1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</row>
    <row r="109" spans="1:28" ht="13.5" customHeight="1" x14ac:dyDescent="0.3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</row>
    <row r="110" spans="1:28" ht="13.5" customHeight="1" x14ac:dyDescent="0.3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</row>
    <row r="111" spans="1:28" ht="13.5" customHeight="1" x14ac:dyDescent="0.3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</row>
    <row r="112" spans="1:28" ht="13.5" customHeight="1" x14ac:dyDescent="0.3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</row>
    <row r="113" spans="1:28" ht="13.5" customHeight="1" x14ac:dyDescent="0.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</row>
    <row r="114" spans="1:28" ht="13.5" customHeight="1" x14ac:dyDescent="0.3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</row>
    <row r="115" spans="1:28" ht="13.5" customHeight="1" x14ac:dyDescent="0.3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</row>
    <row r="116" spans="1:28" ht="13.5" customHeight="1" x14ac:dyDescent="0.3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</row>
    <row r="117" spans="1:28" ht="13.5" customHeight="1" x14ac:dyDescent="0.3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</row>
    <row r="118" spans="1:28" ht="13.5" customHeight="1" x14ac:dyDescent="0.3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</row>
    <row r="119" spans="1:28" ht="13.5" customHeight="1" x14ac:dyDescent="0.3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</row>
    <row r="120" spans="1:28" ht="13.5" customHeight="1" x14ac:dyDescent="0.3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</row>
    <row r="121" spans="1:28" ht="13.5" customHeight="1" x14ac:dyDescent="0.3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</row>
    <row r="122" spans="1:28" ht="13.5" customHeight="1" x14ac:dyDescent="0.3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</row>
    <row r="123" spans="1:28" ht="13.5" customHeight="1" x14ac:dyDescent="0.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</row>
    <row r="124" spans="1:28" ht="13.5" customHeight="1" x14ac:dyDescent="0.3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</row>
    <row r="125" spans="1:28" ht="13.5" customHeight="1" x14ac:dyDescent="0.3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</row>
    <row r="126" spans="1:28" ht="13.5" customHeight="1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</row>
    <row r="127" spans="1:28" ht="13.5" customHeight="1" x14ac:dyDescent="0.3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</row>
    <row r="128" spans="1:28" ht="13.5" customHeight="1" x14ac:dyDescent="0.3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</row>
    <row r="129" spans="1:28" ht="13.5" customHeight="1" x14ac:dyDescent="0.3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</row>
    <row r="130" spans="1:28" ht="13.5" customHeight="1" x14ac:dyDescent="0.3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</row>
    <row r="131" spans="1:28" ht="13.5" customHeight="1" x14ac:dyDescent="0.3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</row>
    <row r="132" spans="1:28" ht="13.5" customHeight="1" x14ac:dyDescent="0.3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</row>
    <row r="133" spans="1:28" ht="13.5" customHeight="1" x14ac:dyDescent="0.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</row>
    <row r="134" spans="1:28" ht="13.5" customHeight="1" x14ac:dyDescent="0.3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</row>
    <row r="135" spans="1:28" ht="13.5" customHeight="1" x14ac:dyDescent="0.3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</row>
    <row r="136" spans="1:28" ht="13.5" customHeight="1" x14ac:dyDescent="0.3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</row>
    <row r="137" spans="1:28" ht="13.5" customHeight="1" x14ac:dyDescent="0.3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</row>
    <row r="138" spans="1:28" ht="13.5" customHeight="1" x14ac:dyDescent="0.3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</row>
    <row r="139" spans="1:28" ht="13.5" customHeight="1" x14ac:dyDescent="0.3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</row>
    <row r="140" spans="1:28" ht="13.5" customHeight="1" x14ac:dyDescent="0.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</row>
    <row r="141" spans="1:28" ht="13.5" customHeight="1" x14ac:dyDescent="0.3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</row>
    <row r="142" spans="1:28" ht="13.5" customHeight="1" x14ac:dyDescent="0.3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</row>
    <row r="143" spans="1:28" ht="13.5" customHeight="1" x14ac:dyDescent="0.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</row>
    <row r="144" spans="1:28" ht="13.5" customHeight="1" x14ac:dyDescent="0.3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</row>
    <row r="145" spans="1:28" ht="13.5" customHeight="1" x14ac:dyDescent="0.3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</row>
    <row r="146" spans="1:28" ht="13.5" customHeight="1" x14ac:dyDescent="0.3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</row>
    <row r="147" spans="1:28" ht="13.5" customHeight="1" x14ac:dyDescent="0.3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</row>
    <row r="148" spans="1:28" ht="13.5" customHeight="1" x14ac:dyDescent="0.3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</row>
    <row r="149" spans="1:28" ht="13.5" customHeight="1" x14ac:dyDescent="0.3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</row>
    <row r="150" spans="1:28" ht="13.5" customHeight="1" x14ac:dyDescent="0.3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</row>
    <row r="151" spans="1:28" ht="13.5" customHeight="1" x14ac:dyDescent="0.3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</row>
    <row r="152" spans="1:28" ht="13.5" customHeight="1" x14ac:dyDescent="0.3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</row>
    <row r="153" spans="1:28" ht="13.5" customHeight="1" x14ac:dyDescent="0.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</row>
    <row r="154" spans="1:28" ht="13.5" customHeight="1" x14ac:dyDescent="0.3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</row>
    <row r="155" spans="1:28" ht="13.5" customHeight="1" x14ac:dyDescent="0.3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</row>
    <row r="156" spans="1:28" ht="13.5" customHeight="1" x14ac:dyDescent="0.3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</row>
    <row r="157" spans="1:28" ht="13.5" customHeight="1" x14ac:dyDescent="0.3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</row>
    <row r="158" spans="1:28" ht="13.5" customHeight="1" x14ac:dyDescent="0.3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</row>
    <row r="159" spans="1:28" ht="13.5" customHeight="1" x14ac:dyDescent="0.3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</row>
    <row r="160" spans="1:28" ht="13.5" customHeight="1" x14ac:dyDescent="0.3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</row>
    <row r="161" spans="1:28" ht="13.5" customHeight="1" x14ac:dyDescent="0.3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</row>
    <row r="162" spans="1:28" ht="13.5" customHeight="1" x14ac:dyDescent="0.3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</row>
    <row r="163" spans="1:28" ht="13.5" customHeight="1" x14ac:dyDescent="0.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</row>
    <row r="164" spans="1:28" ht="13.5" customHeight="1" x14ac:dyDescent="0.3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</row>
    <row r="165" spans="1:28" ht="13.5" customHeight="1" x14ac:dyDescent="0.3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</row>
    <row r="166" spans="1:28" ht="13.5" customHeight="1" x14ac:dyDescent="0.3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</row>
    <row r="167" spans="1:28" ht="13.5" customHeight="1" x14ac:dyDescent="0.3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</row>
    <row r="168" spans="1:28" ht="13.5" customHeight="1" x14ac:dyDescent="0.3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</row>
    <row r="169" spans="1:28" ht="13.5" customHeight="1" x14ac:dyDescent="0.3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</row>
    <row r="170" spans="1:28" ht="13.5" customHeight="1" x14ac:dyDescent="0.3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</row>
    <row r="171" spans="1:28" ht="13.5" customHeight="1" x14ac:dyDescent="0.3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</row>
    <row r="172" spans="1:28" ht="13.5" customHeight="1" x14ac:dyDescent="0.3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</row>
    <row r="173" spans="1:28" ht="13.5" customHeight="1" x14ac:dyDescent="0.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</row>
    <row r="174" spans="1:28" ht="13.5" customHeight="1" x14ac:dyDescent="0.3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</row>
    <row r="175" spans="1:28" ht="13.5" customHeight="1" x14ac:dyDescent="0.3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</row>
    <row r="176" spans="1:28" ht="13.5" customHeight="1" x14ac:dyDescent="0.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</row>
    <row r="177" spans="1:28" ht="13.5" customHeight="1" x14ac:dyDescent="0.3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</row>
    <row r="178" spans="1:28" ht="13.5" customHeight="1" x14ac:dyDescent="0.3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</row>
    <row r="179" spans="1:28" ht="13.5" customHeight="1" x14ac:dyDescent="0.3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</row>
    <row r="180" spans="1:28" ht="13.5" customHeight="1" x14ac:dyDescent="0.3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</row>
    <row r="181" spans="1:28" ht="13.5" customHeight="1" x14ac:dyDescent="0.3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</row>
    <row r="182" spans="1:28" ht="13.5" customHeight="1" x14ac:dyDescent="0.3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</row>
    <row r="183" spans="1:28" ht="13.5" customHeight="1" x14ac:dyDescent="0.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</row>
    <row r="184" spans="1:28" ht="13.5" customHeight="1" x14ac:dyDescent="0.3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</row>
    <row r="185" spans="1:28" ht="13.5" customHeight="1" x14ac:dyDescent="0.3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</row>
    <row r="186" spans="1:28" ht="13.5" customHeight="1" x14ac:dyDescent="0.3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</row>
    <row r="187" spans="1:28" ht="13.5" customHeight="1" x14ac:dyDescent="0.3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</row>
    <row r="188" spans="1:28" ht="13.5" customHeight="1" x14ac:dyDescent="0.3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</row>
    <row r="189" spans="1:28" ht="13.5" customHeight="1" x14ac:dyDescent="0.3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</row>
    <row r="190" spans="1:28" ht="13.5" customHeight="1" x14ac:dyDescent="0.3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</row>
    <row r="191" spans="1:28" ht="13.5" customHeight="1" x14ac:dyDescent="0.3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</row>
    <row r="192" spans="1:28" ht="13.5" customHeight="1" x14ac:dyDescent="0.3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</row>
    <row r="193" spans="1:28" ht="13.5" customHeight="1" x14ac:dyDescent="0.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</row>
    <row r="194" spans="1:28" ht="13.5" customHeight="1" x14ac:dyDescent="0.3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</row>
    <row r="195" spans="1:28" ht="13.5" customHeight="1" x14ac:dyDescent="0.3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</row>
    <row r="196" spans="1:28" ht="13.5" customHeight="1" x14ac:dyDescent="0.3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</row>
    <row r="197" spans="1:28" ht="13.5" customHeight="1" x14ac:dyDescent="0.3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</row>
    <row r="198" spans="1:28" ht="13.5" customHeight="1" x14ac:dyDescent="0.3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</row>
    <row r="199" spans="1:28" ht="13.5" customHeight="1" x14ac:dyDescent="0.3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</row>
    <row r="200" spans="1:28" ht="13.5" customHeight="1" x14ac:dyDescent="0.3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</row>
    <row r="201" spans="1:28" ht="13.5" customHeight="1" x14ac:dyDescent="0.3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</row>
    <row r="202" spans="1:28" ht="13.5" customHeight="1" x14ac:dyDescent="0.3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</row>
    <row r="203" spans="1:28" ht="13.5" customHeight="1" x14ac:dyDescent="0.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</row>
    <row r="204" spans="1:28" ht="13.5" customHeight="1" x14ac:dyDescent="0.3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</row>
    <row r="205" spans="1:28" ht="13.5" customHeight="1" x14ac:dyDescent="0.3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</row>
    <row r="206" spans="1:28" ht="13.5" customHeight="1" x14ac:dyDescent="0.3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</row>
    <row r="207" spans="1:28" ht="13.5" customHeight="1" x14ac:dyDescent="0.3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</row>
    <row r="208" spans="1:28" ht="13.5" customHeight="1" x14ac:dyDescent="0.3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</row>
    <row r="209" spans="1:28" ht="13.5" customHeight="1" x14ac:dyDescent="0.3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</row>
    <row r="210" spans="1:28" ht="13.5" customHeight="1" x14ac:dyDescent="0.3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</row>
    <row r="211" spans="1:28" ht="13.5" customHeight="1" x14ac:dyDescent="0.3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</row>
    <row r="212" spans="1:28" ht="13.5" customHeight="1" x14ac:dyDescent="0.3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</row>
    <row r="213" spans="1:28" ht="13.5" customHeight="1" x14ac:dyDescent="0.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</row>
    <row r="214" spans="1:28" ht="13.5" customHeight="1" x14ac:dyDescent="0.3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</row>
    <row r="215" spans="1:28" ht="13.5" customHeight="1" x14ac:dyDescent="0.3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</row>
    <row r="216" spans="1:28" ht="13.5" customHeight="1" x14ac:dyDescent="0.3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</row>
    <row r="217" spans="1:28" ht="13.5" customHeight="1" x14ac:dyDescent="0.3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</row>
    <row r="218" spans="1:28" ht="13.5" customHeight="1" x14ac:dyDescent="0.3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</row>
    <row r="219" spans="1:28" ht="13.5" customHeight="1" x14ac:dyDescent="0.3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</row>
    <row r="220" spans="1:28" ht="13.5" customHeight="1" x14ac:dyDescent="0.3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</row>
    <row r="221" spans="1:28" ht="13.5" customHeight="1" x14ac:dyDescent="0.3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</row>
    <row r="222" spans="1:28" ht="13.5" customHeight="1" x14ac:dyDescent="0.3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</row>
    <row r="223" spans="1:28" ht="13.5" customHeight="1" x14ac:dyDescent="0.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</row>
    <row r="224" spans="1:28" ht="13.5" customHeight="1" x14ac:dyDescent="0.3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</row>
    <row r="225" spans="1:28" ht="13.5" customHeight="1" x14ac:dyDescent="0.3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</row>
    <row r="226" spans="1:28" ht="13.5" customHeight="1" x14ac:dyDescent="0.3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</row>
    <row r="227" spans="1:28" ht="13.5" customHeight="1" x14ac:dyDescent="0.3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</row>
    <row r="228" spans="1:28" ht="13.5" customHeight="1" x14ac:dyDescent="0.3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</row>
    <row r="229" spans="1:28" ht="13.5" customHeight="1" x14ac:dyDescent="0.3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</row>
    <row r="230" spans="1:28" ht="13.5" customHeight="1" x14ac:dyDescent="0.3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</row>
    <row r="231" spans="1:28" ht="13.5" customHeight="1" x14ac:dyDescent="0.3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</row>
    <row r="232" spans="1:28" ht="13.5" customHeight="1" x14ac:dyDescent="0.3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</row>
    <row r="233" spans="1:28" ht="13.5" customHeight="1" x14ac:dyDescent="0.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</row>
    <row r="234" spans="1:28" ht="13.5" customHeight="1" x14ac:dyDescent="0.3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</row>
    <row r="235" spans="1:28" ht="13.5" customHeight="1" x14ac:dyDescent="0.3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</row>
    <row r="236" spans="1:28" ht="13.5" customHeight="1" x14ac:dyDescent="0.3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</row>
    <row r="237" spans="1:28" ht="13.5" customHeight="1" x14ac:dyDescent="0.3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</row>
    <row r="238" spans="1:28" ht="13.5" customHeight="1" x14ac:dyDescent="0.3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</row>
    <row r="239" spans="1:28" ht="13.5" customHeight="1" x14ac:dyDescent="0.3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</row>
    <row r="240" spans="1:28" ht="13.5" customHeight="1" x14ac:dyDescent="0.3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</row>
    <row r="241" spans="1:28" ht="13.5" customHeight="1" x14ac:dyDescent="0.3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</row>
    <row r="242" spans="1:28" ht="13.5" customHeight="1" x14ac:dyDescent="0.3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</row>
    <row r="243" spans="1:28" ht="13.5" customHeight="1" x14ac:dyDescent="0.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</row>
    <row r="244" spans="1:28" ht="13.5" customHeight="1" x14ac:dyDescent="0.3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</row>
    <row r="245" spans="1:28" ht="13.5" customHeight="1" x14ac:dyDescent="0.3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</row>
    <row r="246" spans="1:28" ht="13.5" customHeight="1" x14ac:dyDescent="0.3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</row>
    <row r="247" spans="1:28" ht="13.5" customHeight="1" x14ac:dyDescent="0.3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</row>
    <row r="248" spans="1:28" ht="13.5" customHeight="1" x14ac:dyDescent="0.3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</row>
    <row r="249" spans="1:28" ht="13.5" customHeight="1" x14ac:dyDescent="0.3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</row>
    <row r="250" spans="1:28" ht="13.5" customHeight="1" x14ac:dyDescent="0.3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</row>
    <row r="251" spans="1:28" ht="13.5" customHeight="1" x14ac:dyDescent="0.3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</row>
    <row r="252" spans="1:28" ht="13.5" customHeight="1" x14ac:dyDescent="0.3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</row>
    <row r="253" spans="1:28" ht="13.5" customHeight="1" x14ac:dyDescent="0.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</row>
    <row r="254" spans="1:28" ht="13.5" customHeight="1" x14ac:dyDescent="0.3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</row>
    <row r="255" spans="1:28" ht="13.5" customHeight="1" x14ac:dyDescent="0.3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</row>
    <row r="256" spans="1:28" ht="13.5" customHeight="1" x14ac:dyDescent="0.3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</row>
    <row r="257" spans="1:28" ht="13.5" customHeight="1" x14ac:dyDescent="0.3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</row>
    <row r="258" spans="1:28" ht="13.5" customHeight="1" x14ac:dyDescent="0.3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</row>
    <row r="259" spans="1:28" ht="13.5" customHeight="1" x14ac:dyDescent="0.3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</row>
    <row r="260" spans="1:28" ht="13.5" customHeight="1" x14ac:dyDescent="0.3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</row>
    <row r="261" spans="1:28" ht="13.5" customHeight="1" x14ac:dyDescent="0.3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</row>
    <row r="262" spans="1:28" ht="13.5" customHeight="1" x14ac:dyDescent="0.3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</row>
    <row r="263" spans="1:28" ht="13.5" customHeight="1" x14ac:dyDescent="0.3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</row>
    <row r="264" spans="1:28" ht="13.5" customHeight="1" x14ac:dyDescent="0.3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</row>
    <row r="265" spans="1:28" ht="13.5" customHeight="1" x14ac:dyDescent="0.3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</row>
    <row r="266" spans="1:28" ht="13.5" customHeight="1" x14ac:dyDescent="0.3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</row>
    <row r="267" spans="1:28" ht="13.5" customHeight="1" x14ac:dyDescent="0.3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</row>
    <row r="268" spans="1:28" ht="13.5" customHeight="1" x14ac:dyDescent="0.3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</row>
    <row r="269" spans="1:28" ht="13.5" customHeight="1" x14ac:dyDescent="0.3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</row>
    <row r="270" spans="1:28" ht="13.5" customHeight="1" x14ac:dyDescent="0.3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</row>
    <row r="271" spans="1:28" ht="13.5" customHeight="1" x14ac:dyDescent="0.3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</row>
    <row r="272" spans="1:28" ht="13.5" customHeight="1" x14ac:dyDescent="0.3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</row>
    <row r="273" spans="1:28" ht="13.5" customHeight="1" x14ac:dyDescent="0.3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</row>
    <row r="274" spans="1:28" ht="13.5" customHeight="1" x14ac:dyDescent="0.3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</row>
    <row r="275" spans="1:28" ht="13.5" customHeight="1" x14ac:dyDescent="0.3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</row>
    <row r="276" spans="1:28" ht="13.5" customHeight="1" x14ac:dyDescent="0.3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</row>
    <row r="277" spans="1:28" ht="13.5" customHeight="1" x14ac:dyDescent="0.3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</row>
    <row r="278" spans="1:28" ht="13.5" customHeight="1" x14ac:dyDescent="0.3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</row>
    <row r="279" spans="1:28" ht="13.5" customHeight="1" x14ac:dyDescent="0.3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</row>
    <row r="280" spans="1:28" ht="13.5" customHeight="1" x14ac:dyDescent="0.3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</row>
    <row r="281" spans="1:28" ht="13.5" customHeight="1" x14ac:dyDescent="0.3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</row>
    <row r="282" spans="1:28" ht="13.5" customHeight="1" x14ac:dyDescent="0.3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</row>
    <row r="283" spans="1:28" ht="13.5" customHeight="1" x14ac:dyDescent="0.3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</row>
    <row r="284" spans="1:28" ht="13.5" customHeight="1" x14ac:dyDescent="0.3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</row>
    <row r="285" spans="1:28" ht="13.5" customHeight="1" x14ac:dyDescent="0.3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</row>
    <row r="286" spans="1:28" ht="13.5" customHeight="1" x14ac:dyDescent="0.3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</row>
    <row r="287" spans="1:28" ht="13.5" customHeight="1" x14ac:dyDescent="0.3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</row>
    <row r="288" spans="1:28" ht="13.5" customHeight="1" x14ac:dyDescent="0.3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</row>
    <row r="289" spans="1:28" ht="13.5" customHeight="1" x14ac:dyDescent="0.3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</row>
    <row r="290" spans="1:28" ht="13.5" customHeight="1" x14ac:dyDescent="0.3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</row>
    <row r="291" spans="1:28" ht="13.5" customHeight="1" x14ac:dyDescent="0.3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</row>
    <row r="292" spans="1:28" ht="13.5" customHeight="1" x14ac:dyDescent="0.3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</row>
    <row r="293" spans="1:28" ht="13.5" customHeight="1" x14ac:dyDescent="0.3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</row>
    <row r="294" spans="1:28" ht="13.5" customHeight="1" x14ac:dyDescent="0.3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</row>
    <row r="295" spans="1:28" ht="13.5" customHeight="1" x14ac:dyDescent="0.3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</row>
    <row r="296" spans="1:28" ht="13.5" customHeight="1" x14ac:dyDescent="0.3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</row>
    <row r="297" spans="1:28" ht="13.5" customHeight="1" x14ac:dyDescent="0.3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</row>
    <row r="298" spans="1:28" ht="13.5" customHeight="1" x14ac:dyDescent="0.3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</row>
    <row r="299" spans="1:28" ht="13.5" customHeight="1" x14ac:dyDescent="0.3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</row>
    <row r="300" spans="1:28" ht="13.5" customHeight="1" x14ac:dyDescent="0.3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</row>
    <row r="301" spans="1:28" ht="13.5" customHeight="1" x14ac:dyDescent="0.3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</row>
    <row r="302" spans="1:28" ht="13.5" customHeight="1" x14ac:dyDescent="0.3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</row>
    <row r="303" spans="1:28" ht="13.5" customHeight="1" x14ac:dyDescent="0.3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</row>
    <row r="304" spans="1:28" ht="13.5" customHeight="1" x14ac:dyDescent="0.3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</row>
    <row r="305" spans="1:28" ht="13.5" customHeight="1" x14ac:dyDescent="0.3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</row>
    <row r="306" spans="1:28" ht="13.5" customHeight="1" x14ac:dyDescent="0.3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</row>
    <row r="307" spans="1:28" ht="13.5" customHeight="1" x14ac:dyDescent="0.3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</row>
    <row r="308" spans="1:28" ht="13.5" customHeight="1" x14ac:dyDescent="0.3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</row>
    <row r="309" spans="1:28" ht="13.5" customHeight="1" x14ac:dyDescent="0.3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</row>
    <row r="310" spans="1:28" ht="13.5" customHeight="1" x14ac:dyDescent="0.3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</row>
    <row r="311" spans="1:28" ht="13.5" customHeight="1" x14ac:dyDescent="0.3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</row>
    <row r="312" spans="1:28" ht="13.5" customHeight="1" x14ac:dyDescent="0.3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</row>
    <row r="313" spans="1:28" ht="13.5" customHeight="1" x14ac:dyDescent="0.3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</row>
    <row r="314" spans="1:28" ht="13.5" customHeight="1" x14ac:dyDescent="0.3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</row>
    <row r="315" spans="1:28" ht="13.5" customHeight="1" x14ac:dyDescent="0.3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</row>
    <row r="316" spans="1:28" ht="13.5" customHeight="1" x14ac:dyDescent="0.3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</row>
    <row r="317" spans="1:28" ht="13.5" customHeight="1" x14ac:dyDescent="0.3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</row>
    <row r="318" spans="1:28" ht="13.5" customHeight="1" x14ac:dyDescent="0.3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</row>
    <row r="319" spans="1:28" ht="13.5" customHeight="1" x14ac:dyDescent="0.3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</row>
    <row r="320" spans="1:28" ht="13.5" customHeight="1" x14ac:dyDescent="0.3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</row>
    <row r="321" spans="1:28" ht="13.5" customHeight="1" x14ac:dyDescent="0.3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</row>
    <row r="322" spans="1:28" ht="13.5" customHeight="1" x14ac:dyDescent="0.3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</row>
    <row r="323" spans="1:28" ht="13.5" customHeight="1" x14ac:dyDescent="0.3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</row>
    <row r="324" spans="1:28" ht="13.5" customHeight="1" x14ac:dyDescent="0.3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</row>
    <row r="325" spans="1:28" ht="13.5" customHeight="1" x14ac:dyDescent="0.3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</row>
    <row r="326" spans="1:28" ht="13.5" customHeight="1" x14ac:dyDescent="0.3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</row>
    <row r="327" spans="1:28" ht="13.5" customHeight="1" x14ac:dyDescent="0.3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</row>
    <row r="328" spans="1:28" ht="13.5" customHeight="1" x14ac:dyDescent="0.3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</row>
    <row r="329" spans="1:28" ht="13.5" customHeight="1" x14ac:dyDescent="0.3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</row>
    <row r="330" spans="1:28" ht="13.5" customHeight="1" x14ac:dyDescent="0.3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</row>
    <row r="331" spans="1:28" ht="13.5" customHeight="1" x14ac:dyDescent="0.3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</row>
    <row r="332" spans="1:28" ht="13.5" customHeight="1" x14ac:dyDescent="0.3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</row>
    <row r="333" spans="1:28" ht="13.5" customHeight="1" x14ac:dyDescent="0.3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</row>
    <row r="334" spans="1:28" ht="13.5" customHeight="1" x14ac:dyDescent="0.3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</row>
    <row r="335" spans="1:28" ht="13.5" customHeight="1" x14ac:dyDescent="0.3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</row>
    <row r="336" spans="1:28" ht="13.5" customHeight="1" x14ac:dyDescent="0.3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</row>
    <row r="337" spans="1:28" ht="13.5" customHeight="1" x14ac:dyDescent="0.3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</row>
    <row r="338" spans="1:28" ht="13.5" customHeight="1" x14ac:dyDescent="0.3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</row>
    <row r="339" spans="1:28" ht="13.5" customHeight="1" x14ac:dyDescent="0.3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</row>
    <row r="340" spans="1:28" ht="13.5" customHeight="1" x14ac:dyDescent="0.3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</row>
    <row r="341" spans="1:28" ht="13.5" customHeight="1" x14ac:dyDescent="0.3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</row>
    <row r="342" spans="1:28" ht="13.5" customHeight="1" x14ac:dyDescent="0.3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</row>
    <row r="343" spans="1:28" ht="13.5" customHeight="1" x14ac:dyDescent="0.3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</row>
    <row r="344" spans="1:28" ht="13.5" customHeight="1" x14ac:dyDescent="0.3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</row>
    <row r="345" spans="1:28" ht="13.5" customHeight="1" x14ac:dyDescent="0.3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</row>
    <row r="346" spans="1:28" ht="13.5" customHeight="1" x14ac:dyDescent="0.3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</row>
    <row r="347" spans="1:28" ht="13.5" customHeight="1" x14ac:dyDescent="0.3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</row>
    <row r="348" spans="1:28" ht="13.5" customHeight="1" x14ac:dyDescent="0.3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</row>
    <row r="349" spans="1:28" ht="13.5" customHeight="1" x14ac:dyDescent="0.3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</row>
    <row r="350" spans="1:28" ht="13.5" customHeight="1" x14ac:dyDescent="0.3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</row>
    <row r="351" spans="1:28" ht="13.5" customHeight="1" x14ac:dyDescent="0.3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</row>
    <row r="352" spans="1:28" ht="13.5" customHeight="1" x14ac:dyDescent="0.3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</row>
    <row r="353" spans="1:28" ht="13.5" customHeight="1" x14ac:dyDescent="0.3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</row>
    <row r="354" spans="1:28" ht="13.5" customHeight="1" x14ac:dyDescent="0.3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</row>
    <row r="355" spans="1:28" ht="13.5" customHeight="1" x14ac:dyDescent="0.3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</row>
    <row r="356" spans="1:28" ht="13.5" customHeight="1" x14ac:dyDescent="0.3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</row>
    <row r="357" spans="1:28" ht="13.5" customHeight="1" x14ac:dyDescent="0.3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</row>
    <row r="358" spans="1:28" ht="13.5" customHeight="1" x14ac:dyDescent="0.3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</row>
    <row r="359" spans="1:28" ht="13.5" customHeight="1" x14ac:dyDescent="0.3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</row>
    <row r="360" spans="1:28" ht="13.5" customHeight="1" x14ac:dyDescent="0.3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</row>
    <row r="361" spans="1:28" ht="13.5" customHeight="1" x14ac:dyDescent="0.3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</row>
    <row r="362" spans="1:28" ht="13.5" customHeight="1" x14ac:dyDescent="0.3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</row>
    <row r="363" spans="1:28" ht="13.5" customHeight="1" x14ac:dyDescent="0.3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</row>
    <row r="364" spans="1:28" ht="13.5" customHeight="1" x14ac:dyDescent="0.3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</row>
    <row r="365" spans="1:28" ht="13.5" customHeight="1" x14ac:dyDescent="0.3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</row>
    <row r="366" spans="1:28" ht="13.5" customHeight="1" x14ac:dyDescent="0.3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</row>
    <row r="367" spans="1:28" ht="13.5" customHeight="1" x14ac:dyDescent="0.3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</row>
    <row r="368" spans="1:28" ht="13.5" customHeight="1" x14ac:dyDescent="0.3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</row>
    <row r="369" spans="1:28" ht="13.5" customHeight="1" x14ac:dyDescent="0.3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</row>
    <row r="370" spans="1:28" ht="13.5" customHeight="1" x14ac:dyDescent="0.3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</row>
    <row r="371" spans="1:28" ht="13.5" customHeight="1" x14ac:dyDescent="0.3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</row>
    <row r="372" spans="1:28" ht="13.5" customHeight="1" x14ac:dyDescent="0.3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</row>
    <row r="373" spans="1:28" ht="13.5" customHeight="1" x14ac:dyDescent="0.3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</row>
    <row r="374" spans="1:28" ht="13.5" customHeight="1" x14ac:dyDescent="0.3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</row>
    <row r="375" spans="1:28" ht="13.5" customHeight="1" x14ac:dyDescent="0.3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</row>
    <row r="376" spans="1:28" ht="13.5" customHeight="1" x14ac:dyDescent="0.3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</row>
    <row r="377" spans="1:28" ht="13.5" customHeight="1" x14ac:dyDescent="0.3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</row>
    <row r="378" spans="1:28" ht="13.5" customHeight="1" x14ac:dyDescent="0.3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</row>
    <row r="379" spans="1:28" ht="13.5" customHeight="1" x14ac:dyDescent="0.3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</row>
    <row r="380" spans="1:28" ht="13.5" customHeight="1" x14ac:dyDescent="0.3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</row>
    <row r="381" spans="1:28" ht="13.5" customHeight="1" x14ac:dyDescent="0.3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</row>
    <row r="382" spans="1:28" ht="13.5" customHeight="1" x14ac:dyDescent="0.3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</row>
    <row r="383" spans="1:28" ht="13.5" customHeight="1" x14ac:dyDescent="0.3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</row>
    <row r="384" spans="1:28" ht="13.5" customHeight="1" x14ac:dyDescent="0.3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</row>
    <row r="385" spans="1:28" ht="13.5" customHeight="1" x14ac:dyDescent="0.3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</row>
    <row r="386" spans="1:28" ht="13.5" customHeight="1" x14ac:dyDescent="0.3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</row>
    <row r="387" spans="1:28" ht="13.5" customHeight="1" x14ac:dyDescent="0.3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</row>
    <row r="388" spans="1:28" ht="13.5" customHeight="1" x14ac:dyDescent="0.3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</row>
    <row r="389" spans="1:28" ht="13.5" customHeight="1" x14ac:dyDescent="0.3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</row>
    <row r="390" spans="1:28" ht="13.5" customHeight="1" x14ac:dyDescent="0.3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</row>
    <row r="391" spans="1:28" ht="13.5" customHeight="1" x14ac:dyDescent="0.3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</row>
    <row r="392" spans="1:28" ht="13.5" customHeight="1" x14ac:dyDescent="0.3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</row>
    <row r="393" spans="1:28" ht="13.5" customHeight="1" x14ac:dyDescent="0.3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</row>
    <row r="394" spans="1:28" ht="13.5" customHeight="1" x14ac:dyDescent="0.3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</row>
    <row r="395" spans="1:28" ht="13.5" customHeight="1" x14ac:dyDescent="0.3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</row>
    <row r="396" spans="1:28" ht="13.5" customHeight="1" x14ac:dyDescent="0.3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</row>
    <row r="397" spans="1:28" ht="13.5" customHeight="1" x14ac:dyDescent="0.3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</row>
    <row r="398" spans="1:28" ht="13.5" customHeight="1" x14ac:dyDescent="0.3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</row>
    <row r="399" spans="1:28" ht="13.5" customHeight="1" x14ac:dyDescent="0.3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</row>
    <row r="400" spans="1:28" ht="13.5" customHeight="1" x14ac:dyDescent="0.3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</row>
    <row r="401" spans="1:28" ht="13.5" customHeight="1" x14ac:dyDescent="0.3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</row>
    <row r="402" spans="1:28" ht="13.5" customHeight="1" x14ac:dyDescent="0.3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</row>
    <row r="403" spans="1:28" ht="13.5" customHeight="1" x14ac:dyDescent="0.3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</row>
    <row r="404" spans="1:28" ht="13.5" customHeight="1" x14ac:dyDescent="0.3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</row>
    <row r="405" spans="1:28" ht="13.5" customHeight="1" x14ac:dyDescent="0.3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</row>
    <row r="406" spans="1:28" ht="13.5" customHeight="1" x14ac:dyDescent="0.3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</row>
    <row r="407" spans="1:28" ht="13.5" customHeight="1" x14ac:dyDescent="0.3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</row>
    <row r="408" spans="1:28" ht="13.5" customHeight="1" x14ac:dyDescent="0.3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</row>
    <row r="409" spans="1:28" ht="13.5" customHeight="1" x14ac:dyDescent="0.3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</row>
    <row r="410" spans="1:28" ht="13.5" customHeight="1" x14ac:dyDescent="0.3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</row>
    <row r="411" spans="1:28" ht="13.5" customHeight="1" x14ac:dyDescent="0.3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</row>
    <row r="412" spans="1:28" ht="13.5" customHeight="1" x14ac:dyDescent="0.3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</row>
    <row r="413" spans="1:28" ht="13.5" customHeight="1" x14ac:dyDescent="0.3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</row>
    <row r="414" spans="1:28" ht="13.5" customHeight="1" x14ac:dyDescent="0.3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</row>
    <row r="415" spans="1:28" ht="13.5" customHeight="1" x14ac:dyDescent="0.3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</row>
    <row r="416" spans="1:28" ht="13.5" customHeight="1" x14ac:dyDescent="0.3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</row>
    <row r="417" spans="1:28" ht="13.5" customHeight="1" x14ac:dyDescent="0.3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</row>
    <row r="418" spans="1:28" ht="13.5" customHeight="1" x14ac:dyDescent="0.3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</row>
    <row r="419" spans="1:28" ht="13.5" customHeight="1" x14ac:dyDescent="0.3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</row>
    <row r="420" spans="1:28" ht="13.5" customHeight="1" x14ac:dyDescent="0.3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</row>
    <row r="421" spans="1:28" ht="13.5" customHeight="1" x14ac:dyDescent="0.3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</row>
    <row r="422" spans="1:28" ht="13.5" customHeight="1" x14ac:dyDescent="0.3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</row>
    <row r="423" spans="1:28" ht="13.5" customHeight="1" x14ac:dyDescent="0.3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</row>
    <row r="424" spans="1:28" ht="13.5" customHeight="1" x14ac:dyDescent="0.3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</row>
    <row r="425" spans="1:28" ht="13.5" customHeight="1" x14ac:dyDescent="0.3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</row>
    <row r="426" spans="1:28" ht="13.5" customHeight="1" x14ac:dyDescent="0.3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</row>
    <row r="427" spans="1:28" ht="13.5" customHeight="1" x14ac:dyDescent="0.3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</row>
    <row r="428" spans="1:28" ht="13.5" customHeight="1" x14ac:dyDescent="0.3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</row>
    <row r="429" spans="1:28" ht="13.5" customHeight="1" x14ac:dyDescent="0.3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</row>
    <row r="430" spans="1:28" ht="13.5" customHeight="1" x14ac:dyDescent="0.3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</row>
    <row r="431" spans="1:28" ht="13.5" customHeight="1" x14ac:dyDescent="0.3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</row>
    <row r="432" spans="1:28" ht="13.5" customHeight="1" x14ac:dyDescent="0.3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</row>
    <row r="433" spans="1:28" ht="13.5" customHeight="1" x14ac:dyDescent="0.3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</row>
    <row r="434" spans="1:28" ht="13.5" customHeight="1" x14ac:dyDescent="0.3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</row>
    <row r="435" spans="1:28" ht="13.5" customHeight="1" x14ac:dyDescent="0.3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</row>
    <row r="436" spans="1:28" ht="13.5" customHeight="1" x14ac:dyDescent="0.3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</row>
    <row r="437" spans="1:28" ht="13.5" customHeight="1" x14ac:dyDescent="0.3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</row>
    <row r="438" spans="1:28" ht="13.5" customHeight="1" x14ac:dyDescent="0.3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</row>
    <row r="439" spans="1:28" ht="13.5" customHeight="1" x14ac:dyDescent="0.3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</row>
    <row r="440" spans="1:28" ht="13.5" customHeight="1" x14ac:dyDescent="0.3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</row>
    <row r="441" spans="1:28" ht="13.5" customHeight="1" x14ac:dyDescent="0.3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</row>
    <row r="442" spans="1:28" ht="13.5" customHeight="1" x14ac:dyDescent="0.3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</row>
    <row r="443" spans="1:28" ht="13.5" customHeight="1" x14ac:dyDescent="0.3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</row>
    <row r="444" spans="1:28" ht="13.5" customHeight="1" x14ac:dyDescent="0.3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</row>
    <row r="445" spans="1:28" ht="13.5" customHeight="1" x14ac:dyDescent="0.3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</row>
    <row r="446" spans="1:28" ht="13.5" customHeight="1" x14ac:dyDescent="0.3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</row>
    <row r="447" spans="1:28" ht="13.5" customHeight="1" x14ac:dyDescent="0.3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</row>
    <row r="448" spans="1:28" ht="13.5" customHeight="1" x14ac:dyDescent="0.3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</row>
    <row r="449" spans="1:28" ht="13.5" customHeight="1" x14ac:dyDescent="0.3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</row>
    <row r="450" spans="1:28" ht="13.5" customHeight="1" x14ac:dyDescent="0.3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</row>
    <row r="451" spans="1:28" ht="13.5" customHeight="1" x14ac:dyDescent="0.3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</row>
    <row r="452" spans="1:28" ht="13.5" customHeight="1" x14ac:dyDescent="0.3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</row>
    <row r="453" spans="1:28" ht="13.5" customHeight="1" x14ac:dyDescent="0.3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</row>
    <row r="454" spans="1:28" ht="13.5" customHeight="1" x14ac:dyDescent="0.3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</row>
    <row r="455" spans="1:28" ht="13.5" customHeight="1" x14ac:dyDescent="0.3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</row>
    <row r="456" spans="1:28" ht="13.5" customHeight="1" x14ac:dyDescent="0.3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</row>
    <row r="457" spans="1:28" ht="13.5" customHeight="1" x14ac:dyDescent="0.3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</row>
    <row r="458" spans="1:28" ht="13.5" customHeight="1" x14ac:dyDescent="0.3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</row>
    <row r="459" spans="1:28" ht="13.5" customHeight="1" x14ac:dyDescent="0.3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</row>
    <row r="460" spans="1:28" ht="13.5" customHeight="1" x14ac:dyDescent="0.3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</row>
    <row r="461" spans="1:28" ht="13.5" customHeight="1" x14ac:dyDescent="0.3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</row>
    <row r="462" spans="1:28" ht="13.5" customHeight="1" x14ac:dyDescent="0.3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</row>
    <row r="463" spans="1:28" ht="13.5" customHeight="1" x14ac:dyDescent="0.3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</row>
    <row r="464" spans="1:28" ht="13.5" customHeight="1" x14ac:dyDescent="0.3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</row>
    <row r="465" spans="1:28" ht="13.5" customHeight="1" x14ac:dyDescent="0.3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</row>
    <row r="466" spans="1:28" ht="13.5" customHeight="1" x14ac:dyDescent="0.3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</row>
    <row r="467" spans="1:28" ht="13.5" customHeight="1" x14ac:dyDescent="0.3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</row>
    <row r="468" spans="1:28" ht="13.5" customHeight="1" x14ac:dyDescent="0.3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</row>
    <row r="469" spans="1:28" ht="13.5" customHeight="1" x14ac:dyDescent="0.3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</row>
    <row r="470" spans="1:28" ht="13.5" customHeight="1" x14ac:dyDescent="0.3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</row>
    <row r="471" spans="1:28" ht="13.5" customHeight="1" x14ac:dyDescent="0.3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</row>
    <row r="472" spans="1:28" ht="13.5" customHeight="1" x14ac:dyDescent="0.3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</row>
    <row r="473" spans="1:28" ht="13.5" customHeight="1" x14ac:dyDescent="0.3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</row>
    <row r="474" spans="1:28" ht="13.5" customHeight="1" x14ac:dyDescent="0.3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</row>
    <row r="475" spans="1:28" ht="13.5" customHeight="1" x14ac:dyDescent="0.3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</row>
    <row r="476" spans="1:28" ht="13.5" customHeight="1" x14ac:dyDescent="0.3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</row>
    <row r="477" spans="1:28" ht="13.5" customHeight="1" x14ac:dyDescent="0.3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</row>
    <row r="478" spans="1:28" ht="13.5" customHeight="1" x14ac:dyDescent="0.3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</row>
    <row r="479" spans="1:28" ht="13.5" customHeight="1" x14ac:dyDescent="0.3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</row>
    <row r="480" spans="1:28" ht="13.5" customHeight="1" x14ac:dyDescent="0.3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</row>
    <row r="481" spans="1:28" ht="13.5" customHeight="1" x14ac:dyDescent="0.3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</row>
    <row r="482" spans="1:28" ht="13.5" customHeight="1" x14ac:dyDescent="0.3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</row>
    <row r="483" spans="1:28" ht="13.5" customHeight="1" x14ac:dyDescent="0.3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</row>
    <row r="484" spans="1:28" ht="13.5" customHeight="1" x14ac:dyDescent="0.3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</row>
    <row r="485" spans="1:28" ht="13.5" customHeight="1" x14ac:dyDescent="0.3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</row>
    <row r="486" spans="1:28" ht="13.5" customHeight="1" x14ac:dyDescent="0.3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</row>
    <row r="487" spans="1:28" ht="13.5" customHeight="1" x14ac:dyDescent="0.3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</row>
    <row r="488" spans="1:28" ht="13.5" customHeight="1" x14ac:dyDescent="0.3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</row>
    <row r="489" spans="1:28" ht="13.5" customHeight="1" x14ac:dyDescent="0.3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</row>
    <row r="490" spans="1:28" ht="13.5" customHeight="1" x14ac:dyDescent="0.3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</row>
    <row r="491" spans="1:28" ht="13.5" customHeight="1" x14ac:dyDescent="0.3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</row>
    <row r="492" spans="1:28" ht="13.5" customHeight="1" x14ac:dyDescent="0.3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</row>
    <row r="493" spans="1:28" ht="13.5" customHeight="1" x14ac:dyDescent="0.3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</row>
    <row r="494" spans="1:28" ht="13.5" customHeight="1" x14ac:dyDescent="0.3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</row>
    <row r="495" spans="1:28" ht="13.5" customHeight="1" x14ac:dyDescent="0.3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</row>
    <row r="496" spans="1:28" ht="13.5" customHeight="1" x14ac:dyDescent="0.3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</row>
    <row r="497" spans="1:28" ht="13.5" customHeight="1" x14ac:dyDescent="0.3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</row>
    <row r="498" spans="1:28" ht="13.5" customHeight="1" x14ac:dyDescent="0.3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</row>
    <row r="499" spans="1:28" ht="13.5" customHeight="1" x14ac:dyDescent="0.3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</row>
    <row r="500" spans="1:28" ht="13.5" customHeight="1" x14ac:dyDescent="0.3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</row>
    <row r="501" spans="1:28" ht="13.5" customHeight="1" x14ac:dyDescent="0.3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</row>
    <row r="502" spans="1:28" ht="13.5" customHeight="1" x14ac:dyDescent="0.3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</row>
    <row r="503" spans="1:28" ht="13.5" customHeight="1" x14ac:dyDescent="0.3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</row>
    <row r="504" spans="1:28" ht="13.5" customHeight="1" x14ac:dyDescent="0.3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</row>
    <row r="505" spans="1:28" ht="13.5" customHeight="1" x14ac:dyDescent="0.3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</row>
    <row r="506" spans="1:28" ht="13.5" customHeight="1" x14ac:dyDescent="0.3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</row>
    <row r="507" spans="1:28" ht="13.5" customHeight="1" x14ac:dyDescent="0.3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</row>
    <row r="508" spans="1:28" ht="13.5" customHeight="1" x14ac:dyDescent="0.3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</row>
    <row r="509" spans="1:28" ht="13.5" customHeight="1" x14ac:dyDescent="0.3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</row>
    <row r="510" spans="1:28" ht="13.5" customHeight="1" x14ac:dyDescent="0.3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</row>
    <row r="511" spans="1:28" ht="13.5" customHeight="1" x14ac:dyDescent="0.3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</row>
    <row r="512" spans="1:28" ht="13.5" customHeight="1" x14ac:dyDescent="0.3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</row>
    <row r="513" spans="1:28" ht="13.5" customHeight="1" x14ac:dyDescent="0.3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</row>
    <row r="514" spans="1:28" ht="13.5" customHeight="1" x14ac:dyDescent="0.3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</row>
    <row r="515" spans="1:28" ht="13.5" customHeight="1" x14ac:dyDescent="0.3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</row>
    <row r="516" spans="1:28" ht="13.5" customHeight="1" x14ac:dyDescent="0.3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</row>
    <row r="517" spans="1:28" ht="13.5" customHeight="1" x14ac:dyDescent="0.3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</row>
    <row r="518" spans="1:28" ht="13.5" customHeight="1" x14ac:dyDescent="0.3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</row>
    <row r="519" spans="1:28" ht="13.5" customHeight="1" x14ac:dyDescent="0.3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</row>
    <row r="520" spans="1:28" ht="13.5" customHeight="1" x14ac:dyDescent="0.3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</row>
    <row r="521" spans="1:28" ht="13.5" customHeight="1" x14ac:dyDescent="0.3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</row>
    <row r="522" spans="1:28" ht="13.5" customHeight="1" x14ac:dyDescent="0.3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</row>
    <row r="523" spans="1:28" ht="13.5" customHeight="1" x14ac:dyDescent="0.3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</row>
    <row r="524" spans="1:28" ht="13.5" customHeight="1" x14ac:dyDescent="0.3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</row>
    <row r="525" spans="1:28" ht="13.5" customHeight="1" x14ac:dyDescent="0.3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</row>
    <row r="526" spans="1:28" ht="13.5" customHeight="1" x14ac:dyDescent="0.3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</row>
    <row r="527" spans="1:28" ht="13.5" customHeight="1" x14ac:dyDescent="0.3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</row>
    <row r="528" spans="1:28" ht="13.5" customHeight="1" x14ac:dyDescent="0.3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</row>
    <row r="529" spans="1:28" ht="13.5" customHeight="1" x14ac:dyDescent="0.3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</row>
    <row r="530" spans="1:28" ht="13.5" customHeight="1" x14ac:dyDescent="0.3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</row>
    <row r="531" spans="1:28" ht="13.5" customHeight="1" x14ac:dyDescent="0.3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</row>
    <row r="532" spans="1:28" ht="13.5" customHeight="1" x14ac:dyDescent="0.3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</row>
    <row r="533" spans="1:28" ht="13.5" customHeight="1" x14ac:dyDescent="0.3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</row>
    <row r="534" spans="1:28" ht="13.5" customHeight="1" x14ac:dyDescent="0.3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</row>
    <row r="535" spans="1:28" ht="13.5" customHeight="1" x14ac:dyDescent="0.3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</row>
    <row r="536" spans="1:28" ht="13.5" customHeight="1" x14ac:dyDescent="0.3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</row>
    <row r="537" spans="1:28" ht="13.5" customHeight="1" x14ac:dyDescent="0.3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</row>
    <row r="538" spans="1:28" ht="13.5" customHeight="1" x14ac:dyDescent="0.3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</row>
    <row r="539" spans="1:28" ht="13.5" customHeight="1" x14ac:dyDescent="0.3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</row>
    <row r="540" spans="1:28" ht="13.5" customHeight="1" x14ac:dyDescent="0.3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</row>
    <row r="541" spans="1:28" ht="13.5" customHeight="1" x14ac:dyDescent="0.3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</row>
    <row r="542" spans="1:28" ht="13.5" customHeight="1" x14ac:dyDescent="0.3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</row>
    <row r="543" spans="1:28" ht="13.5" customHeight="1" x14ac:dyDescent="0.3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</row>
    <row r="544" spans="1:28" ht="13.5" customHeight="1" x14ac:dyDescent="0.3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</row>
    <row r="545" spans="1:28" ht="13.5" customHeight="1" x14ac:dyDescent="0.3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</row>
    <row r="546" spans="1:28" ht="13.5" customHeight="1" x14ac:dyDescent="0.3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</row>
    <row r="547" spans="1:28" ht="13.5" customHeight="1" x14ac:dyDescent="0.3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</row>
    <row r="548" spans="1:28" ht="13.5" customHeight="1" x14ac:dyDescent="0.3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</row>
    <row r="549" spans="1:28" ht="13.5" customHeight="1" x14ac:dyDescent="0.3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</row>
    <row r="550" spans="1:28" ht="13.5" customHeight="1" x14ac:dyDescent="0.3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</row>
    <row r="551" spans="1:28" ht="13.5" customHeight="1" x14ac:dyDescent="0.3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</row>
    <row r="552" spans="1:28" ht="13.5" customHeight="1" x14ac:dyDescent="0.3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</row>
    <row r="553" spans="1:28" ht="13.5" customHeight="1" x14ac:dyDescent="0.3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</row>
    <row r="554" spans="1:28" ht="13.5" customHeight="1" x14ac:dyDescent="0.3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</row>
    <row r="555" spans="1:28" ht="13.5" customHeight="1" x14ac:dyDescent="0.3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</row>
    <row r="556" spans="1:28" ht="13.5" customHeight="1" x14ac:dyDescent="0.3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</row>
    <row r="557" spans="1:28" ht="13.5" customHeight="1" x14ac:dyDescent="0.3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</row>
    <row r="558" spans="1:28" ht="13.5" customHeight="1" x14ac:dyDescent="0.3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</row>
    <row r="559" spans="1:28" ht="13.5" customHeight="1" x14ac:dyDescent="0.3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</row>
    <row r="560" spans="1:28" ht="13.5" customHeight="1" x14ac:dyDescent="0.3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</row>
    <row r="561" spans="1:28" ht="13.5" customHeight="1" x14ac:dyDescent="0.3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</row>
    <row r="562" spans="1:28" ht="13.5" customHeight="1" x14ac:dyDescent="0.3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</row>
    <row r="563" spans="1:28" ht="13.5" customHeight="1" x14ac:dyDescent="0.3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</row>
    <row r="564" spans="1:28" ht="13.5" customHeight="1" x14ac:dyDescent="0.3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</row>
    <row r="565" spans="1:28" ht="13.5" customHeight="1" x14ac:dyDescent="0.3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</row>
    <row r="566" spans="1:28" ht="13.5" customHeight="1" x14ac:dyDescent="0.3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</row>
    <row r="567" spans="1:28" ht="13.5" customHeight="1" x14ac:dyDescent="0.3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</row>
    <row r="568" spans="1:28" ht="13.5" customHeight="1" x14ac:dyDescent="0.3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</row>
    <row r="569" spans="1:28" ht="13.5" customHeight="1" x14ac:dyDescent="0.3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</row>
    <row r="570" spans="1:28" ht="13.5" customHeight="1" x14ac:dyDescent="0.3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</row>
    <row r="571" spans="1:28" ht="13.5" customHeight="1" x14ac:dyDescent="0.3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</row>
    <row r="572" spans="1:28" ht="13.5" customHeight="1" x14ac:dyDescent="0.3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</row>
    <row r="573" spans="1:28" ht="13.5" customHeight="1" x14ac:dyDescent="0.3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</row>
    <row r="574" spans="1:28" ht="13.5" customHeight="1" x14ac:dyDescent="0.3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</row>
    <row r="575" spans="1:28" ht="13.5" customHeight="1" x14ac:dyDescent="0.3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</row>
    <row r="576" spans="1:28" ht="13.5" customHeight="1" x14ac:dyDescent="0.3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</row>
    <row r="577" spans="1:28" ht="13.5" customHeight="1" x14ac:dyDescent="0.3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</row>
    <row r="578" spans="1:28" ht="13.5" customHeight="1" x14ac:dyDescent="0.3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</row>
    <row r="579" spans="1:28" ht="13.5" customHeight="1" x14ac:dyDescent="0.3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</row>
    <row r="580" spans="1:28" ht="13.5" customHeight="1" x14ac:dyDescent="0.3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</row>
    <row r="581" spans="1:28" ht="13.5" customHeight="1" x14ac:dyDescent="0.3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</row>
    <row r="582" spans="1:28" ht="13.5" customHeight="1" x14ac:dyDescent="0.3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</row>
    <row r="583" spans="1:28" ht="13.5" customHeight="1" x14ac:dyDescent="0.3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</row>
    <row r="584" spans="1:28" ht="13.5" customHeight="1" x14ac:dyDescent="0.3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</row>
    <row r="585" spans="1:28" ht="13.5" customHeight="1" x14ac:dyDescent="0.3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</row>
    <row r="586" spans="1:28" ht="13.5" customHeight="1" x14ac:dyDescent="0.3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</row>
    <row r="587" spans="1:28" ht="13.5" customHeight="1" x14ac:dyDescent="0.3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</row>
    <row r="588" spans="1:28" ht="13.5" customHeight="1" x14ac:dyDescent="0.3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</row>
    <row r="589" spans="1:28" ht="13.5" customHeight="1" x14ac:dyDescent="0.3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</row>
    <row r="590" spans="1:28" ht="13.5" customHeight="1" x14ac:dyDescent="0.3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</row>
    <row r="591" spans="1:28" ht="13.5" customHeight="1" x14ac:dyDescent="0.3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</row>
    <row r="592" spans="1:28" ht="13.5" customHeight="1" x14ac:dyDescent="0.3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</row>
    <row r="593" spans="1:28" ht="13.5" customHeight="1" x14ac:dyDescent="0.3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</row>
    <row r="594" spans="1:28" ht="13.5" customHeight="1" x14ac:dyDescent="0.3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</row>
    <row r="595" spans="1:28" ht="13.5" customHeight="1" x14ac:dyDescent="0.3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</row>
    <row r="596" spans="1:28" ht="13.5" customHeight="1" x14ac:dyDescent="0.3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</row>
    <row r="597" spans="1:28" ht="13.5" customHeight="1" x14ac:dyDescent="0.3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</row>
    <row r="598" spans="1:28" ht="13.5" customHeight="1" x14ac:dyDescent="0.3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</row>
    <row r="599" spans="1:28" ht="13.5" customHeight="1" x14ac:dyDescent="0.3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</row>
    <row r="600" spans="1:28" ht="13.5" customHeight="1" x14ac:dyDescent="0.3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</row>
    <row r="601" spans="1:28" ht="13.5" customHeight="1" x14ac:dyDescent="0.3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</row>
    <row r="602" spans="1:28" ht="13.5" customHeight="1" x14ac:dyDescent="0.3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</row>
    <row r="603" spans="1:28" ht="13.5" customHeight="1" x14ac:dyDescent="0.3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</row>
    <row r="604" spans="1:28" ht="13.5" customHeight="1" x14ac:dyDescent="0.3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</row>
    <row r="605" spans="1:28" ht="13.5" customHeight="1" x14ac:dyDescent="0.3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</row>
    <row r="606" spans="1:28" ht="13.5" customHeight="1" x14ac:dyDescent="0.3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</row>
    <row r="607" spans="1:28" ht="13.5" customHeight="1" x14ac:dyDescent="0.3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</row>
    <row r="608" spans="1:28" ht="13.5" customHeight="1" x14ac:dyDescent="0.3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</row>
    <row r="609" spans="1:28" ht="13.5" customHeight="1" x14ac:dyDescent="0.3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</row>
    <row r="610" spans="1:28" ht="13.5" customHeight="1" x14ac:dyDescent="0.3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</row>
    <row r="611" spans="1:28" ht="13.5" customHeight="1" x14ac:dyDescent="0.3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</row>
    <row r="612" spans="1:28" ht="13.5" customHeight="1" x14ac:dyDescent="0.3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</row>
    <row r="613" spans="1:28" ht="13.5" customHeight="1" x14ac:dyDescent="0.3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</row>
    <row r="614" spans="1:28" ht="13.5" customHeight="1" x14ac:dyDescent="0.3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</row>
    <row r="615" spans="1:28" ht="13.5" customHeight="1" x14ac:dyDescent="0.3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</row>
    <row r="616" spans="1:28" ht="13.5" customHeight="1" x14ac:dyDescent="0.3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</row>
    <row r="617" spans="1:28" ht="13.5" customHeight="1" x14ac:dyDescent="0.3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</row>
    <row r="618" spans="1:28" ht="13.5" customHeight="1" x14ac:dyDescent="0.3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</row>
    <row r="619" spans="1:28" ht="13.5" customHeight="1" x14ac:dyDescent="0.3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</row>
    <row r="620" spans="1:28" ht="13.5" customHeight="1" x14ac:dyDescent="0.3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</row>
    <row r="621" spans="1:28" ht="13.5" customHeight="1" x14ac:dyDescent="0.3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</row>
    <row r="622" spans="1:28" ht="13.5" customHeight="1" x14ac:dyDescent="0.3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</row>
    <row r="623" spans="1:28" ht="13.5" customHeight="1" x14ac:dyDescent="0.3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</row>
    <row r="624" spans="1:28" ht="13.5" customHeight="1" x14ac:dyDescent="0.3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</row>
    <row r="625" spans="1:28" ht="13.5" customHeight="1" x14ac:dyDescent="0.3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</row>
    <row r="626" spans="1:28" ht="13.5" customHeight="1" x14ac:dyDescent="0.3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</row>
    <row r="627" spans="1:28" ht="13.5" customHeight="1" x14ac:dyDescent="0.3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</row>
    <row r="628" spans="1:28" ht="13.5" customHeight="1" x14ac:dyDescent="0.3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</row>
    <row r="629" spans="1:28" ht="13.5" customHeight="1" x14ac:dyDescent="0.3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</row>
    <row r="630" spans="1:28" ht="13.5" customHeight="1" x14ac:dyDescent="0.3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</row>
    <row r="631" spans="1:28" ht="13.5" customHeight="1" x14ac:dyDescent="0.3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</row>
    <row r="632" spans="1:28" ht="13.5" customHeight="1" x14ac:dyDescent="0.3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</row>
    <row r="633" spans="1:28" ht="13.5" customHeight="1" x14ac:dyDescent="0.3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</row>
    <row r="634" spans="1:28" ht="13.5" customHeight="1" x14ac:dyDescent="0.3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</row>
    <row r="635" spans="1:28" ht="13.5" customHeight="1" x14ac:dyDescent="0.3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</row>
    <row r="636" spans="1:28" ht="13.5" customHeight="1" x14ac:dyDescent="0.3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</row>
    <row r="637" spans="1:28" ht="13.5" customHeight="1" x14ac:dyDescent="0.3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</row>
    <row r="638" spans="1:28" ht="13.5" customHeight="1" x14ac:dyDescent="0.3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</row>
    <row r="639" spans="1:28" ht="13.5" customHeight="1" x14ac:dyDescent="0.3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</row>
    <row r="640" spans="1:28" ht="13.5" customHeight="1" x14ac:dyDescent="0.3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</row>
    <row r="641" spans="1:28" ht="13.5" customHeight="1" x14ac:dyDescent="0.3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</row>
    <row r="642" spans="1:28" ht="13.5" customHeight="1" x14ac:dyDescent="0.3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</row>
    <row r="643" spans="1:28" ht="13.5" customHeight="1" x14ac:dyDescent="0.3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</row>
    <row r="644" spans="1:28" ht="13.5" customHeight="1" x14ac:dyDescent="0.3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</row>
    <row r="645" spans="1:28" ht="13.5" customHeight="1" x14ac:dyDescent="0.3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</row>
    <row r="646" spans="1:28" ht="13.5" customHeight="1" x14ac:dyDescent="0.3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</row>
    <row r="647" spans="1:28" ht="13.5" customHeight="1" x14ac:dyDescent="0.3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</row>
    <row r="648" spans="1:28" ht="13.5" customHeight="1" x14ac:dyDescent="0.3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</row>
    <row r="649" spans="1:28" ht="13.5" customHeight="1" x14ac:dyDescent="0.3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</row>
    <row r="650" spans="1:28" ht="13.5" customHeight="1" x14ac:dyDescent="0.3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</row>
    <row r="651" spans="1:28" ht="13.5" customHeight="1" x14ac:dyDescent="0.3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</row>
    <row r="652" spans="1:28" ht="13.5" customHeight="1" x14ac:dyDescent="0.3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</row>
    <row r="653" spans="1:28" ht="13.5" customHeight="1" x14ac:dyDescent="0.3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</row>
    <row r="654" spans="1:28" ht="13.5" customHeight="1" x14ac:dyDescent="0.3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</row>
    <row r="655" spans="1:28" ht="13.5" customHeight="1" x14ac:dyDescent="0.3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</row>
    <row r="656" spans="1:28" ht="13.5" customHeight="1" x14ac:dyDescent="0.3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</row>
    <row r="657" spans="1:28" ht="13.5" customHeight="1" x14ac:dyDescent="0.3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</row>
    <row r="658" spans="1:28" ht="13.5" customHeight="1" x14ac:dyDescent="0.3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</row>
    <row r="659" spans="1:28" ht="13.5" customHeight="1" x14ac:dyDescent="0.3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</row>
    <row r="660" spans="1:28" ht="13.5" customHeight="1" x14ac:dyDescent="0.3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</row>
    <row r="661" spans="1:28" ht="13.5" customHeight="1" x14ac:dyDescent="0.3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</row>
    <row r="662" spans="1:28" ht="13.5" customHeight="1" x14ac:dyDescent="0.3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</row>
    <row r="663" spans="1:28" ht="13.5" customHeight="1" x14ac:dyDescent="0.3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</row>
    <row r="664" spans="1:28" ht="13.5" customHeight="1" x14ac:dyDescent="0.3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</row>
    <row r="665" spans="1:28" ht="13.5" customHeight="1" x14ac:dyDescent="0.3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</row>
    <row r="666" spans="1:28" ht="13.5" customHeight="1" x14ac:dyDescent="0.3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</row>
    <row r="667" spans="1:28" ht="13.5" customHeight="1" x14ac:dyDescent="0.3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</row>
    <row r="668" spans="1:28" ht="13.5" customHeight="1" x14ac:dyDescent="0.3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</row>
    <row r="669" spans="1:28" ht="13.5" customHeight="1" x14ac:dyDescent="0.3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</row>
    <row r="670" spans="1:28" ht="13.5" customHeight="1" x14ac:dyDescent="0.3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</row>
    <row r="671" spans="1:28" ht="13.5" customHeight="1" x14ac:dyDescent="0.3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</row>
    <row r="672" spans="1:28" ht="13.5" customHeight="1" x14ac:dyDescent="0.3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</row>
    <row r="673" spans="1:28" ht="13.5" customHeight="1" x14ac:dyDescent="0.3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</row>
    <row r="674" spans="1:28" ht="13.5" customHeight="1" x14ac:dyDescent="0.3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</row>
    <row r="675" spans="1:28" ht="13.5" customHeight="1" x14ac:dyDescent="0.3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</row>
    <row r="676" spans="1:28" ht="13.5" customHeight="1" x14ac:dyDescent="0.3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</row>
    <row r="677" spans="1:28" ht="13.5" customHeight="1" x14ac:dyDescent="0.3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</row>
    <row r="678" spans="1:28" ht="13.5" customHeight="1" x14ac:dyDescent="0.3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</row>
    <row r="679" spans="1:28" ht="13.5" customHeight="1" x14ac:dyDescent="0.3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</row>
    <row r="680" spans="1:28" ht="13.5" customHeight="1" x14ac:dyDescent="0.3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</row>
    <row r="681" spans="1:28" ht="13.5" customHeight="1" x14ac:dyDescent="0.3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</row>
    <row r="682" spans="1:28" ht="13.5" customHeight="1" x14ac:dyDescent="0.3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</row>
    <row r="683" spans="1:28" ht="13.5" customHeight="1" x14ac:dyDescent="0.3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</row>
    <row r="684" spans="1:28" ht="13.5" customHeight="1" x14ac:dyDescent="0.3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</row>
    <row r="685" spans="1:28" ht="13.5" customHeight="1" x14ac:dyDescent="0.3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</row>
    <row r="686" spans="1:28" ht="13.5" customHeight="1" x14ac:dyDescent="0.3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</row>
    <row r="687" spans="1:28" ht="13.5" customHeight="1" x14ac:dyDescent="0.3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</row>
    <row r="688" spans="1:28" ht="13.5" customHeight="1" x14ac:dyDescent="0.3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</row>
    <row r="689" spans="1:28" ht="13.5" customHeight="1" x14ac:dyDescent="0.3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</row>
    <row r="690" spans="1:28" ht="13.5" customHeight="1" x14ac:dyDescent="0.3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</row>
    <row r="691" spans="1:28" ht="13.5" customHeight="1" x14ac:dyDescent="0.3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</row>
    <row r="692" spans="1:28" ht="13.5" customHeight="1" x14ac:dyDescent="0.3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</row>
    <row r="693" spans="1:28" ht="13.5" customHeight="1" x14ac:dyDescent="0.3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</row>
    <row r="694" spans="1:28" ht="13.5" customHeight="1" x14ac:dyDescent="0.3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</row>
    <row r="695" spans="1:28" ht="13.5" customHeight="1" x14ac:dyDescent="0.3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</row>
    <row r="696" spans="1:28" ht="13.5" customHeight="1" x14ac:dyDescent="0.3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</row>
    <row r="697" spans="1:28" ht="13.5" customHeight="1" x14ac:dyDescent="0.3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</row>
    <row r="698" spans="1:28" ht="13.5" customHeight="1" x14ac:dyDescent="0.3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</row>
    <row r="699" spans="1:28" ht="13.5" customHeight="1" x14ac:dyDescent="0.3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</row>
    <row r="700" spans="1:28" ht="13.5" customHeight="1" x14ac:dyDescent="0.3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</row>
    <row r="701" spans="1:28" ht="13.5" customHeight="1" x14ac:dyDescent="0.3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</row>
    <row r="702" spans="1:28" ht="13.5" customHeight="1" x14ac:dyDescent="0.3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</row>
    <row r="703" spans="1:28" ht="13.5" customHeight="1" x14ac:dyDescent="0.3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</row>
    <row r="704" spans="1:28" ht="13.5" customHeight="1" x14ac:dyDescent="0.3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</row>
    <row r="705" spans="1:28" ht="13.5" customHeight="1" x14ac:dyDescent="0.3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</row>
    <row r="706" spans="1:28" ht="13.5" customHeight="1" x14ac:dyDescent="0.3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</row>
    <row r="707" spans="1:28" ht="13.5" customHeight="1" x14ac:dyDescent="0.3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</row>
    <row r="708" spans="1:28" ht="13.5" customHeight="1" x14ac:dyDescent="0.3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</row>
    <row r="709" spans="1:28" ht="13.5" customHeight="1" x14ac:dyDescent="0.3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</row>
    <row r="710" spans="1:28" ht="13.5" customHeight="1" x14ac:dyDescent="0.3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</row>
    <row r="711" spans="1:28" ht="13.5" customHeight="1" x14ac:dyDescent="0.3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</row>
    <row r="712" spans="1:28" ht="13.5" customHeight="1" x14ac:dyDescent="0.3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</row>
    <row r="713" spans="1:28" ht="13.5" customHeight="1" x14ac:dyDescent="0.3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</row>
    <row r="714" spans="1:28" ht="13.5" customHeight="1" x14ac:dyDescent="0.3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</row>
    <row r="715" spans="1:28" ht="13.5" customHeight="1" x14ac:dyDescent="0.3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</row>
    <row r="716" spans="1:28" ht="13.5" customHeight="1" x14ac:dyDescent="0.3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</row>
    <row r="717" spans="1:28" ht="13.5" customHeight="1" x14ac:dyDescent="0.3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</row>
    <row r="718" spans="1:28" ht="13.5" customHeight="1" x14ac:dyDescent="0.3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</row>
    <row r="719" spans="1:28" ht="13.5" customHeight="1" x14ac:dyDescent="0.3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</row>
    <row r="720" spans="1:28" ht="13.5" customHeight="1" x14ac:dyDescent="0.3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</row>
    <row r="721" spans="1:28" ht="13.5" customHeight="1" x14ac:dyDescent="0.3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</row>
    <row r="722" spans="1:28" ht="13.5" customHeight="1" x14ac:dyDescent="0.3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</row>
    <row r="723" spans="1:28" ht="13.5" customHeight="1" x14ac:dyDescent="0.3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</row>
    <row r="724" spans="1:28" ht="13.5" customHeight="1" x14ac:dyDescent="0.3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</row>
    <row r="725" spans="1:28" ht="13.5" customHeight="1" x14ac:dyDescent="0.3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</row>
    <row r="726" spans="1:28" ht="13.5" customHeight="1" x14ac:dyDescent="0.3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</row>
    <row r="727" spans="1:28" ht="13.5" customHeight="1" x14ac:dyDescent="0.3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</row>
    <row r="728" spans="1:28" ht="13.5" customHeight="1" x14ac:dyDescent="0.3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</row>
    <row r="729" spans="1:28" ht="13.5" customHeight="1" x14ac:dyDescent="0.3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</row>
    <row r="730" spans="1:28" ht="13.5" customHeight="1" x14ac:dyDescent="0.3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</row>
    <row r="731" spans="1:28" ht="13.5" customHeight="1" x14ac:dyDescent="0.3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</row>
    <row r="732" spans="1:28" ht="13.5" customHeight="1" x14ac:dyDescent="0.3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</row>
    <row r="733" spans="1:28" ht="13.5" customHeight="1" x14ac:dyDescent="0.3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</row>
    <row r="734" spans="1:28" ht="13.5" customHeight="1" x14ac:dyDescent="0.3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</row>
    <row r="735" spans="1:28" ht="13.5" customHeight="1" x14ac:dyDescent="0.3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</row>
    <row r="736" spans="1:28" ht="13.5" customHeight="1" x14ac:dyDescent="0.3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</row>
    <row r="737" spans="1:28" ht="13.5" customHeight="1" x14ac:dyDescent="0.3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</row>
    <row r="738" spans="1:28" ht="13.5" customHeight="1" x14ac:dyDescent="0.3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</row>
    <row r="739" spans="1:28" ht="13.5" customHeight="1" x14ac:dyDescent="0.3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</row>
    <row r="740" spans="1:28" ht="13.5" customHeight="1" x14ac:dyDescent="0.3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</row>
    <row r="741" spans="1:28" ht="13.5" customHeight="1" x14ac:dyDescent="0.3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</row>
    <row r="742" spans="1:28" ht="13.5" customHeight="1" x14ac:dyDescent="0.3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</row>
    <row r="743" spans="1:28" ht="13.5" customHeight="1" x14ac:dyDescent="0.3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</row>
    <row r="744" spans="1:28" ht="13.5" customHeight="1" x14ac:dyDescent="0.3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</row>
    <row r="745" spans="1:28" ht="13.5" customHeight="1" x14ac:dyDescent="0.3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</row>
    <row r="746" spans="1:28" ht="13.5" customHeight="1" x14ac:dyDescent="0.3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</row>
    <row r="747" spans="1:28" ht="13.5" customHeight="1" x14ac:dyDescent="0.3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</row>
    <row r="748" spans="1:28" ht="13.5" customHeight="1" x14ac:dyDescent="0.3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</row>
    <row r="749" spans="1:28" ht="13.5" customHeight="1" x14ac:dyDescent="0.3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</row>
    <row r="750" spans="1:28" ht="13.5" customHeight="1" x14ac:dyDescent="0.3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</row>
    <row r="751" spans="1:28" ht="13.5" customHeight="1" x14ac:dyDescent="0.3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</row>
    <row r="752" spans="1:28" ht="13.5" customHeight="1" x14ac:dyDescent="0.3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</row>
    <row r="753" spans="1:28" ht="13.5" customHeight="1" x14ac:dyDescent="0.3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</row>
    <row r="754" spans="1:28" ht="13.5" customHeight="1" x14ac:dyDescent="0.3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</row>
    <row r="755" spans="1:28" ht="13.5" customHeight="1" x14ac:dyDescent="0.3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</row>
    <row r="756" spans="1:28" ht="13.5" customHeight="1" x14ac:dyDescent="0.3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</row>
    <row r="757" spans="1:28" ht="13.5" customHeight="1" x14ac:dyDescent="0.3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</row>
    <row r="758" spans="1:28" ht="13.5" customHeight="1" x14ac:dyDescent="0.3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</row>
    <row r="759" spans="1:28" ht="13.5" customHeight="1" x14ac:dyDescent="0.3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</row>
    <row r="760" spans="1:28" ht="13.5" customHeight="1" x14ac:dyDescent="0.3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</row>
    <row r="761" spans="1:28" ht="13.5" customHeight="1" x14ac:dyDescent="0.3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</row>
    <row r="762" spans="1:28" ht="13.5" customHeight="1" x14ac:dyDescent="0.3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</row>
    <row r="763" spans="1:28" ht="13.5" customHeight="1" x14ac:dyDescent="0.3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</row>
    <row r="764" spans="1:28" ht="13.5" customHeight="1" x14ac:dyDescent="0.3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</row>
    <row r="765" spans="1:28" ht="13.5" customHeight="1" x14ac:dyDescent="0.3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</row>
    <row r="766" spans="1:28" ht="13.5" customHeight="1" x14ac:dyDescent="0.3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</row>
    <row r="767" spans="1:28" ht="13.5" customHeight="1" x14ac:dyDescent="0.3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</row>
    <row r="768" spans="1:28" ht="13.5" customHeight="1" x14ac:dyDescent="0.3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</row>
    <row r="769" spans="1:28" ht="13.5" customHeight="1" x14ac:dyDescent="0.3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</row>
    <row r="770" spans="1:28" ht="13.5" customHeight="1" x14ac:dyDescent="0.3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</row>
    <row r="771" spans="1:28" ht="13.5" customHeight="1" x14ac:dyDescent="0.3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</row>
    <row r="772" spans="1:28" ht="13.5" customHeight="1" x14ac:dyDescent="0.3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</row>
    <row r="773" spans="1:28" ht="13.5" customHeight="1" x14ac:dyDescent="0.3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</row>
    <row r="774" spans="1:28" ht="13.5" customHeight="1" x14ac:dyDescent="0.3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</row>
    <row r="775" spans="1:28" ht="13.5" customHeight="1" x14ac:dyDescent="0.3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</row>
    <row r="776" spans="1:28" ht="13.5" customHeight="1" x14ac:dyDescent="0.3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</row>
    <row r="777" spans="1:28" ht="13.5" customHeight="1" x14ac:dyDescent="0.3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</row>
    <row r="778" spans="1:28" ht="13.5" customHeight="1" x14ac:dyDescent="0.3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</row>
    <row r="779" spans="1:28" ht="13.5" customHeight="1" x14ac:dyDescent="0.3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</row>
    <row r="780" spans="1:28" ht="13.5" customHeight="1" x14ac:dyDescent="0.3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</row>
    <row r="781" spans="1:28" ht="13.5" customHeight="1" x14ac:dyDescent="0.3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</row>
    <row r="782" spans="1:28" ht="13.5" customHeight="1" x14ac:dyDescent="0.3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</row>
    <row r="783" spans="1:28" ht="13.5" customHeight="1" x14ac:dyDescent="0.3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</row>
    <row r="784" spans="1:28" ht="13.5" customHeight="1" x14ac:dyDescent="0.3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</row>
    <row r="785" spans="1:28" ht="13.5" customHeight="1" x14ac:dyDescent="0.3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</row>
    <row r="786" spans="1:28" ht="13.5" customHeight="1" x14ac:dyDescent="0.3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</row>
    <row r="787" spans="1:28" ht="13.5" customHeight="1" x14ac:dyDescent="0.3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</row>
    <row r="788" spans="1:28" ht="13.5" customHeight="1" x14ac:dyDescent="0.3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</row>
    <row r="789" spans="1:28" ht="13.5" customHeight="1" x14ac:dyDescent="0.3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</row>
    <row r="790" spans="1:28" ht="13.5" customHeight="1" x14ac:dyDescent="0.3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</row>
    <row r="791" spans="1:28" ht="13.5" customHeight="1" x14ac:dyDescent="0.3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</row>
    <row r="792" spans="1:28" ht="13.5" customHeight="1" x14ac:dyDescent="0.3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</row>
    <row r="793" spans="1:28" ht="13.5" customHeight="1" x14ac:dyDescent="0.3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</row>
    <row r="794" spans="1:28" ht="13.5" customHeight="1" x14ac:dyDescent="0.3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</row>
    <row r="795" spans="1:28" ht="13.5" customHeight="1" x14ac:dyDescent="0.3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</row>
    <row r="796" spans="1:28" ht="13.5" customHeight="1" x14ac:dyDescent="0.3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</row>
    <row r="797" spans="1:28" ht="13.5" customHeight="1" x14ac:dyDescent="0.3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</row>
    <row r="798" spans="1:28" ht="13.5" customHeight="1" x14ac:dyDescent="0.3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</row>
    <row r="799" spans="1:28" ht="13.5" customHeight="1" x14ac:dyDescent="0.3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</row>
    <row r="800" spans="1:28" ht="13.5" customHeight="1" x14ac:dyDescent="0.3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</row>
    <row r="801" spans="1:28" ht="13.5" customHeight="1" x14ac:dyDescent="0.3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</row>
    <row r="802" spans="1:28" ht="13.5" customHeight="1" x14ac:dyDescent="0.3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</row>
    <row r="803" spans="1:28" ht="13.5" customHeight="1" x14ac:dyDescent="0.3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</row>
    <row r="804" spans="1:28" ht="13.5" customHeight="1" x14ac:dyDescent="0.3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</row>
    <row r="805" spans="1:28" ht="13.5" customHeight="1" x14ac:dyDescent="0.3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</row>
    <row r="806" spans="1:28" ht="13.5" customHeight="1" x14ac:dyDescent="0.3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</row>
    <row r="807" spans="1:28" ht="13.5" customHeight="1" x14ac:dyDescent="0.3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</row>
    <row r="808" spans="1:28" ht="13.5" customHeight="1" x14ac:dyDescent="0.3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</row>
    <row r="809" spans="1:28" ht="13.5" customHeight="1" x14ac:dyDescent="0.3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</row>
    <row r="810" spans="1:28" ht="13.5" customHeight="1" x14ac:dyDescent="0.3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</row>
    <row r="811" spans="1:28" ht="13.5" customHeight="1" x14ac:dyDescent="0.3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</row>
    <row r="812" spans="1:28" ht="13.5" customHeight="1" x14ac:dyDescent="0.3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</row>
    <row r="813" spans="1:28" ht="13.5" customHeight="1" x14ac:dyDescent="0.3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</row>
    <row r="814" spans="1:28" ht="13.5" customHeight="1" x14ac:dyDescent="0.3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</row>
    <row r="815" spans="1:28" ht="13.5" customHeight="1" x14ac:dyDescent="0.3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</row>
    <row r="816" spans="1:28" ht="13.5" customHeight="1" x14ac:dyDescent="0.3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</row>
    <row r="817" spans="1:28" ht="13.5" customHeight="1" x14ac:dyDescent="0.3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</row>
    <row r="818" spans="1:28" ht="13.5" customHeight="1" x14ac:dyDescent="0.3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</row>
    <row r="819" spans="1:28" ht="13.5" customHeight="1" x14ac:dyDescent="0.3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</row>
    <row r="820" spans="1:28" ht="13.5" customHeight="1" x14ac:dyDescent="0.3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</row>
    <row r="821" spans="1:28" ht="13.5" customHeight="1" x14ac:dyDescent="0.3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</row>
    <row r="822" spans="1:28" ht="13.5" customHeight="1" x14ac:dyDescent="0.3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</row>
    <row r="823" spans="1:28" ht="13.5" customHeight="1" x14ac:dyDescent="0.3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</row>
    <row r="824" spans="1:28" ht="13.5" customHeight="1" x14ac:dyDescent="0.3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</row>
    <row r="825" spans="1:28" ht="13.5" customHeight="1" x14ac:dyDescent="0.3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</row>
    <row r="826" spans="1:28" ht="13.5" customHeight="1" x14ac:dyDescent="0.3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</row>
    <row r="827" spans="1:28" ht="13.5" customHeight="1" x14ac:dyDescent="0.3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</row>
    <row r="828" spans="1:28" ht="13.5" customHeight="1" x14ac:dyDescent="0.3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</row>
    <row r="829" spans="1:28" ht="13.5" customHeight="1" x14ac:dyDescent="0.3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</row>
    <row r="830" spans="1:28" ht="13.5" customHeight="1" x14ac:dyDescent="0.3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</row>
    <row r="831" spans="1:28" ht="13.5" customHeight="1" x14ac:dyDescent="0.3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</row>
    <row r="832" spans="1:28" ht="13.5" customHeight="1" x14ac:dyDescent="0.3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</row>
    <row r="833" spans="1:28" ht="13.5" customHeight="1" x14ac:dyDescent="0.3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</row>
    <row r="834" spans="1:28" ht="13.5" customHeight="1" x14ac:dyDescent="0.3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</row>
    <row r="835" spans="1:28" ht="13.5" customHeight="1" x14ac:dyDescent="0.3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</row>
    <row r="836" spans="1:28" ht="13.5" customHeight="1" x14ac:dyDescent="0.3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</row>
    <row r="837" spans="1:28" ht="13.5" customHeight="1" x14ac:dyDescent="0.3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</row>
    <row r="838" spans="1:28" ht="13.5" customHeight="1" x14ac:dyDescent="0.3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</row>
    <row r="839" spans="1:28" ht="13.5" customHeight="1" x14ac:dyDescent="0.3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</row>
    <row r="840" spans="1:28" ht="13.5" customHeight="1" x14ac:dyDescent="0.3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</row>
    <row r="841" spans="1:28" ht="13.5" customHeight="1" x14ac:dyDescent="0.3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</row>
    <row r="842" spans="1:28" ht="13.5" customHeight="1" x14ac:dyDescent="0.3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</row>
    <row r="843" spans="1:28" ht="13.5" customHeight="1" x14ac:dyDescent="0.3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</row>
    <row r="844" spans="1:28" ht="13.5" customHeight="1" x14ac:dyDescent="0.3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</row>
    <row r="845" spans="1:28" ht="13.5" customHeight="1" x14ac:dyDescent="0.3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</row>
    <row r="846" spans="1:28" ht="13.5" customHeight="1" x14ac:dyDescent="0.3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</row>
    <row r="847" spans="1:28" ht="13.5" customHeight="1" x14ac:dyDescent="0.3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</row>
    <row r="848" spans="1:28" ht="13.5" customHeight="1" x14ac:dyDescent="0.3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</row>
    <row r="849" spans="1:28" ht="13.5" customHeight="1" x14ac:dyDescent="0.3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</row>
    <row r="850" spans="1:28" ht="13.5" customHeight="1" x14ac:dyDescent="0.3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</row>
    <row r="851" spans="1:28" ht="13.5" customHeight="1" x14ac:dyDescent="0.3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</row>
    <row r="852" spans="1:28" ht="13.5" customHeight="1" x14ac:dyDescent="0.3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</row>
    <row r="853" spans="1:28" ht="13.5" customHeight="1" x14ac:dyDescent="0.3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</row>
    <row r="854" spans="1:28" ht="13.5" customHeight="1" x14ac:dyDescent="0.3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</row>
    <row r="855" spans="1:28" ht="13.5" customHeight="1" x14ac:dyDescent="0.3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</row>
    <row r="856" spans="1:28" ht="13.5" customHeight="1" x14ac:dyDescent="0.3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</row>
    <row r="857" spans="1:28" ht="13.5" customHeight="1" x14ac:dyDescent="0.3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</row>
    <row r="858" spans="1:28" ht="13.5" customHeight="1" x14ac:dyDescent="0.3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</row>
    <row r="859" spans="1:28" ht="13.5" customHeight="1" x14ac:dyDescent="0.3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</row>
    <row r="860" spans="1:28" ht="13.5" customHeight="1" x14ac:dyDescent="0.3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</row>
    <row r="861" spans="1:28" ht="13.5" customHeight="1" x14ac:dyDescent="0.3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</row>
    <row r="862" spans="1:28" ht="13.5" customHeight="1" x14ac:dyDescent="0.3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</row>
    <row r="863" spans="1:28" ht="13.5" customHeight="1" x14ac:dyDescent="0.3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</row>
    <row r="864" spans="1:28" ht="13.5" customHeight="1" x14ac:dyDescent="0.3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</row>
    <row r="865" spans="1:28" ht="13.5" customHeight="1" x14ac:dyDescent="0.3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</row>
    <row r="866" spans="1:28" ht="13.5" customHeight="1" x14ac:dyDescent="0.3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</row>
    <row r="867" spans="1:28" ht="13.5" customHeight="1" x14ac:dyDescent="0.3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</row>
    <row r="868" spans="1:28" ht="13.5" customHeight="1" x14ac:dyDescent="0.3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</row>
    <row r="869" spans="1:28" ht="13.5" customHeight="1" x14ac:dyDescent="0.3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</row>
    <row r="870" spans="1:28" ht="13.5" customHeight="1" x14ac:dyDescent="0.3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</row>
    <row r="871" spans="1:28" ht="13.5" customHeight="1" x14ac:dyDescent="0.3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</row>
    <row r="872" spans="1:28" ht="13.5" customHeight="1" x14ac:dyDescent="0.3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</row>
    <row r="873" spans="1:28" ht="13.5" customHeight="1" x14ac:dyDescent="0.3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</row>
    <row r="874" spans="1:28" ht="13.5" customHeight="1" x14ac:dyDescent="0.3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</row>
    <row r="875" spans="1:28" ht="13.5" customHeight="1" x14ac:dyDescent="0.3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</row>
    <row r="876" spans="1:28" ht="13.5" customHeight="1" x14ac:dyDescent="0.3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</row>
    <row r="877" spans="1:28" ht="13.5" customHeight="1" x14ac:dyDescent="0.3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</row>
    <row r="878" spans="1:28" ht="13.5" customHeight="1" x14ac:dyDescent="0.3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</row>
    <row r="879" spans="1:28" ht="13.5" customHeight="1" x14ac:dyDescent="0.3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</row>
    <row r="880" spans="1:28" ht="13.5" customHeight="1" x14ac:dyDescent="0.3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</row>
    <row r="881" spans="1:28" ht="13.5" customHeight="1" x14ac:dyDescent="0.3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</row>
    <row r="882" spans="1:28" ht="13.5" customHeight="1" x14ac:dyDescent="0.3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</row>
    <row r="883" spans="1:28" ht="13.5" customHeight="1" x14ac:dyDescent="0.3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</row>
    <row r="884" spans="1:28" ht="13.5" customHeight="1" x14ac:dyDescent="0.3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</row>
    <row r="885" spans="1:28" ht="13.5" customHeight="1" x14ac:dyDescent="0.3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</row>
    <row r="886" spans="1:28" ht="13.5" customHeight="1" x14ac:dyDescent="0.3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</row>
    <row r="887" spans="1:28" ht="13.5" customHeight="1" x14ac:dyDescent="0.3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</row>
    <row r="888" spans="1:28" ht="13.5" customHeight="1" x14ac:dyDescent="0.3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</row>
    <row r="889" spans="1:28" ht="13.5" customHeight="1" x14ac:dyDescent="0.3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</row>
    <row r="890" spans="1:28" ht="13.5" customHeight="1" x14ac:dyDescent="0.3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</row>
    <row r="891" spans="1:28" ht="13.5" customHeight="1" x14ac:dyDescent="0.3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</row>
    <row r="892" spans="1:28" ht="13.5" customHeight="1" x14ac:dyDescent="0.3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</row>
    <row r="893" spans="1:28" ht="13.5" customHeight="1" x14ac:dyDescent="0.3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</row>
    <row r="894" spans="1:28" ht="13.5" customHeight="1" x14ac:dyDescent="0.3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</row>
    <row r="895" spans="1:28" ht="13.5" customHeight="1" x14ac:dyDescent="0.3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</row>
    <row r="896" spans="1:28" ht="13.5" customHeight="1" x14ac:dyDescent="0.3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</row>
    <row r="897" spans="1:28" ht="13.5" customHeight="1" x14ac:dyDescent="0.3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</row>
    <row r="898" spans="1:28" ht="13.5" customHeight="1" x14ac:dyDescent="0.3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</row>
    <row r="899" spans="1:28" ht="13.5" customHeight="1" x14ac:dyDescent="0.3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</row>
    <row r="900" spans="1:28" ht="13.5" customHeight="1" x14ac:dyDescent="0.3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</row>
    <row r="901" spans="1:28" ht="13.5" customHeight="1" x14ac:dyDescent="0.3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</row>
    <row r="902" spans="1:28" ht="13.5" customHeight="1" x14ac:dyDescent="0.3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</row>
    <row r="903" spans="1:28" ht="13.5" customHeight="1" x14ac:dyDescent="0.3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</row>
    <row r="904" spans="1:28" ht="13.5" customHeight="1" x14ac:dyDescent="0.3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</row>
    <row r="905" spans="1:28" ht="13.5" customHeight="1" x14ac:dyDescent="0.3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</row>
    <row r="906" spans="1:28" ht="13.5" customHeight="1" x14ac:dyDescent="0.3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</row>
    <row r="907" spans="1:28" ht="13.5" customHeight="1" x14ac:dyDescent="0.3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</row>
    <row r="908" spans="1:28" ht="13.5" customHeight="1" x14ac:dyDescent="0.3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</row>
    <row r="909" spans="1:28" ht="13.5" customHeight="1" x14ac:dyDescent="0.3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</row>
    <row r="910" spans="1:28" ht="13.5" customHeight="1" x14ac:dyDescent="0.3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</row>
    <row r="911" spans="1:28" ht="13.5" customHeight="1" x14ac:dyDescent="0.3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</row>
    <row r="912" spans="1:28" ht="13.5" customHeight="1" x14ac:dyDescent="0.3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</row>
    <row r="913" spans="1:28" ht="13.5" customHeight="1" x14ac:dyDescent="0.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</row>
    <row r="914" spans="1:28" ht="13.5" customHeight="1" x14ac:dyDescent="0.3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</row>
    <row r="915" spans="1:28" ht="13.5" customHeight="1" x14ac:dyDescent="0.3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</row>
    <row r="916" spans="1:28" ht="13.5" customHeight="1" x14ac:dyDescent="0.3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</row>
    <row r="917" spans="1:28" ht="13.5" customHeight="1" x14ac:dyDescent="0.3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</row>
    <row r="918" spans="1:28" ht="13.5" customHeight="1" x14ac:dyDescent="0.3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</row>
    <row r="919" spans="1:28" ht="13.5" customHeight="1" x14ac:dyDescent="0.3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</row>
    <row r="920" spans="1:28" ht="13.5" customHeight="1" x14ac:dyDescent="0.3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</row>
    <row r="921" spans="1:28" ht="13.5" customHeight="1" x14ac:dyDescent="0.3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</row>
    <row r="922" spans="1:28" ht="13.5" customHeight="1" x14ac:dyDescent="0.3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</row>
    <row r="923" spans="1:28" ht="13.5" customHeight="1" x14ac:dyDescent="0.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</row>
    <row r="924" spans="1:28" ht="13.5" customHeight="1" x14ac:dyDescent="0.3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</row>
    <row r="925" spans="1:28" ht="13.5" customHeight="1" x14ac:dyDescent="0.3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</row>
    <row r="926" spans="1:28" ht="13.5" customHeight="1" x14ac:dyDescent="0.3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</row>
    <row r="927" spans="1:28" ht="13.5" customHeight="1" x14ac:dyDescent="0.3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</row>
    <row r="928" spans="1:28" ht="13.5" customHeight="1" x14ac:dyDescent="0.3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</row>
    <row r="929" spans="1:28" ht="13.5" customHeight="1" x14ac:dyDescent="0.3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</row>
    <row r="930" spans="1:28" ht="13.5" customHeight="1" x14ac:dyDescent="0.3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</row>
    <row r="931" spans="1:28" ht="13.5" customHeight="1" x14ac:dyDescent="0.3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</row>
    <row r="932" spans="1:28" ht="13.5" customHeight="1" x14ac:dyDescent="0.3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</row>
    <row r="933" spans="1:28" ht="13.5" customHeight="1" x14ac:dyDescent="0.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</row>
    <row r="934" spans="1:28" ht="13.5" customHeight="1" x14ac:dyDescent="0.3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</row>
    <row r="935" spans="1:28" ht="13.5" customHeight="1" x14ac:dyDescent="0.3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</row>
    <row r="936" spans="1:28" ht="13.5" customHeight="1" x14ac:dyDescent="0.3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</row>
    <row r="937" spans="1:28" ht="13.5" customHeight="1" x14ac:dyDescent="0.3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</row>
    <row r="938" spans="1:28" ht="13.5" customHeight="1" x14ac:dyDescent="0.3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</row>
    <row r="939" spans="1:28" ht="13.5" customHeight="1" x14ac:dyDescent="0.3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</row>
    <row r="940" spans="1:28" ht="13.5" customHeight="1" x14ac:dyDescent="0.3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</row>
    <row r="941" spans="1:28" ht="13.5" customHeight="1" x14ac:dyDescent="0.3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</row>
    <row r="942" spans="1:28" ht="13.5" customHeight="1" x14ac:dyDescent="0.3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</row>
    <row r="943" spans="1:28" ht="13.5" customHeight="1" x14ac:dyDescent="0.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</row>
    <row r="944" spans="1:28" ht="13.5" customHeight="1" x14ac:dyDescent="0.3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</row>
    <row r="945" spans="1:28" ht="13.5" customHeight="1" x14ac:dyDescent="0.3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</row>
    <row r="946" spans="1:28" ht="13.5" customHeight="1" x14ac:dyDescent="0.3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</row>
    <row r="947" spans="1:28" ht="13.5" customHeight="1" x14ac:dyDescent="0.3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</row>
    <row r="948" spans="1:28" ht="13.5" customHeight="1" x14ac:dyDescent="0.3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</row>
    <row r="949" spans="1:28" ht="13.5" customHeight="1" x14ac:dyDescent="0.3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</row>
    <row r="950" spans="1:28" ht="13.5" customHeight="1" x14ac:dyDescent="0.3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  <c r="AB950" s="30"/>
    </row>
  </sheetData>
  <mergeCells count="240">
    <mergeCell ref="T65:X65"/>
    <mergeCell ref="Y65:AB65"/>
    <mergeCell ref="K63:S63"/>
    <mergeCell ref="T63:X63"/>
    <mergeCell ref="Y63:AB63"/>
    <mergeCell ref="K64:S64"/>
    <mergeCell ref="T64:X64"/>
    <mergeCell ref="Y64:AB64"/>
    <mergeCell ref="K65:S65"/>
    <mergeCell ref="T62:X62"/>
    <mergeCell ref="Y62:AB62"/>
    <mergeCell ref="K62:S62"/>
    <mergeCell ref="A75:G75"/>
    <mergeCell ref="H75:I75"/>
    <mergeCell ref="J75:L75"/>
    <mergeCell ref="M75:P75"/>
    <mergeCell ref="Q75:T75"/>
    <mergeCell ref="U75:AA75"/>
    <mergeCell ref="A74:G74"/>
    <mergeCell ref="H74:I74"/>
    <mergeCell ref="J74:L74"/>
    <mergeCell ref="M74:P74"/>
    <mergeCell ref="Q74:T74"/>
    <mergeCell ref="U74:AA74"/>
    <mergeCell ref="K66:S66"/>
    <mergeCell ref="T66:X66"/>
    <mergeCell ref="Y66:AB66"/>
    <mergeCell ref="K67:S67"/>
    <mergeCell ref="T67:X67"/>
    <mergeCell ref="Y67:AB67"/>
    <mergeCell ref="A68:AB68"/>
    <mergeCell ref="C63:J63"/>
    <mergeCell ref="C64:J64"/>
    <mergeCell ref="A98:AB98"/>
    <mergeCell ref="A99:AB99"/>
    <mergeCell ref="A88:AB88"/>
    <mergeCell ref="C89:N89"/>
    <mergeCell ref="C90:N90"/>
    <mergeCell ref="C91:N91"/>
    <mergeCell ref="C92:N92"/>
    <mergeCell ref="C93:N93"/>
    <mergeCell ref="A95:AB95"/>
    <mergeCell ref="A82:F82"/>
    <mergeCell ref="O82:R82"/>
    <mergeCell ref="G82:J82"/>
    <mergeCell ref="K82:N82"/>
    <mergeCell ref="S82:Y82"/>
    <mergeCell ref="A83:AB83"/>
    <mergeCell ref="A84:AB84"/>
    <mergeCell ref="A85:AB85"/>
    <mergeCell ref="A86:AB86"/>
    <mergeCell ref="A78:AA78"/>
    <mergeCell ref="O80:R80"/>
    <mergeCell ref="S80:Y80"/>
    <mergeCell ref="S81:Y81"/>
    <mergeCell ref="A77:E77"/>
    <mergeCell ref="A79:F79"/>
    <mergeCell ref="G79:J79"/>
    <mergeCell ref="K79:N79"/>
    <mergeCell ref="O79:R79"/>
    <mergeCell ref="S79:Y79"/>
    <mergeCell ref="A80:F80"/>
    <mergeCell ref="G80:J80"/>
    <mergeCell ref="K80:N80"/>
    <mergeCell ref="A81:F81"/>
    <mergeCell ref="G81:J81"/>
    <mergeCell ref="K81:N81"/>
    <mergeCell ref="O81:R81"/>
    <mergeCell ref="J77:L77"/>
    <mergeCell ref="M77:W77"/>
    <mergeCell ref="A76:I76"/>
    <mergeCell ref="J76:L76"/>
    <mergeCell ref="M76:P76"/>
    <mergeCell ref="Q76:T76"/>
    <mergeCell ref="U76:AA76"/>
    <mergeCell ref="F77:I77"/>
    <mergeCell ref="Q73:T73"/>
    <mergeCell ref="U73:AA73"/>
    <mergeCell ref="A69:AB70"/>
    <mergeCell ref="A71:AB71"/>
    <mergeCell ref="A72:G73"/>
    <mergeCell ref="H72:AA72"/>
    <mergeCell ref="H73:I73"/>
    <mergeCell ref="J73:L73"/>
    <mergeCell ref="M73:P73"/>
    <mergeCell ref="A64:B64"/>
    <mergeCell ref="A65:B65"/>
    <mergeCell ref="A66:B66"/>
    <mergeCell ref="A67:B67"/>
    <mergeCell ref="A62:B62"/>
    <mergeCell ref="A63:B63"/>
    <mergeCell ref="C65:J65"/>
    <mergeCell ref="C66:J66"/>
    <mergeCell ref="C67:J67"/>
    <mergeCell ref="C62:J62"/>
    <mergeCell ref="N44:X44"/>
    <mergeCell ref="C44:M44"/>
    <mergeCell ref="C45:M45"/>
    <mergeCell ref="N45:X45"/>
    <mergeCell ref="C46:M46"/>
    <mergeCell ref="N46:X46"/>
    <mergeCell ref="C47:M47"/>
    <mergeCell ref="N47:X47"/>
    <mergeCell ref="C55:J55"/>
    <mergeCell ref="K55:S55"/>
    <mergeCell ref="A49:AB49"/>
    <mergeCell ref="A50:AB51"/>
    <mergeCell ref="A52:B52"/>
    <mergeCell ref="C52:M52"/>
    <mergeCell ref="O52:AB52"/>
    <mergeCell ref="A53:AB54"/>
    <mergeCell ref="A55:B55"/>
    <mergeCell ref="A40:H40"/>
    <mergeCell ref="I40:M40"/>
    <mergeCell ref="N40:R40"/>
    <mergeCell ref="S40:AB40"/>
    <mergeCell ref="A41:H41"/>
    <mergeCell ref="S41:AB41"/>
    <mergeCell ref="I41:M41"/>
    <mergeCell ref="N41:R41"/>
    <mergeCell ref="A42:H42"/>
    <mergeCell ref="I42:M42"/>
    <mergeCell ref="N42:R42"/>
    <mergeCell ref="S42:AB42"/>
    <mergeCell ref="N37:R37"/>
    <mergeCell ref="A38:H38"/>
    <mergeCell ref="I38:M38"/>
    <mergeCell ref="N38:R38"/>
    <mergeCell ref="S38:AB38"/>
    <mergeCell ref="A39:H39"/>
    <mergeCell ref="S39:AB39"/>
    <mergeCell ref="I39:M39"/>
    <mergeCell ref="N39:R39"/>
    <mergeCell ref="N29:R29"/>
    <mergeCell ref="S29:AB29"/>
    <mergeCell ref="A27:AB27"/>
    <mergeCell ref="A28:H28"/>
    <mergeCell ref="I28:M28"/>
    <mergeCell ref="N28:R28"/>
    <mergeCell ref="S28:AB28"/>
    <mergeCell ref="A29:H29"/>
    <mergeCell ref="I29:M29"/>
    <mergeCell ref="A30:H30"/>
    <mergeCell ref="I30:M30"/>
    <mergeCell ref="N30:R30"/>
    <mergeCell ref="S30:AB30"/>
    <mergeCell ref="I31:M31"/>
    <mergeCell ref="N31:R31"/>
    <mergeCell ref="S31:AB31"/>
    <mergeCell ref="A31:H31"/>
    <mergeCell ref="A32:H32"/>
    <mergeCell ref="T58:X58"/>
    <mergeCell ref="K59:S59"/>
    <mergeCell ref="T59:X59"/>
    <mergeCell ref="Y59:AB59"/>
    <mergeCell ref="T60:X60"/>
    <mergeCell ref="Y60:AB60"/>
    <mergeCell ref="A57:B57"/>
    <mergeCell ref="C57:J57"/>
    <mergeCell ref="K57:S57"/>
    <mergeCell ref="T57:X57"/>
    <mergeCell ref="Y57:AB57"/>
    <mergeCell ref="C58:J58"/>
    <mergeCell ref="A58:B58"/>
    <mergeCell ref="A59:B59"/>
    <mergeCell ref="C59:J59"/>
    <mergeCell ref="A60:B60"/>
    <mergeCell ref="C60:J60"/>
    <mergeCell ref="A61:B61"/>
    <mergeCell ref="C61:J61"/>
    <mergeCell ref="Y58:AB58"/>
    <mergeCell ref="K60:S60"/>
    <mergeCell ref="K61:S61"/>
    <mergeCell ref="T61:X61"/>
    <mergeCell ref="Y61:AB61"/>
    <mergeCell ref="K58:S58"/>
    <mergeCell ref="T17:AB17"/>
    <mergeCell ref="T18:AB18"/>
    <mergeCell ref="A19:I19"/>
    <mergeCell ref="A20:I20"/>
    <mergeCell ref="J19:S19"/>
    <mergeCell ref="T19:AB19"/>
    <mergeCell ref="J20:S20"/>
    <mergeCell ref="T20:AB20"/>
    <mergeCell ref="J17:S17"/>
    <mergeCell ref="A21:AB21"/>
    <mergeCell ref="A22:AB26"/>
    <mergeCell ref="T55:X55"/>
    <mergeCell ref="Y55:AB55"/>
    <mergeCell ref="A56:B56"/>
    <mergeCell ref="C56:J56"/>
    <mergeCell ref="K56:S56"/>
    <mergeCell ref="A12:G12"/>
    <mergeCell ref="A13:G13"/>
    <mergeCell ref="A14:G14"/>
    <mergeCell ref="A15:G15"/>
    <mergeCell ref="A16:G16"/>
    <mergeCell ref="A17:I17"/>
    <mergeCell ref="A18:I18"/>
    <mergeCell ref="W1:AB1"/>
    <mergeCell ref="W2:AA2"/>
    <mergeCell ref="W3:AA3"/>
    <mergeCell ref="W4:AB4"/>
    <mergeCell ref="A1:V4"/>
    <mergeCell ref="J18:S18"/>
    <mergeCell ref="B5:X5"/>
    <mergeCell ref="A6:AB6"/>
    <mergeCell ref="A7:AB10"/>
    <mergeCell ref="A11:AB11"/>
    <mergeCell ref="H12:O12"/>
    <mergeCell ref="P12:T12"/>
    <mergeCell ref="U12:AB12"/>
    <mergeCell ref="H13:AB13"/>
    <mergeCell ref="H14:AB14"/>
    <mergeCell ref="H15:AB15"/>
    <mergeCell ref="H16:AB16"/>
    <mergeCell ref="T56:X56"/>
    <mergeCell ref="Y56:AB56"/>
    <mergeCell ref="I32:M32"/>
    <mergeCell ref="N32:R32"/>
    <mergeCell ref="S32:AB32"/>
    <mergeCell ref="A33:H33"/>
    <mergeCell ref="I33:M33"/>
    <mergeCell ref="N33:R33"/>
    <mergeCell ref="S33:AB33"/>
    <mergeCell ref="A34:H34"/>
    <mergeCell ref="I34:M34"/>
    <mergeCell ref="N34:R34"/>
    <mergeCell ref="S34:AB34"/>
    <mergeCell ref="A35:H35"/>
    <mergeCell ref="S35:AB35"/>
    <mergeCell ref="I35:M35"/>
    <mergeCell ref="N35:R35"/>
    <mergeCell ref="A36:H36"/>
    <mergeCell ref="I36:M36"/>
    <mergeCell ref="N36:R36"/>
    <mergeCell ref="S36:AB36"/>
    <mergeCell ref="A37:H37"/>
    <mergeCell ref="S37:AB37"/>
    <mergeCell ref="I37:M37"/>
  </mergeCells>
  <conditionalFormatting sqref="M77:W77">
    <cfRule type="beginsWith" dxfId="3" priority="1" operator="beginsWith" text="Cumple">
      <formula>LEFT((M77),LEN("Cumple"))=("Cumple")</formula>
    </cfRule>
    <cfRule type="beginsWith" dxfId="2" priority="2" operator="beginsWith" text="NO CUMPLE">
      <formula>LEFT((M77),LEN("NO CUMPLE"))=("NO CUMPLE")</formula>
    </cfRule>
  </conditionalFormatting>
  <dataValidations count="1">
    <dataValidation type="list" allowBlank="1" showErrorMessage="1" sqref="F77" xr:uid="{00000000-0002-0000-0100-000000000000}">
      <formula1>TipoRiesgo</formula1>
    </dataValidation>
  </dataValidations>
  <printOptions horizontalCentered="1"/>
  <pageMargins left="0.62992125984251968" right="0.62992125984251968" top="0.74803149606299213" bottom="0.98425196850393704" header="0" footer="0"/>
  <pageSetup paperSize="9" scale="75" orientation="portrait" r:id="rId1"/>
  <headerFooter>
    <oddHeader>&amp;R
Pagina &amp;P de &amp;P</oddHeader>
    <oddFooter>&amp;C&amp;10&amp;G</oddFooter>
  </headerFooter>
  <rowBreaks count="1" manualBreakCount="1">
    <brk id="57" max="16383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D1" workbookViewId="0">
      <selection activeCell="V7" sqref="V7"/>
    </sheetView>
  </sheetViews>
  <sheetFormatPr baseColWidth="10" defaultColWidth="14.42578125" defaultRowHeight="15" customHeight="1" x14ac:dyDescent="0.25"/>
  <cols>
    <col min="1" max="1" width="16.5703125" customWidth="1"/>
    <col min="2" max="2" width="24.42578125" customWidth="1"/>
    <col min="3" max="3" width="26.42578125" customWidth="1"/>
    <col min="4" max="10" width="10.7109375" customWidth="1"/>
    <col min="11" max="12" width="13" customWidth="1"/>
    <col min="13" max="15" width="10.7109375" customWidth="1"/>
    <col min="16" max="16" width="16.140625" customWidth="1"/>
    <col min="17" max="17" width="3" customWidth="1"/>
    <col min="18" max="18" width="10.7109375" customWidth="1"/>
    <col min="19" max="19" width="14.5703125" customWidth="1"/>
    <col min="20" max="26" width="10.7109375" customWidth="1"/>
  </cols>
  <sheetData>
    <row r="1" spans="1:26" ht="14.25" customHeight="1" x14ac:dyDescent="0.25">
      <c r="A1" s="42" t="s">
        <v>139</v>
      </c>
      <c r="B1" s="42" t="s">
        <v>140</v>
      </c>
      <c r="C1" s="42" t="s">
        <v>141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14.25" customHeight="1" x14ac:dyDescent="0.25">
      <c r="A2" s="44" t="s">
        <v>142</v>
      </c>
      <c r="B2" s="44" t="s">
        <v>143</v>
      </c>
      <c r="C2" s="44" t="s">
        <v>144</v>
      </c>
      <c r="F2" s="45" t="s">
        <v>21</v>
      </c>
      <c r="I2" s="46" t="s">
        <v>78</v>
      </c>
      <c r="J2" s="47">
        <v>5.2199999999999998E-3</v>
      </c>
      <c r="K2" s="48">
        <f>+J2*'FM-101-IS'!$AI$9</f>
        <v>28932.637050720001</v>
      </c>
      <c r="L2" s="48"/>
      <c r="O2" s="49" t="s">
        <v>46</v>
      </c>
      <c r="P2" s="50">
        <f>+'FM-101-IS'!D45</f>
        <v>16489384.939999999</v>
      </c>
      <c r="Q2" s="45">
        <v>1</v>
      </c>
      <c r="R2" s="45" t="str">
        <f>+IF(Q2&lt;'FM-101-IS'!$W$42,"SI","NO")</f>
        <v>NO</v>
      </c>
      <c r="S2" s="51">
        <f t="shared" ref="S2:S13" si="0">+P2</f>
        <v>16489384.939999999</v>
      </c>
      <c r="T2" s="45">
        <f ca="1">+SUMIF(R:S,"SI",S:S)</f>
        <v>0</v>
      </c>
      <c r="V2" s="45" t="s">
        <v>145</v>
      </c>
    </row>
    <row r="3" spans="1:26" ht="14.25" customHeight="1" x14ac:dyDescent="0.25">
      <c r="A3" s="44" t="s">
        <v>146</v>
      </c>
      <c r="B3" s="44" t="s">
        <v>8</v>
      </c>
      <c r="C3" s="44" t="s">
        <v>10</v>
      </c>
      <c r="F3" s="45" t="s">
        <v>147</v>
      </c>
      <c r="I3" s="46" t="s">
        <v>148</v>
      </c>
      <c r="J3" s="47">
        <v>1.044E-2</v>
      </c>
      <c r="K3" s="48">
        <f>+J3*'FM-101-IS'!$AI$9</f>
        <v>57865.274101440002</v>
      </c>
      <c r="L3" s="48"/>
      <c r="O3" s="49" t="s">
        <v>50</v>
      </c>
      <c r="P3" s="50">
        <f>+'FM-101-IS'!D46</f>
        <v>0</v>
      </c>
      <c r="Q3" s="45">
        <v>2</v>
      </c>
      <c r="R3" s="45" t="str">
        <f>+IF(Q3&lt;'FM-101-IS'!$W$42,"SI","NO")</f>
        <v>NO</v>
      </c>
      <c r="S3" s="51">
        <f t="shared" si="0"/>
        <v>0</v>
      </c>
      <c r="V3" s="45" t="s">
        <v>149</v>
      </c>
    </row>
    <row r="4" spans="1:26" ht="14.25" customHeight="1" x14ac:dyDescent="0.25">
      <c r="A4" s="46"/>
      <c r="B4" s="44" t="s">
        <v>150</v>
      </c>
      <c r="C4" s="44" t="s">
        <v>151</v>
      </c>
      <c r="F4" s="45" t="s">
        <v>152</v>
      </c>
      <c r="I4" s="46" t="s">
        <v>153</v>
      </c>
      <c r="J4" s="47">
        <v>2.436E-2</v>
      </c>
      <c r="K4" s="48">
        <f>+J4*'FM-101-IS'!$AI$9</f>
        <v>135018.97290336</v>
      </c>
      <c r="L4" s="48"/>
      <c r="O4" s="49" t="s">
        <v>53</v>
      </c>
      <c r="P4" s="50">
        <f>+'FM-101-IS'!D47</f>
        <v>0</v>
      </c>
      <c r="Q4" s="45">
        <v>3</v>
      </c>
      <c r="R4" s="45" t="str">
        <f>+IF(Q4&lt;'FM-101-IS'!$W$42,"SI","NO")</f>
        <v>NO</v>
      </c>
      <c r="S4" s="51">
        <f t="shared" si="0"/>
        <v>0</v>
      </c>
      <c r="V4" s="45" t="s">
        <v>154</v>
      </c>
    </row>
    <row r="5" spans="1:26" ht="14.25" customHeight="1" x14ac:dyDescent="0.25">
      <c r="A5" s="46"/>
      <c r="B5" s="44" t="s">
        <v>155</v>
      </c>
      <c r="C5" s="44" t="s">
        <v>171</v>
      </c>
      <c r="F5" s="45" t="s">
        <v>156</v>
      </c>
      <c r="I5" s="46" t="s">
        <v>157</v>
      </c>
      <c r="J5" s="47">
        <v>4.3499999999999997E-2</v>
      </c>
      <c r="K5" s="48">
        <f>+J5*'FM-101-IS'!$AI$9</f>
        <v>241105.30875600001</v>
      </c>
      <c r="L5" s="48"/>
      <c r="O5" s="49" t="s">
        <v>56</v>
      </c>
      <c r="P5" s="50">
        <f>+'FM-101-IS'!D48</f>
        <v>0</v>
      </c>
      <c r="Q5" s="45">
        <v>4</v>
      </c>
      <c r="R5" s="45" t="str">
        <f>+IF(Q5&lt;'FM-101-IS'!$W$42,"SI","NO")</f>
        <v>NO</v>
      </c>
      <c r="S5" s="51">
        <f t="shared" si="0"/>
        <v>0</v>
      </c>
      <c r="V5" s="45" t="s">
        <v>158</v>
      </c>
    </row>
    <row r="6" spans="1:26" ht="14.25" customHeight="1" x14ac:dyDescent="0.25">
      <c r="A6" s="46"/>
      <c r="B6" s="44" t="s">
        <v>159</v>
      </c>
      <c r="C6" s="44" t="s">
        <v>160</v>
      </c>
      <c r="F6" s="45" t="s">
        <v>161</v>
      </c>
      <c r="I6" s="46" t="s">
        <v>162</v>
      </c>
      <c r="J6" s="47">
        <v>6.9599999999999995E-2</v>
      </c>
      <c r="K6" s="48">
        <f>+J6*'FM-101-IS'!$AI$9</f>
        <v>385768.49400960002</v>
      </c>
      <c r="L6" s="48"/>
      <c r="O6" s="49" t="s">
        <v>47</v>
      </c>
      <c r="P6" s="50">
        <f>+'FM-101-IS'!G45</f>
        <v>0</v>
      </c>
      <c r="Q6" s="45">
        <v>5</v>
      </c>
      <c r="R6" s="45" t="str">
        <f>+IF(Q6&lt;'FM-101-IS'!$W$42,"SI","NO")</f>
        <v>NO</v>
      </c>
      <c r="S6" s="51">
        <f t="shared" si="0"/>
        <v>0</v>
      </c>
      <c r="V6" s="45" t="s">
        <v>163</v>
      </c>
    </row>
    <row r="7" spans="1:26" ht="14.25" customHeight="1" x14ac:dyDescent="0.25">
      <c r="A7" s="46"/>
      <c r="B7" s="44" t="s">
        <v>164</v>
      </c>
      <c r="C7" s="44" t="s">
        <v>165</v>
      </c>
      <c r="O7" s="49" t="s">
        <v>51</v>
      </c>
      <c r="P7" s="50">
        <f>+'FM-101-IS'!G46</f>
        <v>0</v>
      </c>
      <c r="Q7" s="45">
        <v>6</v>
      </c>
      <c r="R7" s="45" t="str">
        <f>+IF(Q7&lt;'FM-101-IS'!$W$42,"SI","NO")</f>
        <v>NO</v>
      </c>
      <c r="S7" s="51">
        <f t="shared" si="0"/>
        <v>0</v>
      </c>
      <c r="V7" s="45" t="s">
        <v>166</v>
      </c>
    </row>
    <row r="8" spans="1:26" ht="14.25" customHeight="1" x14ac:dyDescent="0.25">
      <c r="A8" s="46"/>
      <c r="B8" s="44" t="s">
        <v>167</v>
      </c>
      <c r="C8" s="44" t="s">
        <v>168</v>
      </c>
      <c r="O8" s="49" t="s">
        <v>54</v>
      </c>
      <c r="P8" s="50">
        <f>+'FM-101-IS'!G47</f>
        <v>0</v>
      </c>
      <c r="Q8" s="45">
        <v>7</v>
      </c>
      <c r="R8" s="45" t="str">
        <f>+IF(Q8&lt;'FM-101-IS'!$W$42,"SI","NO")</f>
        <v>NO</v>
      </c>
      <c r="S8" s="51">
        <f t="shared" si="0"/>
        <v>0</v>
      </c>
    </row>
    <row r="9" spans="1:26" ht="14.25" customHeight="1" x14ac:dyDescent="0.25">
      <c r="A9" s="46"/>
      <c r="B9" s="46"/>
      <c r="C9" s="46"/>
      <c r="O9" s="49" t="s">
        <v>57</v>
      </c>
      <c r="P9" s="50">
        <f>+'FM-101-IS'!G48</f>
        <v>0</v>
      </c>
      <c r="Q9" s="45">
        <v>8</v>
      </c>
      <c r="R9" s="45" t="str">
        <f>+IF(Q9&lt;'FM-101-IS'!$W$42,"SI","NO")</f>
        <v>NO</v>
      </c>
      <c r="S9" s="51">
        <f t="shared" si="0"/>
        <v>0</v>
      </c>
    </row>
    <row r="10" spans="1:26" ht="14.25" customHeight="1" x14ac:dyDescent="0.25">
      <c r="A10" s="46"/>
      <c r="B10" s="46"/>
      <c r="C10" s="46"/>
      <c r="O10" s="49" t="s">
        <v>48</v>
      </c>
      <c r="P10" s="50">
        <f>+'FM-101-IS'!N45</f>
        <v>0</v>
      </c>
      <c r="Q10" s="45">
        <v>9</v>
      </c>
      <c r="R10" s="45" t="str">
        <f>+IF(Q10&lt;'FM-101-IS'!$W$42,"SI","NO")</f>
        <v>NO</v>
      </c>
      <c r="S10" s="51">
        <f t="shared" si="0"/>
        <v>0</v>
      </c>
    </row>
    <row r="11" spans="1:26" ht="14.25" customHeight="1" x14ac:dyDescent="0.25">
      <c r="A11" s="46"/>
      <c r="B11" s="46"/>
      <c r="C11" s="46"/>
      <c r="O11" s="49" t="s">
        <v>52</v>
      </c>
      <c r="P11" s="50">
        <f>+'FM-101-IS'!N46</f>
        <v>0</v>
      </c>
      <c r="Q11" s="45">
        <v>10</v>
      </c>
      <c r="R11" s="45" t="str">
        <f>+IF(Q11&lt;'FM-101-IS'!$W$42,"SI","NO")</f>
        <v>NO</v>
      </c>
      <c r="S11" s="51">
        <f t="shared" si="0"/>
        <v>0</v>
      </c>
    </row>
    <row r="12" spans="1:26" ht="14.25" customHeight="1" x14ac:dyDescent="0.25">
      <c r="A12" s="46"/>
      <c r="B12" s="46"/>
      <c r="C12" s="46"/>
      <c r="O12" s="49" t="s">
        <v>55</v>
      </c>
      <c r="P12" s="50">
        <f>+'FM-101-IS'!N47</f>
        <v>0</v>
      </c>
      <c r="Q12" s="45">
        <v>11</v>
      </c>
      <c r="R12" s="45" t="str">
        <f>+IF(Q12&lt;'FM-101-IS'!$W$42,"SI","NO")</f>
        <v>NO</v>
      </c>
      <c r="S12" s="51">
        <f t="shared" si="0"/>
        <v>0</v>
      </c>
    </row>
    <row r="13" spans="1:26" ht="14.25" customHeight="1" x14ac:dyDescent="0.25">
      <c r="A13" s="46"/>
      <c r="B13" s="46"/>
      <c r="C13" s="46"/>
      <c r="O13" s="49" t="s">
        <v>58</v>
      </c>
      <c r="P13" s="50">
        <f>+'FM-101-IS'!N48</f>
        <v>0</v>
      </c>
      <c r="Q13" s="45">
        <v>12</v>
      </c>
      <c r="R13" s="45" t="str">
        <f>+IF(Q13&lt;'FM-101-IS'!$W$42,"SI","NO")</f>
        <v>NO</v>
      </c>
      <c r="S13" s="51">
        <f t="shared" si="0"/>
        <v>0</v>
      </c>
    </row>
    <row r="14" spans="1:26" ht="14.25" customHeight="1" x14ac:dyDescent="0.25">
      <c r="A14" s="46"/>
      <c r="B14" s="46"/>
      <c r="C14" s="46"/>
      <c r="P14" s="51"/>
    </row>
    <row r="15" spans="1:26" ht="14.25" customHeight="1" x14ac:dyDescent="0.25">
      <c r="A15" s="46"/>
      <c r="B15" s="46"/>
      <c r="C15" s="46"/>
      <c r="P15" s="51"/>
    </row>
    <row r="16" spans="1:26" ht="14.25" customHeight="1" x14ac:dyDescent="0.25">
      <c r="A16" s="46"/>
      <c r="B16" s="46"/>
      <c r="C16" s="46"/>
      <c r="P16" s="51"/>
    </row>
    <row r="17" spans="1:16" ht="14.25" customHeight="1" x14ac:dyDescent="0.25">
      <c r="A17" s="46"/>
      <c r="B17" s="46"/>
      <c r="C17" s="46"/>
      <c r="P17" s="51"/>
    </row>
    <row r="18" spans="1:16" ht="14.25" customHeight="1" x14ac:dyDescent="0.25">
      <c r="A18" s="46"/>
      <c r="B18" s="46"/>
      <c r="C18" s="46"/>
      <c r="P18" s="51"/>
    </row>
    <row r="19" spans="1:16" ht="14.25" customHeight="1" x14ac:dyDescent="0.25">
      <c r="A19" s="46"/>
      <c r="B19" s="46"/>
      <c r="C19" s="46"/>
      <c r="P19" s="51"/>
    </row>
    <row r="20" spans="1:16" ht="14.25" customHeight="1" x14ac:dyDescent="0.25">
      <c r="A20" s="46"/>
      <c r="B20" s="46"/>
      <c r="C20" s="46"/>
      <c r="P20" s="51"/>
    </row>
    <row r="21" spans="1:16" ht="14.25" customHeight="1" x14ac:dyDescent="0.25">
      <c r="A21" s="46"/>
      <c r="B21" s="46"/>
      <c r="C21" s="46"/>
      <c r="P21" s="51"/>
    </row>
    <row r="22" spans="1:16" ht="14.25" customHeight="1" x14ac:dyDescent="0.25">
      <c r="A22" s="46"/>
      <c r="B22" s="46"/>
      <c r="C22" s="46"/>
      <c r="P22" s="51"/>
    </row>
    <row r="23" spans="1:16" ht="14.25" customHeight="1" x14ac:dyDescent="0.25">
      <c r="A23" s="46"/>
      <c r="B23" s="46"/>
      <c r="C23" s="46"/>
      <c r="P23" s="51"/>
    </row>
    <row r="24" spans="1:16" ht="14.25" customHeight="1" x14ac:dyDescent="0.25">
      <c r="A24" s="46"/>
      <c r="B24" s="46"/>
      <c r="C24" s="46"/>
      <c r="P24" s="51"/>
    </row>
    <row r="25" spans="1:16" ht="14.25" customHeight="1" x14ac:dyDescent="0.25">
      <c r="A25" s="46"/>
      <c r="B25" s="46"/>
      <c r="C25" s="46"/>
      <c r="P25" s="51"/>
    </row>
    <row r="26" spans="1:16" ht="14.25" customHeight="1" x14ac:dyDescent="0.25">
      <c r="A26" s="46"/>
      <c r="B26" s="46"/>
      <c r="C26" s="46"/>
      <c r="P26" s="51"/>
    </row>
    <row r="27" spans="1:16" ht="14.25" customHeight="1" x14ac:dyDescent="0.25">
      <c r="A27" s="46"/>
      <c r="B27" s="46"/>
      <c r="C27" s="46"/>
      <c r="P27" s="51"/>
    </row>
    <row r="28" spans="1:16" ht="14.25" customHeight="1" x14ac:dyDescent="0.25">
      <c r="A28" s="46"/>
      <c r="B28" s="46"/>
      <c r="C28" s="46"/>
      <c r="P28" s="51"/>
    </row>
    <row r="29" spans="1:16" ht="14.25" customHeight="1" x14ac:dyDescent="0.25">
      <c r="A29" s="46"/>
      <c r="B29" s="46"/>
      <c r="C29" s="46"/>
      <c r="P29" s="51"/>
    </row>
    <row r="30" spans="1:16" ht="14.25" customHeight="1" x14ac:dyDescent="0.25">
      <c r="A30" s="46"/>
      <c r="B30" s="46"/>
      <c r="C30" s="46"/>
      <c r="P30" s="51"/>
    </row>
    <row r="31" spans="1:16" ht="14.25" customHeight="1" x14ac:dyDescent="0.25">
      <c r="A31" s="46"/>
      <c r="B31" s="46"/>
      <c r="C31" s="46"/>
      <c r="P31" s="51"/>
    </row>
    <row r="32" spans="1:16" ht="14.25" customHeight="1" x14ac:dyDescent="0.25">
      <c r="A32" s="46"/>
      <c r="B32" s="46"/>
      <c r="C32" s="46"/>
      <c r="P32" s="51"/>
    </row>
    <row r="33" spans="1:16" ht="14.25" customHeight="1" x14ac:dyDescent="0.25">
      <c r="A33" s="46"/>
      <c r="B33" s="46"/>
      <c r="C33" s="46"/>
      <c r="P33" s="51"/>
    </row>
    <row r="34" spans="1:16" ht="14.25" customHeight="1" x14ac:dyDescent="0.25">
      <c r="A34" s="46"/>
      <c r="B34" s="46"/>
      <c r="C34" s="46"/>
      <c r="P34" s="51"/>
    </row>
    <row r="35" spans="1:16" ht="14.25" customHeight="1" x14ac:dyDescent="0.25">
      <c r="A35" s="46"/>
      <c r="B35" s="46"/>
      <c r="C35" s="46"/>
      <c r="P35" s="51"/>
    </row>
    <row r="36" spans="1:16" ht="14.25" customHeight="1" x14ac:dyDescent="0.25">
      <c r="A36" s="46"/>
      <c r="B36" s="46"/>
      <c r="C36" s="46"/>
      <c r="P36" s="51"/>
    </row>
    <row r="37" spans="1:16" ht="14.25" customHeight="1" x14ac:dyDescent="0.25">
      <c r="A37" s="46"/>
      <c r="B37" s="46"/>
      <c r="C37" s="46"/>
      <c r="P37" s="51"/>
    </row>
    <row r="38" spans="1:16" ht="14.25" customHeight="1" x14ac:dyDescent="0.25">
      <c r="A38" s="46"/>
      <c r="B38" s="46"/>
      <c r="C38" s="46"/>
      <c r="P38" s="51"/>
    </row>
    <row r="39" spans="1:16" ht="14.25" customHeight="1" x14ac:dyDescent="0.25">
      <c r="A39" s="46"/>
      <c r="B39" s="46"/>
      <c r="C39" s="46"/>
      <c r="P39" s="51"/>
    </row>
    <row r="40" spans="1:16" ht="14.25" customHeight="1" x14ac:dyDescent="0.25">
      <c r="A40" s="46"/>
      <c r="B40" s="46"/>
      <c r="C40" s="46"/>
      <c r="P40" s="51"/>
    </row>
    <row r="41" spans="1:16" ht="14.25" customHeight="1" x14ac:dyDescent="0.25">
      <c r="A41" s="46"/>
      <c r="B41" s="46"/>
      <c r="C41" s="46"/>
      <c r="P41" s="51"/>
    </row>
    <row r="42" spans="1:16" ht="14.25" customHeight="1" x14ac:dyDescent="0.25">
      <c r="A42" s="46"/>
      <c r="B42" s="46"/>
      <c r="C42" s="46"/>
      <c r="P42" s="51"/>
    </row>
    <row r="43" spans="1:16" ht="14.25" customHeight="1" x14ac:dyDescent="0.25">
      <c r="A43" s="46"/>
      <c r="B43" s="46"/>
      <c r="C43" s="46"/>
      <c r="P43" s="51"/>
    </row>
    <row r="44" spans="1:16" ht="14.25" customHeight="1" x14ac:dyDescent="0.25">
      <c r="A44" s="46"/>
      <c r="B44" s="46"/>
      <c r="C44" s="46"/>
      <c r="P44" s="51"/>
    </row>
    <row r="45" spans="1:16" ht="14.25" customHeight="1" x14ac:dyDescent="0.25">
      <c r="A45" s="46"/>
      <c r="B45" s="46"/>
      <c r="C45" s="46"/>
      <c r="P45" s="51"/>
    </row>
    <row r="46" spans="1:16" ht="14.25" customHeight="1" x14ac:dyDescent="0.25">
      <c r="A46" s="46"/>
      <c r="B46" s="46"/>
      <c r="C46" s="46"/>
      <c r="P46" s="51"/>
    </row>
    <row r="47" spans="1:16" ht="14.25" customHeight="1" x14ac:dyDescent="0.25">
      <c r="A47" s="46"/>
      <c r="B47" s="46"/>
      <c r="C47" s="46"/>
      <c r="P47" s="51"/>
    </row>
    <row r="48" spans="1:16" ht="14.25" customHeight="1" x14ac:dyDescent="0.25">
      <c r="A48" s="46"/>
      <c r="B48" s="46"/>
      <c r="C48" s="46"/>
      <c r="P48" s="51"/>
    </row>
    <row r="49" spans="1:16" ht="14.25" customHeight="1" x14ac:dyDescent="0.25">
      <c r="A49" s="46"/>
      <c r="B49" s="46"/>
      <c r="C49" s="46"/>
      <c r="P49" s="51"/>
    </row>
    <row r="50" spans="1:16" ht="14.25" customHeight="1" x14ac:dyDescent="0.25">
      <c r="A50" s="46"/>
      <c r="B50" s="46"/>
      <c r="C50" s="46"/>
      <c r="P50" s="51"/>
    </row>
    <row r="51" spans="1:16" ht="14.25" customHeight="1" x14ac:dyDescent="0.25">
      <c r="A51" s="46"/>
      <c r="B51" s="46"/>
      <c r="C51" s="46"/>
      <c r="P51" s="51"/>
    </row>
    <row r="52" spans="1:16" ht="14.25" customHeight="1" x14ac:dyDescent="0.25">
      <c r="A52" s="46"/>
      <c r="B52" s="46"/>
      <c r="C52" s="46"/>
      <c r="P52" s="51"/>
    </row>
    <row r="53" spans="1:16" ht="14.25" customHeight="1" x14ac:dyDescent="0.25">
      <c r="A53" s="46"/>
      <c r="B53" s="46"/>
      <c r="C53" s="46"/>
      <c r="P53" s="51"/>
    </row>
    <row r="54" spans="1:16" ht="14.25" customHeight="1" x14ac:dyDescent="0.25">
      <c r="A54" s="46"/>
      <c r="B54" s="46"/>
      <c r="C54" s="46"/>
      <c r="P54" s="51"/>
    </row>
    <row r="55" spans="1:16" ht="14.25" customHeight="1" x14ac:dyDescent="0.25">
      <c r="A55" s="46"/>
      <c r="B55" s="46"/>
      <c r="C55" s="46"/>
      <c r="P55" s="51"/>
    </row>
    <row r="56" spans="1:16" ht="14.25" customHeight="1" x14ac:dyDescent="0.25">
      <c r="A56" s="46"/>
      <c r="B56" s="46"/>
      <c r="C56" s="46"/>
      <c r="P56" s="51"/>
    </row>
    <row r="57" spans="1:16" ht="14.25" customHeight="1" x14ac:dyDescent="0.25">
      <c r="A57" s="46"/>
      <c r="B57" s="46"/>
      <c r="C57" s="46"/>
      <c r="P57" s="51"/>
    </row>
    <row r="58" spans="1:16" ht="14.25" customHeight="1" x14ac:dyDescent="0.25">
      <c r="A58" s="46"/>
      <c r="B58" s="46"/>
      <c r="C58" s="46"/>
      <c r="P58" s="51"/>
    </row>
    <row r="59" spans="1:16" ht="14.25" customHeight="1" x14ac:dyDescent="0.25">
      <c r="A59" s="46"/>
      <c r="B59" s="46"/>
      <c r="C59" s="46"/>
      <c r="P59" s="51"/>
    </row>
    <row r="60" spans="1:16" ht="14.25" customHeight="1" x14ac:dyDescent="0.25">
      <c r="A60" s="46"/>
      <c r="B60" s="46"/>
      <c r="C60" s="46"/>
      <c r="P60" s="51"/>
    </row>
    <row r="61" spans="1:16" ht="14.25" customHeight="1" x14ac:dyDescent="0.25">
      <c r="A61" s="46"/>
      <c r="B61" s="46"/>
      <c r="C61" s="46"/>
      <c r="P61" s="51"/>
    </row>
    <row r="62" spans="1:16" ht="14.25" customHeight="1" x14ac:dyDescent="0.25">
      <c r="A62" s="46"/>
      <c r="B62" s="46"/>
      <c r="C62" s="46"/>
      <c r="P62" s="51"/>
    </row>
    <row r="63" spans="1:16" ht="14.25" customHeight="1" x14ac:dyDescent="0.25">
      <c r="A63" s="46"/>
      <c r="B63" s="46"/>
      <c r="C63" s="46"/>
      <c r="P63" s="51"/>
    </row>
    <row r="64" spans="1:16" ht="14.25" customHeight="1" x14ac:dyDescent="0.25">
      <c r="A64" s="46"/>
      <c r="B64" s="46"/>
      <c r="C64" s="46"/>
      <c r="P64" s="51"/>
    </row>
    <row r="65" spans="1:16" ht="14.25" customHeight="1" x14ac:dyDescent="0.25">
      <c r="A65" s="46"/>
      <c r="B65" s="46"/>
      <c r="C65" s="46"/>
      <c r="P65" s="51"/>
    </row>
    <row r="66" spans="1:16" ht="14.25" customHeight="1" x14ac:dyDescent="0.25">
      <c r="A66" s="46"/>
      <c r="B66" s="46"/>
      <c r="C66" s="46"/>
      <c r="P66" s="51"/>
    </row>
    <row r="67" spans="1:16" ht="14.25" customHeight="1" x14ac:dyDescent="0.25">
      <c r="A67" s="46"/>
      <c r="B67" s="46"/>
      <c r="C67" s="46"/>
      <c r="P67" s="51"/>
    </row>
    <row r="68" spans="1:16" ht="14.25" customHeight="1" x14ac:dyDescent="0.25">
      <c r="A68" s="46"/>
      <c r="B68" s="46"/>
      <c r="C68" s="46"/>
      <c r="P68" s="51"/>
    </row>
    <row r="69" spans="1:16" ht="14.25" customHeight="1" x14ac:dyDescent="0.25">
      <c r="A69" s="46"/>
      <c r="B69" s="46"/>
      <c r="C69" s="46"/>
      <c r="P69" s="51"/>
    </row>
    <row r="70" spans="1:16" ht="14.25" customHeight="1" x14ac:dyDescent="0.25">
      <c r="A70" s="46"/>
      <c r="B70" s="46"/>
      <c r="C70" s="46"/>
      <c r="P70" s="51"/>
    </row>
    <row r="71" spans="1:16" ht="14.25" customHeight="1" x14ac:dyDescent="0.25">
      <c r="A71" s="46"/>
      <c r="B71" s="46"/>
      <c r="C71" s="46"/>
      <c r="P71" s="51"/>
    </row>
    <row r="72" spans="1:16" ht="14.25" customHeight="1" x14ac:dyDescent="0.25">
      <c r="A72" s="46"/>
      <c r="B72" s="46"/>
      <c r="C72" s="46"/>
      <c r="P72" s="51"/>
    </row>
    <row r="73" spans="1:16" ht="14.25" customHeight="1" x14ac:dyDescent="0.25">
      <c r="A73" s="46"/>
      <c r="B73" s="46"/>
      <c r="C73" s="46"/>
      <c r="P73" s="51"/>
    </row>
    <row r="74" spans="1:16" ht="14.25" customHeight="1" x14ac:dyDescent="0.25">
      <c r="A74" s="46"/>
      <c r="B74" s="46"/>
      <c r="C74" s="46"/>
      <c r="P74" s="51"/>
    </row>
    <row r="75" spans="1:16" ht="14.25" customHeight="1" x14ac:dyDescent="0.25">
      <c r="A75" s="46"/>
      <c r="B75" s="46"/>
      <c r="C75" s="46"/>
      <c r="P75" s="51"/>
    </row>
    <row r="76" spans="1:16" ht="14.25" customHeight="1" x14ac:dyDescent="0.25">
      <c r="A76" s="46"/>
      <c r="B76" s="46"/>
      <c r="C76" s="46"/>
      <c r="P76" s="51"/>
    </row>
    <row r="77" spans="1:16" ht="14.25" customHeight="1" x14ac:dyDescent="0.25">
      <c r="A77" s="46"/>
      <c r="B77" s="46"/>
      <c r="C77" s="46"/>
      <c r="P77" s="51"/>
    </row>
    <row r="78" spans="1:16" ht="14.25" customHeight="1" x14ac:dyDescent="0.25">
      <c r="A78" s="46"/>
      <c r="B78" s="46"/>
      <c r="C78" s="46"/>
      <c r="P78" s="51"/>
    </row>
    <row r="79" spans="1:16" ht="14.25" customHeight="1" x14ac:dyDescent="0.25">
      <c r="A79" s="46"/>
      <c r="B79" s="46"/>
      <c r="C79" s="46"/>
      <c r="P79" s="51"/>
    </row>
    <row r="80" spans="1:16" ht="14.25" customHeight="1" x14ac:dyDescent="0.25">
      <c r="A80" s="46"/>
      <c r="B80" s="46"/>
      <c r="C80" s="46"/>
      <c r="P80" s="51"/>
    </row>
    <row r="81" spans="1:16" ht="14.25" customHeight="1" x14ac:dyDescent="0.25">
      <c r="A81" s="46"/>
      <c r="B81" s="46"/>
      <c r="C81" s="46"/>
      <c r="P81" s="51"/>
    </row>
    <row r="82" spans="1:16" ht="14.25" customHeight="1" x14ac:dyDescent="0.25">
      <c r="A82" s="46"/>
      <c r="B82" s="46"/>
      <c r="C82" s="46"/>
      <c r="P82" s="51"/>
    </row>
    <row r="83" spans="1:16" ht="14.25" customHeight="1" x14ac:dyDescent="0.25">
      <c r="A83" s="46"/>
      <c r="B83" s="46"/>
      <c r="C83" s="46"/>
      <c r="P83" s="51"/>
    </row>
    <row r="84" spans="1:16" ht="14.25" customHeight="1" x14ac:dyDescent="0.25">
      <c r="A84" s="46"/>
      <c r="B84" s="46"/>
      <c r="C84" s="46"/>
      <c r="P84" s="51"/>
    </row>
    <row r="85" spans="1:16" ht="14.25" customHeight="1" x14ac:dyDescent="0.25">
      <c r="A85" s="46"/>
      <c r="B85" s="46"/>
      <c r="C85" s="46"/>
      <c r="P85" s="51"/>
    </row>
    <row r="86" spans="1:16" ht="14.25" customHeight="1" x14ac:dyDescent="0.25">
      <c r="A86" s="46"/>
      <c r="B86" s="46"/>
      <c r="C86" s="46"/>
      <c r="P86" s="51"/>
    </row>
    <row r="87" spans="1:16" ht="14.25" customHeight="1" x14ac:dyDescent="0.25">
      <c r="A87" s="46"/>
      <c r="B87" s="46"/>
      <c r="C87" s="46"/>
      <c r="P87" s="51"/>
    </row>
    <row r="88" spans="1:16" ht="14.25" customHeight="1" x14ac:dyDescent="0.25">
      <c r="A88" s="46"/>
      <c r="B88" s="46"/>
      <c r="C88" s="46"/>
      <c r="P88" s="51"/>
    </row>
    <row r="89" spans="1:16" ht="14.25" customHeight="1" x14ac:dyDescent="0.25">
      <c r="A89" s="46"/>
      <c r="B89" s="46"/>
      <c r="C89" s="46"/>
      <c r="P89" s="51"/>
    </row>
    <row r="90" spans="1:16" ht="14.25" customHeight="1" x14ac:dyDescent="0.25">
      <c r="A90" s="46"/>
      <c r="B90" s="46"/>
      <c r="C90" s="46"/>
      <c r="P90" s="51"/>
    </row>
    <row r="91" spans="1:16" ht="14.25" customHeight="1" x14ac:dyDescent="0.25">
      <c r="A91" s="46"/>
      <c r="B91" s="46"/>
      <c r="C91" s="46"/>
      <c r="P91" s="51"/>
    </row>
    <row r="92" spans="1:16" ht="14.25" customHeight="1" x14ac:dyDescent="0.25">
      <c r="A92" s="46"/>
      <c r="B92" s="46"/>
      <c r="C92" s="46"/>
      <c r="P92" s="51"/>
    </row>
    <row r="93" spans="1:16" ht="14.25" customHeight="1" x14ac:dyDescent="0.25">
      <c r="A93" s="46"/>
      <c r="B93" s="46"/>
      <c r="C93" s="46"/>
      <c r="P93" s="51"/>
    </row>
    <row r="94" spans="1:16" ht="14.25" customHeight="1" x14ac:dyDescent="0.25">
      <c r="A94" s="46"/>
      <c r="B94" s="46"/>
      <c r="C94" s="46"/>
      <c r="P94" s="51"/>
    </row>
    <row r="95" spans="1:16" ht="14.25" customHeight="1" x14ac:dyDescent="0.25">
      <c r="A95" s="46"/>
      <c r="B95" s="46"/>
      <c r="C95" s="46"/>
      <c r="P95" s="51"/>
    </row>
    <row r="96" spans="1:16" ht="14.25" customHeight="1" x14ac:dyDescent="0.25">
      <c r="A96" s="46"/>
      <c r="B96" s="46"/>
      <c r="C96" s="46"/>
      <c r="P96" s="51"/>
    </row>
    <row r="97" spans="1:16" ht="14.25" customHeight="1" x14ac:dyDescent="0.25">
      <c r="A97" s="46"/>
      <c r="B97" s="46"/>
      <c r="C97" s="46"/>
      <c r="P97" s="51"/>
    </row>
    <row r="98" spans="1:16" ht="14.25" customHeight="1" x14ac:dyDescent="0.25">
      <c r="A98" s="46"/>
      <c r="B98" s="46"/>
      <c r="C98" s="46"/>
      <c r="P98" s="51"/>
    </row>
    <row r="99" spans="1:16" ht="14.25" customHeight="1" x14ac:dyDescent="0.25">
      <c r="A99" s="46"/>
      <c r="B99" s="46"/>
      <c r="C99" s="46"/>
      <c r="P99" s="51"/>
    </row>
    <row r="100" spans="1:16" ht="14.25" customHeight="1" x14ac:dyDescent="0.25">
      <c r="A100" s="46"/>
      <c r="B100" s="46"/>
      <c r="C100" s="46"/>
      <c r="P100" s="51"/>
    </row>
    <row r="101" spans="1:16" ht="14.25" customHeight="1" x14ac:dyDescent="0.25">
      <c r="A101" s="46"/>
      <c r="B101" s="46"/>
      <c r="C101" s="46"/>
      <c r="P101" s="51"/>
    </row>
    <row r="102" spans="1:16" ht="14.25" customHeight="1" x14ac:dyDescent="0.25">
      <c r="A102" s="46"/>
      <c r="B102" s="46"/>
      <c r="C102" s="46"/>
      <c r="P102" s="51"/>
    </row>
    <row r="103" spans="1:16" ht="14.25" customHeight="1" x14ac:dyDescent="0.25">
      <c r="A103" s="46"/>
      <c r="B103" s="46"/>
      <c r="C103" s="46"/>
      <c r="P103" s="51"/>
    </row>
    <row r="104" spans="1:16" ht="14.25" customHeight="1" x14ac:dyDescent="0.25">
      <c r="A104" s="46"/>
      <c r="B104" s="46"/>
      <c r="C104" s="46"/>
      <c r="P104" s="51"/>
    </row>
    <row r="105" spans="1:16" ht="14.25" customHeight="1" x14ac:dyDescent="0.25">
      <c r="A105" s="46"/>
      <c r="B105" s="46"/>
      <c r="C105" s="46"/>
      <c r="P105" s="51"/>
    </row>
    <row r="106" spans="1:16" ht="14.25" customHeight="1" x14ac:dyDescent="0.25">
      <c r="A106" s="46"/>
      <c r="B106" s="46"/>
      <c r="C106" s="46"/>
      <c r="P106" s="51"/>
    </row>
    <row r="107" spans="1:16" ht="14.25" customHeight="1" x14ac:dyDescent="0.25">
      <c r="A107" s="46"/>
      <c r="B107" s="46"/>
      <c r="C107" s="46"/>
      <c r="P107" s="51"/>
    </row>
    <row r="108" spans="1:16" ht="14.25" customHeight="1" x14ac:dyDescent="0.25">
      <c r="A108" s="46"/>
      <c r="B108" s="46"/>
      <c r="C108" s="46"/>
      <c r="P108" s="51"/>
    </row>
    <row r="109" spans="1:16" ht="14.25" customHeight="1" x14ac:dyDescent="0.25">
      <c r="A109" s="46"/>
      <c r="B109" s="46"/>
      <c r="C109" s="46"/>
      <c r="P109" s="51"/>
    </row>
    <row r="110" spans="1:16" ht="14.25" customHeight="1" x14ac:dyDescent="0.25">
      <c r="A110" s="46"/>
      <c r="B110" s="46"/>
      <c r="C110" s="46"/>
      <c r="P110" s="51"/>
    </row>
    <row r="111" spans="1:16" ht="14.25" customHeight="1" x14ac:dyDescent="0.25">
      <c r="A111" s="46"/>
      <c r="B111" s="46"/>
      <c r="C111" s="46"/>
      <c r="P111" s="51"/>
    </row>
    <row r="112" spans="1:16" ht="14.25" customHeight="1" x14ac:dyDescent="0.25">
      <c r="A112" s="46"/>
      <c r="B112" s="46"/>
      <c r="C112" s="46"/>
      <c r="P112" s="51"/>
    </row>
    <row r="113" spans="1:16" ht="14.25" customHeight="1" x14ac:dyDescent="0.25">
      <c r="A113" s="46"/>
      <c r="B113" s="46"/>
      <c r="C113" s="46"/>
      <c r="P113" s="51"/>
    </row>
    <row r="114" spans="1:16" ht="14.25" customHeight="1" x14ac:dyDescent="0.25">
      <c r="A114" s="46"/>
      <c r="B114" s="46"/>
      <c r="C114" s="46"/>
      <c r="P114" s="51"/>
    </row>
    <row r="115" spans="1:16" ht="14.25" customHeight="1" x14ac:dyDescent="0.25">
      <c r="A115" s="46"/>
      <c r="B115" s="46"/>
      <c r="C115" s="46"/>
      <c r="P115" s="51"/>
    </row>
    <row r="116" spans="1:16" ht="14.25" customHeight="1" x14ac:dyDescent="0.25">
      <c r="A116" s="46"/>
      <c r="B116" s="46"/>
      <c r="C116" s="46"/>
      <c r="P116" s="51"/>
    </row>
    <row r="117" spans="1:16" ht="14.25" customHeight="1" x14ac:dyDescent="0.25">
      <c r="A117" s="46"/>
      <c r="B117" s="46"/>
      <c r="C117" s="46"/>
      <c r="P117" s="51"/>
    </row>
    <row r="118" spans="1:16" ht="14.25" customHeight="1" x14ac:dyDescent="0.25">
      <c r="A118" s="46"/>
      <c r="B118" s="46"/>
      <c r="C118" s="46"/>
      <c r="P118" s="51"/>
    </row>
    <row r="119" spans="1:16" ht="14.25" customHeight="1" x14ac:dyDescent="0.25">
      <c r="A119" s="46"/>
      <c r="B119" s="46"/>
      <c r="C119" s="46"/>
      <c r="P119" s="51"/>
    </row>
    <row r="120" spans="1:16" ht="14.25" customHeight="1" x14ac:dyDescent="0.25">
      <c r="A120" s="46"/>
      <c r="B120" s="46"/>
      <c r="C120" s="46"/>
      <c r="P120" s="51"/>
    </row>
    <row r="121" spans="1:16" ht="14.25" customHeight="1" x14ac:dyDescent="0.25">
      <c r="A121" s="46"/>
      <c r="B121" s="46"/>
      <c r="C121" s="46"/>
      <c r="P121" s="51"/>
    </row>
    <row r="122" spans="1:16" ht="14.25" customHeight="1" x14ac:dyDescent="0.25">
      <c r="A122" s="46"/>
      <c r="B122" s="46"/>
      <c r="C122" s="46"/>
      <c r="P122" s="51"/>
    </row>
    <row r="123" spans="1:16" ht="14.25" customHeight="1" x14ac:dyDescent="0.25">
      <c r="A123" s="46"/>
      <c r="B123" s="46"/>
      <c r="C123" s="46"/>
      <c r="P123" s="51"/>
    </row>
    <row r="124" spans="1:16" ht="14.25" customHeight="1" x14ac:dyDescent="0.25">
      <c r="A124" s="46"/>
      <c r="B124" s="46"/>
      <c r="C124" s="46"/>
      <c r="P124" s="51"/>
    </row>
    <row r="125" spans="1:16" ht="14.25" customHeight="1" x14ac:dyDescent="0.25">
      <c r="A125" s="46"/>
      <c r="B125" s="46"/>
      <c r="C125" s="46"/>
      <c r="P125" s="51"/>
    </row>
    <row r="126" spans="1:16" ht="14.25" customHeight="1" x14ac:dyDescent="0.25">
      <c r="A126" s="46"/>
      <c r="B126" s="46"/>
      <c r="C126" s="46"/>
      <c r="P126" s="51"/>
    </row>
    <row r="127" spans="1:16" ht="14.25" customHeight="1" x14ac:dyDescent="0.25">
      <c r="A127" s="46"/>
      <c r="B127" s="46"/>
      <c r="C127" s="46"/>
      <c r="P127" s="51"/>
    </row>
    <row r="128" spans="1:16" ht="14.25" customHeight="1" x14ac:dyDescent="0.25">
      <c r="A128" s="46"/>
      <c r="B128" s="46"/>
      <c r="C128" s="46"/>
      <c r="P128" s="51"/>
    </row>
    <row r="129" spans="1:16" ht="14.25" customHeight="1" x14ac:dyDescent="0.25">
      <c r="A129" s="46"/>
      <c r="B129" s="46"/>
      <c r="C129" s="46"/>
      <c r="P129" s="51"/>
    </row>
    <row r="130" spans="1:16" ht="14.25" customHeight="1" x14ac:dyDescent="0.25">
      <c r="A130" s="46"/>
      <c r="B130" s="46"/>
      <c r="C130" s="46"/>
      <c r="P130" s="51"/>
    </row>
    <row r="131" spans="1:16" ht="14.25" customHeight="1" x14ac:dyDescent="0.25">
      <c r="A131" s="46"/>
      <c r="B131" s="46"/>
      <c r="C131" s="46"/>
      <c r="P131" s="51"/>
    </row>
    <row r="132" spans="1:16" ht="14.25" customHeight="1" x14ac:dyDescent="0.25">
      <c r="A132" s="46"/>
      <c r="B132" s="46"/>
      <c r="C132" s="46"/>
      <c r="P132" s="51"/>
    </row>
    <row r="133" spans="1:16" ht="14.25" customHeight="1" x14ac:dyDescent="0.25">
      <c r="A133" s="46"/>
      <c r="B133" s="46"/>
      <c r="C133" s="46"/>
      <c r="P133" s="51"/>
    </row>
    <row r="134" spans="1:16" ht="14.25" customHeight="1" x14ac:dyDescent="0.25">
      <c r="A134" s="46"/>
      <c r="B134" s="46"/>
      <c r="C134" s="46"/>
      <c r="P134" s="51"/>
    </row>
    <row r="135" spans="1:16" ht="14.25" customHeight="1" x14ac:dyDescent="0.25">
      <c r="A135" s="46"/>
      <c r="B135" s="46"/>
      <c r="C135" s="46"/>
      <c r="P135" s="51"/>
    </row>
    <row r="136" spans="1:16" ht="14.25" customHeight="1" x14ac:dyDescent="0.25">
      <c r="A136" s="46"/>
      <c r="B136" s="46"/>
      <c r="C136" s="46"/>
      <c r="P136" s="51"/>
    </row>
    <row r="137" spans="1:16" ht="14.25" customHeight="1" x14ac:dyDescent="0.25">
      <c r="A137" s="46"/>
      <c r="B137" s="46"/>
      <c r="C137" s="46"/>
      <c r="P137" s="51"/>
    </row>
    <row r="138" spans="1:16" ht="14.25" customHeight="1" x14ac:dyDescent="0.25">
      <c r="A138" s="46"/>
      <c r="B138" s="46"/>
      <c r="C138" s="46"/>
      <c r="P138" s="51"/>
    </row>
    <row r="139" spans="1:16" ht="14.25" customHeight="1" x14ac:dyDescent="0.25">
      <c r="A139" s="46"/>
      <c r="B139" s="46"/>
      <c r="C139" s="46"/>
      <c r="P139" s="51"/>
    </row>
    <row r="140" spans="1:16" ht="14.25" customHeight="1" x14ac:dyDescent="0.25">
      <c r="A140" s="46"/>
      <c r="B140" s="46"/>
      <c r="C140" s="46"/>
      <c r="P140" s="51"/>
    </row>
    <row r="141" spans="1:16" ht="14.25" customHeight="1" x14ac:dyDescent="0.25">
      <c r="A141" s="46"/>
      <c r="B141" s="46"/>
      <c r="C141" s="46"/>
      <c r="P141" s="51"/>
    </row>
    <row r="142" spans="1:16" ht="14.25" customHeight="1" x14ac:dyDescent="0.25">
      <c r="A142" s="46"/>
      <c r="B142" s="46"/>
      <c r="C142" s="46"/>
      <c r="P142" s="51"/>
    </row>
    <row r="143" spans="1:16" ht="14.25" customHeight="1" x14ac:dyDescent="0.25">
      <c r="A143" s="46"/>
      <c r="B143" s="46"/>
      <c r="C143" s="46"/>
      <c r="P143" s="51"/>
    </row>
    <row r="144" spans="1:16" ht="14.25" customHeight="1" x14ac:dyDescent="0.25">
      <c r="A144" s="46"/>
      <c r="B144" s="46"/>
      <c r="C144" s="46"/>
      <c r="P144" s="51"/>
    </row>
    <row r="145" spans="1:16" ht="14.25" customHeight="1" x14ac:dyDescent="0.25">
      <c r="A145" s="46"/>
      <c r="B145" s="46"/>
      <c r="C145" s="46"/>
      <c r="P145" s="51"/>
    </row>
    <row r="146" spans="1:16" ht="14.25" customHeight="1" x14ac:dyDescent="0.25">
      <c r="A146" s="46"/>
      <c r="B146" s="46"/>
      <c r="C146" s="46"/>
      <c r="P146" s="51"/>
    </row>
    <row r="147" spans="1:16" ht="14.25" customHeight="1" x14ac:dyDescent="0.25">
      <c r="A147" s="46"/>
      <c r="B147" s="46"/>
      <c r="C147" s="46"/>
      <c r="P147" s="51"/>
    </row>
    <row r="148" spans="1:16" ht="14.25" customHeight="1" x14ac:dyDescent="0.25">
      <c r="A148" s="46"/>
      <c r="B148" s="46"/>
      <c r="C148" s="46"/>
      <c r="P148" s="51"/>
    </row>
    <row r="149" spans="1:16" ht="14.25" customHeight="1" x14ac:dyDescent="0.25">
      <c r="A149" s="46"/>
      <c r="B149" s="46"/>
      <c r="C149" s="46"/>
      <c r="P149" s="51"/>
    </row>
    <row r="150" spans="1:16" ht="14.25" customHeight="1" x14ac:dyDescent="0.25">
      <c r="A150" s="46"/>
      <c r="B150" s="46"/>
      <c r="C150" s="46"/>
      <c r="P150" s="51"/>
    </row>
    <row r="151" spans="1:16" ht="14.25" customHeight="1" x14ac:dyDescent="0.25">
      <c r="A151" s="46"/>
      <c r="B151" s="46"/>
      <c r="C151" s="46"/>
      <c r="P151" s="51"/>
    </row>
    <row r="152" spans="1:16" ht="14.25" customHeight="1" x14ac:dyDescent="0.25">
      <c r="A152" s="46"/>
      <c r="B152" s="46"/>
      <c r="C152" s="46"/>
      <c r="P152" s="51"/>
    </row>
    <row r="153" spans="1:16" ht="14.25" customHeight="1" x14ac:dyDescent="0.25">
      <c r="A153" s="46"/>
      <c r="B153" s="46"/>
      <c r="C153" s="46"/>
      <c r="P153" s="51"/>
    </row>
    <row r="154" spans="1:16" ht="14.25" customHeight="1" x14ac:dyDescent="0.25">
      <c r="A154" s="46"/>
      <c r="B154" s="46"/>
      <c r="C154" s="46"/>
      <c r="P154" s="51"/>
    </row>
    <row r="155" spans="1:16" ht="14.25" customHeight="1" x14ac:dyDescent="0.25">
      <c r="A155" s="46"/>
      <c r="B155" s="46"/>
      <c r="C155" s="46"/>
      <c r="P155" s="51"/>
    </row>
    <row r="156" spans="1:16" ht="14.25" customHeight="1" x14ac:dyDescent="0.25">
      <c r="A156" s="46"/>
      <c r="B156" s="46"/>
      <c r="C156" s="46"/>
      <c r="P156" s="51"/>
    </row>
    <row r="157" spans="1:16" ht="14.25" customHeight="1" x14ac:dyDescent="0.25">
      <c r="A157" s="46"/>
      <c r="B157" s="46"/>
      <c r="C157" s="46"/>
      <c r="P157" s="51"/>
    </row>
    <row r="158" spans="1:16" ht="14.25" customHeight="1" x14ac:dyDescent="0.25">
      <c r="A158" s="46"/>
      <c r="B158" s="46"/>
      <c r="C158" s="46"/>
      <c r="P158" s="51"/>
    </row>
    <row r="159" spans="1:16" ht="14.25" customHeight="1" x14ac:dyDescent="0.25">
      <c r="A159" s="46"/>
      <c r="B159" s="46"/>
      <c r="C159" s="46"/>
      <c r="P159" s="51"/>
    </row>
    <row r="160" spans="1:16" ht="14.25" customHeight="1" x14ac:dyDescent="0.25">
      <c r="A160" s="46"/>
      <c r="B160" s="46"/>
      <c r="C160" s="46"/>
      <c r="P160" s="51"/>
    </row>
    <row r="161" spans="1:16" ht="14.25" customHeight="1" x14ac:dyDescent="0.25">
      <c r="A161" s="46"/>
      <c r="B161" s="46"/>
      <c r="C161" s="46"/>
      <c r="P161" s="51"/>
    </row>
    <row r="162" spans="1:16" ht="14.25" customHeight="1" x14ac:dyDescent="0.25">
      <c r="A162" s="46"/>
      <c r="B162" s="46"/>
      <c r="C162" s="46"/>
      <c r="P162" s="51"/>
    </row>
    <row r="163" spans="1:16" ht="14.25" customHeight="1" x14ac:dyDescent="0.25">
      <c r="A163" s="46"/>
      <c r="B163" s="46"/>
      <c r="C163" s="46"/>
      <c r="P163" s="51"/>
    </row>
    <row r="164" spans="1:16" ht="14.25" customHeight="1" x14ac:dyDescent="0.25">
      <c r="A164" s="46"/>
      <c r="B164" s="46"/>
      <c r="C164" s="46"/>
      <c r="P164" s="51"/>
    </row>
    <row r="165" spans="1:16" ht="14.25" customHeight="1" x14ac:dyDescent="0.25">
      <c r="A165" s="46"/>
      <c r="B165" s="46"/>
      <c r="C165" s="46"/>
      <c r="P165" s="51"/>
    </row>
    <row r="166" spans="1:16" ht="14.25" customHeight="1" x14ac:dyDescent="0.25">
      <c r="A166" s="46"/>
      <c r="B166" s="46"/>
      <c r="C166" s="46"/>
      <c r="P166" s="51"/>
    </row>
    <row r="167" spans="1:16" ht="14.25" customHeight="1" x14ac:dyDescent="0.25">
      <c r="A167" s="46"/>
      <c r="B167" s="46"/>
      <c r="C167" s="46"/>
      <c r="P167" s="51"/>
    </row>
    <row r="168" spans="1:16" ht="14.25" customHeight="1" x14ac:dyDescent="0.25">
      <c r="A168" s="46"/>
      <c r="B168" s="46"/>
      <c r="C168" s="46"/>
      <c r="P168" s="51"/>
    </row>
    <row r="169" spans="1:16" ht="14.25" customHeight="1" x14ac:dyDescent="0.25">
      <c r="A169" s="46"/>
      <c r="B169" s="46"/>
      <c r="C169" s="46"/>
      <c r="P169" s="51"/>
    </row>
    <row r="170" spans="1:16" ht="14.25" customHeight="1" x14ac:dyDescent="0.25">
      <c r="A170" s="46"/>
      <c r="B170" s="46"/>
      <c r="C170" s="46"/>
      <c r="P170" s="51"/>
    </row>
    <row r="171" spans="1:16" ht="14.25" customHeight="1" x14ac:dyDescent="0.25">
      <c r="A171" s="46"/>
      <c r="B171" s="46"/>
      <c r="C171" s="46"/>
      <c r="P171" s="51"/>
    </row>
    <row r="172" spans="1:16" ht="14.25" customHeight="1" x14ac:dyDescent="0.25">
      <c r="A172" s="46"/>
      <c r="B172" s="46"/>
      <c r="C172" s="46"/>
      <c r="P172" s="51"/>
    </row>
    <row r="173" spans="1:16" ht="14.25" customHeight="1" x14ac:dyDescent="0.25">
      <c r="A173" s="46"/>
      <c r="B173" s="46"/>
      <c r="C173" s="46"/>
      <c r="P173" s="51"/>
    </row>
    <row r="174" spans="1:16" ht="14.25" customHeight="1" x14ac:dyDescent="0.25">
      <c r="A174" s="46"/>
      <c r="B174" s="46"/>
      <c r="C174" s="46"/>
      <c r="P174" s="51"/>
    </row>
    <row r="175" spans="1:16" ht="14.25" customHeight="1" x14ac:dyDescent="0.25">
      <c r="A175" s="46"/>
      <c r="B175" s="46"/>
      <c r="C175" s="46"/>
      <c r="P175" s="51"/>
    </row>
    <row r="176" spans="1:16" ht="14.25" customHeight="1" x14ac:dyDescent="0.25">
      <c r="A176" s="46"/>
      <c r="B176" s="46"/>
      <c r="C176" s="46"/>
      <c r="P176" s="51"/>
    </row>
    <row r="177" spans="1:16" ht="14.25" customHeight="1" x14ac:dyDescent="0.25">
      <c r="A177" s="46"/>
      <c r="B177" s="46"/>
      <c r="C177" s="46"/>
      <c r="P177" s="51"/>
    </row>
    <row r="178" spans="1:16" ht="14.25" customHeight="1" x14ac:dyDescent="0.25">
      <c r="A178" s="46"/>
      <c r="B178" s="46"/>
      <c r="C178" s="46"/>
      <c r="P178" s="51"/>
    </row>
    <row r="179" spans="1:16" ht="14.25" customHeight="1" x14ac:dyDescent="0.25">
      <c r="A179" s="46"/>
      <c r="B179" s="46"/>
      <c r="C179" s="46"/>
      <c r="P179" s="51"/>
    </row>
    <row r="180" spans="1:16" ht="14.25" customHeight="1" x14ac:dyDescent="0.25">
      <c r="A180" s="46"/>
      <c r="B180" s="46"/>
      <c r="C180" s="46"/>
      <c r="P180" s="51"/>
    </row>
    <row r="181" spans="1:16" ht="14.25" customHeight="1" x14ac:dyDescent="0.25">
      <c r="A181" s="46"/>
      <c r="B181" s="46"/>
      <c r="C181" s="46"/>
      <c r="P181" s="51"/>
    </row>
    <row r="182" spans="1:16" ht="14.25" customHeight="1" x14ac:dyDescent="0.25">
      <c r="A182" s="46"/>
      <c r="B182" s="46"/>
      <c r="C182" s="46"/>
      <c r="P182" s="51"/>
    </row>
    <row r="183" spans="1:16" ht="14.25" customHeight="1" x14ac:dyDescent="0.25">
      <c r="A183" s="46"/>
      <c r="B183" s="46"/>
      <c r="C183" s="46"/>
      <c r="P183" s="51"/>
    </row>
    <row r="184" spans="1:16" ht="14.25" customHeight="1" x14ac:dyDescent="0.25">
      <c r="A184" s="46"/>
      <c r="B184" s="46"/>
      <c r="C184" s="46"/>
      <c r="P184" s="51"/>
    </row>
    <row r="185" spans="1:16" ht="14.25" customHeight="1" x14ac:dyDescent="0.25">
      <c r="A185" s="46"/>
      <c r="B185" s="46"/>
      <c r="C185" s="46"/>
      <c r="P185" s="51"/>
    </row>
    <row r="186" spans="1:16" ht="14.25" customHeight="1" x14ac:dyDescent="0.25">
      <c r="A186" s="46"/>
      <c r="B186" s="46"/>
      <c r="C186" s="46"/>
      <c r="P186" s="51"/>
    </row>
    <row r="187" spans="1:16" ht="14.25" customHeight="1" x14ac:dyDescent="0.25">
      <c r="A187" s="46"/>
      <c r="B187" s="46"/>
      <c r="C187" s="46"/>
      <c r="P187" s="51"/>
    </row>
    <row r="188" spans="1:16" ht="14.25" customHeight="1" x14ac:dyDescent="0.25">
      <c r="A188" s="46"/>
      <c r="B188" s="46"/>
      <c r="C188" s="46"/>
      <c r="P188" s="51"/>
    </row>
    <row r="189" spans="1:16" ht="14.25" customHeight="1" x14ac:dyDescent="0.25">
      <c r="A189" s="46"/>
      <c r="B189" s="46"/>
      <c r="C189" s="46"/>
      <c r="P189" s="51"/>
    </row>
    <row r="190" spans="1:16" ht="14.25" customHeight="1" x14ac:dyDescent="0.25">
      <c r="A190" s="46"/>
      <c r="B190" s="46"/>
      <c r="C190" s="46"/>
      <c r="P190" s="51"/>
    </row>
    <row r="191" spans="1:16" ht="14.25" customHeight="1" x14ac:dyDescent="0.25">
      <c r="A191" s="46"/>
      <c r="B191" s="46"/>
      <c r="C191" s="46"/>
      <c r="P191" s="51"/>
    </row>
    <row r="192" spans="1:16" ht="14.25" customHeight="1" x14ac:dyDescent="0.25">
      <c r="A192" s="46"/>
      <c r="B192" s="46"/>
      <c r="C192" s="46"/>
      <c r="P192" s="51"/>
    </row>
    <row r="193" spans="1:16" ht="14.25" customHeight="1" x14ac:dyDescent="0.25">
      <c r="A193" s="46"/>
      <c r="B193" s="46"/>
      <c r="C193" s="46"/>
      <c r="P193" s="51"/>
    </row>
    <row r="194" spans="1:16" ht="14.25" customHeight="1" x14ac:dyDescent="0.25">
      <c r="A194" s="46"/>
      <c r="B194" s="46"/>
      <c r="C194" s="46"/>
      <c r="P194" s="51"/>
    </row>
    <row r="195" spans="1:16" ht="14.25" customHeight="1" x14ac:dyDescent="0.25">
      <c r="A195" s="46"/>
      <c r="B195" s="46"/>
      <c r="C195" s="46"/>
      <c r="P195" s="51"/>
    </row>
    <row r="196" spans="1:16" ht="14.25" customHeight="1" x14ac:dyDescent="0.25">
      <c r="A196" s="46"/>
      <c r="B196" s="46"/>
      <c r="C196" s="46"/>
      <c r="P196" s="51"/>
    </row>
    <row r="197" spans="1:16" ht="14.25" customHeight="1" x14ac:dyDescent="0.25">
      <c r="A197" s="46"/>
      <c r="B197" s="46"/>
      <c r="C197" s="46"/>
      <c r="P197" s="51"/>
    </row>
    <row r="198" spans="1:16" ht="14.25" customHeight="1" x14ac:dyDescent="0.25">
      <c r="A198" s="46"/>
      <c r="B198" s="46"/>
      <c r="C198" s="46"/>
      <c r="P198" s="51"/>
    </row>
    <row r="199" spans="1:16" ht="14.25" customHeight="1" x14ac:dyDescent="0.25">
      <c r="A199" s="46"/>
      <c r="B199" s="46"/>
      <c r="C199" s="46"/>
      <c r="P199" s="51"/>
    </row>
    <row r="200" spans="1:16" ht="14.25" customHeight="1" x14ac:dyDescent="0.25">
      <c r="A200" s="46"/>
      <c r="B200" s="46"/>
      <c r="C200" s="46"/>
      <c r="P200" s="51"/>
    </row>
    <row r="201" spans="1:16" ht="14.25" customHeight="1" x14ac:dyDescent="0.25">
      <c r="A201" s="46"/>
      <c r="B201" s="46"/>
      <c r="C201" s="46"/>
      <c r="P201" s="51"/>
    </row>
    <row r="202" spans="1:16" ht="14.25" customHeight="1" x14ac:dyDescent="0.25">
      <c r="A202" s="46"/>
      <c r="B202" s="46"/>
      <c r="C202" s="46"/>
      <c r="P202" s="51"/>
    </row>
    <row r="203" spans="1:16" ht="14.25" customHeight="1" x14ac:dyDescent="0.25">
      <c r="A203" s="46"/>
      <c r="B203" s="46"/>
      <c r="C203" s="46"/>
      <c r="P203" s="51"/>
    </row>
    <row r="204" spans="1:16" ht="14.25" customHeight="1" x14ac:dyDescent="0.25">
      <c r="A204" s="46"/>
      <c r="B204" s="46"/>
      <c r="C204" s="46"/>
      <c r="P204" s="51"/>
    </row>
    <row r="205" spans="1:16" ht="14.25" customHeight="1" x14ac:dyDescent="0.25">
      <c r="A205" s="46"/>
      <c r="B205" s="46"/>
      <c r="C205" s="46"/>
      <c r="P205" s="51"/>
    </row>
    <row r="206" spans="1:16" ht="14.25" customHeight="1" x14ac:dyDescent="0.25">
      <c r="A206" s="46"/>
      <c r="B206" s="46"/>
      <c r="C206" s="46"/>
      <c r="P206" s="51"/>
    </row>
    <row r="207" spans="1:16" ht="14.25" customHeight="1" x14ac:dyDescent="0.25">
      <c r="A207" s="46"/>
      <c r="B207" s="46"/>
      <c r="C207" s="46"/>
      <c r="P207" s="51"/>
    </row>
    <row r="208" spans="1:16" ht="14.25" customHeight="1" x14ac:dyDescent="0.25">
      <c r="A208" s="46"/>
      <c r="B208" s="46"/>
      <c r="C208" s="46"/>
      <c r="P208" s="51"/>
    </row>
    <row r="209" spans="1:16" ht="14.25" customHeight="1" x14ac:dyDescent="0.25">
      <c r="A209" s="46"/>
      <c r="B209" s="46"/>
      <c r="C209" s="46"/>
      <c r="P209" s="51"/>
    </row>
    <row r="210" spans="1:16" ht="14.25" customHeight="1" x14ac:dyDescent="0.25">
      <c r="A210" s="46"/>
      <c r="B210" s="46"/>
      <c r="C210" s="46"/>
      <c r="P210" s="51"/>
    </row>
    <row r="211" spans="1:16" ht="14.25" customHeight="1" x14ac:dyDescent="0.25">
      <c r="A211" s="46"/>
      <c r="B211" s="46"/>
      <c r="C211" s="46"/>
      <c r="P211" s="51"/>
    </row>
    <row r="212" spans="1:16" ht="14.25" customHeight="1" x14ac:dyDescent="0.25">
      <c r="A212" s="46"/>
      <c r="B212" s="46"/>
      <c r="C212" s="46"/>
      <c r="P212" s="51"/>
    </row>
    <row r="213" spans="1:16" ht="14.25" customHeight="1" x14ac:dyDescent="0.25">
      <c r="A213" s="46"/>
      <c r="B213" s="46"/>
      <c r="C213" s="46"/>
      <c r="P213" s="51"/>
    </row>
    <row r="214" spans="1:16" ht="14.25" customHeight="1" x14ac:dyDescent="0.25">
      <c r="A214" s="46"/>
      <c r="B214" s="46"/>
      <c r="C214" s="46"/>
      <c r="P214" s="51"/>
    </row>
    <row r="215" spans="1:16" ht="14.25" customHeight="1" x14ac:dyDescent="0.25">
      <c r="A215" s="46"/>
      <c r="B215" s="46"/>
      <c r="C215" s="46"/>
      <c r="P215" s="51"/>
    </row>
    <row r="216" spans="1:16" ht="14.25" customHeight="1" x14ac:dyDescent="0.25">
      <c r="A216" s="46"/>
      <c r="B216" s="46"/>
      <c r="C216" s="46"/>
      <c r="P216" s="51"/>
    </row>
    <row r="217" spans="1:16" ht="14.25" customHeight="1" x14ac:dyDescent="0.25">
      <c r="A217" s="46"/>
      <c r="B217" s="46"/>
      <c r="C217" s="46"/>
      <c r="P217" s="51"/>
    </row>
    <row r="218" spans="1:16" ht="14.25" customHeight="1" x14ac:dyDescent="0.25">
      <c r="A218" s="46"/>
      <c r="B218" s="46"/>
      <c r="C218" s="46"/>
      <c r="P218" s="51"/>
    </row>
    <row r="219" spans="1:16" ht="14.25" customHeight="1" x14ac:dyDescent="0.25">
      <c r="A219" s="46"/>
      <c r="B219" s="46"/>
      <c r="C219" s="46"/>
      <c r="P219" s="51"/>
    </row>
    <row r="220" spans="1:16" ht="14.25" customHeight="1" x14ac:dyDescent="0.25">
      <c r="A220" s="46"/>
      <c r="B220" s="46"/>
      <c r="C220" s="46"/>
      <c r="P220" s="51"/>
    </row>
    <row r="221" spans="1:16" ht="14.25" customHeight="1" x14ac:dyDescent="0.25">
      <c r="A221" s="46"/>
      <c r="B221" s="46"/>
      <c r="C221" s="46"/>
      <c r="P221" s="51"/>
    </row>
    <row r="222" spans="1:16" ht="14.25" customHeight="1" x14ac:dyDescent="0.25">
      <c r="A222" s="46"/>
      <c r="B222" s="46"/>
      <c r="C222" s="46"/>
      <c r="P222" s="51"/>
    </row>
    <row r="223" spans="1:16" ht="14.25" customHeight="1" x14ac:dyDescent="0.25">
      <c r="A223" s="46"/>
      <c r="B223" s="46"/>
      <c r="C223" s="46"/>
      <c r="P223" s="51"/>
    </row>
    <row r="224" spans="1:16" ht="14.25" customHeight="1" x14ac:dyDescent="0.25">
      <c r="A224" s="46"/>
      <c r="B224" s="46"/>
      <c r="C224" s="46"/>
      <c r="P224" s="51"/>
    </row>
    <row r="225" spans="1:16" ht="14.25" customHeight="1" x14ac:dyDescent="0.25">
      <c r="A225" s="46"/>
      <c r="B225" s="46"/>
      <c r="C225" s="46"/>
      <c r="P225" s="51"/>
    </row>
    <row r="226" spans="1:16" ht="14.25" customHeight="1" x14ac:dyDescent="0.25">
      <c r="A226" s="46"/>
      <c r="B226" s="46"/>
      <c r="C226" s="46"/>
      <c r="P226" s="51"/>
    </row>
    <row r="227" spans="1:16" ht="14.25" customHeight="1" x14ac:dyDescent="0.25">
      <c r="A227" s="46"/>
      <c r="B227" s="46"/>
      <c r="C227" s="46"/>
      <c r="P227" s="51"/>
    </row>
    <row r="228" spans="1:16" ht="14.25" customHeight="1" x14ac:dyDescent="0.25">
      <c r="A228" s="46"/>
      <c r="B228" s="46"/>
      <c r="C228" s="46"/>
      <c r="P228" s="51"/>
    </row>
    <row r="229" spans="1:16" ht="14.25" customHeight="1" x14ac:dyDescent="0.25">
      <c r="A229" s="46"/>
      <c r="B229" s="46"/>
      <c r="C229" s="46"/>
      <c r="P229" s="51"/>
    </row>
    <row r="230" spans="1:16" ht="14.25" customHeight="1" x14ac:dyDescent="0.25">
      <c r="A230" s="46"/>
      <c r="B230" s="46"/>
      <c r="C230" s="46"/>
      <c r="P230" s="51"/>
    </row>
    <row r="231" spans="1:16" ht="14.25" customHeight="1" x14ac:dyDescent="0.25">
      <c r="A231" s="46"/>
      <c r="B231" s="46"/>
      <c r="C231" s="46"/>
      <c r="P231" s="51"/>
    </row>
    <row r="232" spans="1:16" ht="14.25" customHeight="1" x14ac:dyDescent="0.25">
      <c r="A232" s="46"/>
      <c r="B232" s="46"/>
      <c r="C232" s="46"/>
      <c r="P232" s="51"/>
    </row>
    <row r="233" spans="1:16" ht="14.25" customHeight="1" x14ac:dyDescent="0.25">
      <c r="A233" s="46"/>
      <c r="B233" s="46"/>
      <c r="C233" s="46"/>
      <c r="P233" s="51"/>
    </row>
    <row r="234" spans="1:16" ht="14.25" customHeight="1" x14ac:dyDescent="0.25">
      <c r="A234" s="46"/>
      <c r="B234" s="46"/>
      <c r="C234" s="46"/>
      <c r="P234" s="51"/>
    </row>
    <row r="235" spans="1:16" ht="14.25" customHeight="1" x14ac:dyDescent="0.25">
      <c r="A235" s="46"/>
      <c r="B235" s="46"/>
      <c r="C235" s="46"/>
      <c r="P235" s="51"/>
    </row>
    <row r="236" spans="1:16" ht="14.25" customHeight="1" x14ac:dyDescent="0.25">
      <c r="A236" s="46"/>
      <c r="B236" s="46"/>
      <c r="C236" s="46"/>
      <c r="P236" s="51"/>
    </row>
    <row r="237" spans="1:16" ht="14.25" customHeight="1" x14ac:dyDescent="0.25">
      <c r="A237" s="46"/>
      <c r="B237" s="46"/>
      <c r="C237" s="46"/>
      <c r="P237" s="51"/>
    </row>
    <row r="238" spans="1:16" ht="14.25" customHeight="1" x14ac:dyDescent="0.25">
      <c r="A238" s="46"/>
      <c r="B238" s="46"/>
      <c r="C238" s="46"/>
      <c r="P238" s="51"/>
    </row>
    <row r="239" spans="1:16" ht="14.25" customHeight="1" x14ac:dyDescent="0.25">
      <c r="A239" s="46"/>
      <c r="B239" s="46"/>
      <c r="C239" s="46"/>
      <c r="P239" s="51"/>
    </row>
    <row r="240" spans="1:16" ht="14.25" customHeight="1" x14ac:dyDescent="0.25">
      <c r="A240" s="46"/>
      <c r="B240" s="46"/>
      <c r="C240" s="46"/>
      <c r="P240" s="51"/>
    </row>
    <row r="241" spans="1:16" ht="14.25" customHeight="1" x14ac:dyDescent="0.25">
      <c r="A241" s="46"/>
      <c r="B241" s="46"/>
      <c r="C241" s="46"/>
      <c r="P241" s="51"/>
    </row>
    <row r="242" spans="1:16" ht="14.25" customHeight="1" x14ac:dyDescent="0.25">
      <c r="A242" s="46"/>
      <c r="B242" s="46"/>
      <c r="C242" s="46"/>
      <c r="P242" s="51"/>
    </row>
    <row r="243" spans="1:16" ht="14.25" customHeight="1" x14ac:dyDescent="0.25">
      <c r="A243" s="46"/>
      <c r="B243" s="46"/>
      <c r="C243" s="46"/>
      <c r="P243" s="51"/>
    </row>
    <row r="244" spans="1:16" ht="14.25" customHeight="1" x14ac:dyDescent="0.25">
      <c r="A244" s="46"/>
      <c r="B244" s="46"/>
      <c r="C244" s="46"/>
      <c r="P244" s="51"/>
    </row>
    <row r="245" spans="1:16" ht="14.25" customHeight="1" x14ac:dyDescent="0.25">
      <c r="A245" s="46"/>
      <c r="B245" s="46"/>
      <c r="C245" s="46"/>
      <c r="P245" s="51"/>
    </row>
    <row r="246" spans="1:16" ht="14.25" customHeight="1" x14ac:dyDescent="0.25">
      <c r="A246" s="46"/>
      <c r="B246" s="46"/>
      <c r="C246" s="46"/>
      <c r="P246" s="51"/>
    </row>
    <row r="247" spans="1:16" ht="14.25" customHeight="1" x14ac:dyDescent="0.25">
      <c r="A247" s="46"/>
      <c r="B247" s="46"/>
      <c r="C247" s="46"/>
      <c r="P247" s="51"/>
    </row>
    <row r="248" spans="1:16" ht="14.25" customHeight="1" x14ac:dyDescent="0.25">
      <c r="A248" s="46"/>
      <c r="B248" s="46"/>
      <c r="C248" s="46"/>
      <c r="P248" s="51"/>
    </row>
    <row r="249" spans="1:16" ht="14.25" customHeight="1" x14ac:dyDescent="0.25">
      <c r="A249" s="46"/>
      <c r="B249" s="46"/>
      <c r="C249" s="46"/>
      <c r="P249" s="51"/>
    </row>
    <row r="250" spans="1:16" ht="14.25" customHeight="1" x14ac:dyDescent="0.25">
      <c r="A250" s="46"/>
      <c r="B250" s="46"/>
      <c r="C250" s="46"/>
      <c r="P250" s="51"/>
    </row>
    <row r="251" spans="1:16" ht="14.25" customHeight="1" x14ac:dyDescent="0.25">
      <c r="A251" s="46"/>
      <c r="B251" s="46"/>
      <c r="C251" s="46"/>
      <c r="P251" s="51"/>
    </row>
    <row r="252" spans="1:16" ht="14.25" customHeight="1" x14ac:dyDescent="0.25">
      <c r="A252" s="46"/>
      <c r="B252" s="46"/>
      <c r="C252" s="46"/>
      <c r="P252" s="51"/>
    </row>
    <row r="253" spans="1:16" ht="14.25" customHeight="1" x14ac:dyDescent="0.25">
      <c r="A253" s="46"/>
      <c r="B253" s="46"/>
      <c r="C253" s="46"/>
      <c r="P253" s="51"/>
    </row>
    <row r="254" spans="1:16" ht="14.25" customHeight="1" x14ac:dyDescent="0.25">
      <c r="A254" s="46"/>
      <c r="B254" s="46"/>
      <c r="C254" s="46"/>
      <c r="P254" s="51"/>
    </row>
    <row r="255" spans="1:16" ht="14.25" customHeight="1" x14ac:dyDescent="0.25">
      <c r="A255" s="46"/>
      <c r="B255" s="46"/>
      <c r="C255" s="46"/>
      <c r="P255" s="51"/>
    </row>
    <row r="256" spans="1:16" ht="14.25" customHeight="1" x14ac:dyDescent="0.25">
      <c r="A256" s="46"/>
      <c r="B256" s="46"/>
      <c r="C256" s="46"/>
      <c r="P256" s="51"/>
    </row>
    <row r="257" spans="1:16" ht="14.25" customHeight="1" x14ac:dyDescent="0.25">
      <c r="A257" s="46"/>
      <c r="B257" s="46"/>
      <c r="C257" s="46"/>
      <c r="P257" s="51"/>
    </row>
    <row r="258" spans="1:16" ht="14.25" customHeight="1" x14ac:dyDescent="0.25">
      <c r="A258" s="46"/>
      <c r="B258" s="46"/>
      <c r="C258" s="46"/>
      <c r="P258" s="51"/>
    </row>
    <row r="259" spans="1:16" ht="14.25" customHeight="1" x14ac:dyDescent="0.25">
      <c r="A259" s="46"/>
      <c r="B259" s="46"/>
      <c r="C259" s="46"/>
      <c r="P259" s="51"/>
    </row>
    <row r="260" spans="1:16" ht="14.25" customHeight="1" x14ac:dyDescent="0.25">
      <c r="A260" s="46"/>
      <c r="B260" s="46"/>
      <c r="C260" s="46"/>
      <c r="P260" s="51"/>
    </row>
    <row r="261" spans="1:16" ht="14.25" customHeight="1" x14ac:dyDescent="0.25">
      <c r="A261" s="46"/>
      <c r="B261" s="46"/>
      <c r="C261" s="46"/>
      <c r="P261" s="51"/>
    </row>
    <row r="262" spans="1:16" ht="14.25" customHeight="1" x14ac:dyDescent="0.25">
      <c r="A262" s="46"/>
      <c r="B262" s="46"/>
      <c r="C262" s="46"/>
      <c r="P262" s="51"/>
    </row>
    <row r="263" spans="1:16" ht="14.25" customHeight="1" x14ac:dyDescent="0.25">
      <c r="A263" s="46"/>
      <c r="B263" s="46"/>
      <c r="C263" s="46"/>
      <c r="P263" s="51"/>
    </row>
    <row r="264" spans="1:16" ht="14.25" customHeight="1" x14ac:dyDescent="0.25">
      <c r="A264" s="46"/>
      <c r="B264" s="46"/>
      <c r="C264" s="46"/>
      <c r="P264" s="51"/>
    </row>
    <row r="265" spans="1:16" ht="14.25" customHeight="1" x14ac:dyDescent="0.25">
      <c r="A265" s="46"/>
      <c r="B265" s="46"/>
      <c r="C265" s="46"/>
      <c r="P265" s="51"/>
    </row>
    <row r="266" spans="1:16" ht="14.25" customHeight="1" x14ac:dyDescent="0.25">
      <c r="A266" s="46"/>
      <c r="B266" s="46"/>
      <c r="C266" s="46"/>
      <c r="P266" s="51"/>
    </row>
    <row r="267" spans="1:16" ht="14.25" customHeight="1" x14ac:dyDescent="0.25">
      <c r="A267" s="46"/>
      <c r="B267" s="46"/>
      <c r="C267" s="46"/>
      <c r="P267" s="51"/>
    </row>
    <row r="268" spans="1:16" ht="14.25" customHeight="1" x14ac:dyDescent="0.25">
      <c r="A268" s="46"/>
      <c r="B268" s="46"/>
      <c r="C268" s="46"/>
      <c r="P268" s="51"/>
    </row>
    <row r="269" spans="1:16" ht="14.25" customHeight="1" x14ac:dyDescent="0.25">
      <c r="A269" s="46"/>
      <c r="B269" s="46"/>
      <c r="C269" s="46"/>
      <c r="P269" s="51"/>
    </row>
    <row r="270" spans="1:16" ht="14.25" customHeight="1" x14ac:dyDescent="0.25">
      <c r="A270" s="46"/>
      <c r="B270" s="46"/>
      <c r="C270" s="46"/>
      <c r="P270" s="51"/>
    </row>
    <row r="271" spans="1:16" ht="14.25" customHeight="1" x14ac:dyDescent="0.25">
      <c r="A271" s="46"/>
      <c r="B271" s="46"/>
      <c r="C271" s="46"/>
      <c r="P271" s="51"/>
    </row>
    <row r="272" spans="1:16" ht="14.25" customHeight="1" x14ac:dyDescent="0.25">
      <c r="A272" s="46"/>
      <c r="B272" s="46"/>
      <c r="C272" s="46"/>
      <c r="P272" s="51"/>
    </row>
    <row r="273" spans="1:16" ht="14.25" customHeight="1" x14ac:dyDescent="0.25">
      <c r="A273" s="46"/>
      <c r="B273" s="46"/>
      <c r="C273" s="46"/>
      <c r="P273" s="51"/>
    </row>
    <row r="274" spans="1:16" ht="14.25" customHeight="1" x14ac:dyDescent="0.25">
      <c r="A274" s="46"/>
      <c r="B274" s="46"/>
      <c r="C274" s="46"/>
      <c r="P274" s="51"/>
    </row>
    <row r="275" spans="1:16" ht="14.25" customHeight="1" x14ac:dyDescent="0.25">
      <c r="A275" s="46"/>
      <c r="B275" s="46"/>
      <c r="C275" s="46"/>
      <c r="P275" s="51"/>
    </row>
    <row r="276" spans="1:16" ht="14.25" customHeight="1" x14ac:dyDescent="0.25">
      <c r="A276" s="46"/>
      <c r="B276" s="46"/>
      <c r="C276" s="46"/>
      <c r="P276" s="51"/>
    </row>
    <row r="277" spans="1:16" ht="14.25" customHeight="1" x14ac:dyDescent="0.25">
      <c r="A277" s="46"/>
      <c r="B277" s="46"/>
      <c r="C277" s="46"/>
      <c r="P277" s="51"/>
    </row>
    <row r="278" spans="1:16" ht="14.25" customHeight="1" x14ac:dyDescent="0.25">
      <c r="A278" s="46"/>
      <c r="B278" s="46"/>
      <c r="C278" s="46"/>
      <c r="P278" s="51"/>
    </row>
    <row r="279" spans="1:16" ht="14.25" customHeight="1" x14ac:dyDescent="0.25">
      <c r="A279" s="46"/>
      <c r="B279" s="46"/>
      <c r="C279" s="46"/>
      <c r="P279" s="51"/>
    </row>
    <row r="280" spans="1:16" ht="14.25" customHeight="1" x14ac:dyDescent="0.25">
      <c r="A280" s="46"/>
      <c r="B280" s="46"/>
      <c r="C280" s="46"/>
      <c r="P280" s="51"/>
    </row>
    <row r="281" spans="1:16" ht="14.25" customHeight="1" x14ac:dyDescent="0.25">
      <c r="A281" s="46"/>
      <c r="B281" s="46"/>
      <c r="C281" s="46"/>
      <c r="P281" s="51"/>
    </row>
    <row r="282" spans="1:16" ht="14.25" customHeight="1" x14ac:dyDescent="0.25">
      <c r="A282" s="46"/>
      <c r="B282" s="46"/>
      <c r="C282" s="46"/>
      <c r="P282" s="51"/>
    </row>
    <row r="283" spans="1:16" ht="14.25" customHeight="1" x14ac:dyDescent="0.25">
      <c r="A283" s="46"/>
      <c r="B283" s="46"/>
      <c r="C283" s="46"/>
      <c r="P283" s="51"/>
    </row>
    <row r="284" spans="1:16" ht="14.25" customHeight="1" x14ac:dyDescent="0.25">
      <c r="A284" s="46"/>
      <c r="B284" s="46"/>
      <c r="C284" s="46"/>
      <c r="P284" s="51"/>
    </row>
    <row r="285" spans="1:16" ht="14.25" customHeight="1" x14ac:dyDescent="0.25">
      <c r="A285" s="46"/>
      <c r="B285" s="46"/>
      <c r="C285" s="46"/>
      <c r="P285" s="51"/>
    </row>
    <row r="286" spans="1:16" ht="14.25" customHeight="1" x14ac:dyDescent="0.25">
      <c r="A286" s="46"/>
      <c r="B286" s="46"/>
      <c r="C286" s="46"/>
      <c r="P286" s="51"/>
    </row>
    <row r="287" spans="1:16" ht="14.25" customHeight="1" x14ac:dyDescent="0.25">
      <c r="A287" s="46"/>
      <c r="B287" s="46"/>
      <c r="C287" s="46"/>
      <c r="P287" s="51"/>
    </row>
    <row r="288" spans="1:16" ht="14.25" customHeight="1" x14ac:dyDescent="0.25">
      <c r="A288" s="46"/>
      <c r="B288" s="46"/>
      <c r="C288" s="46"/>
      <c r="P288" s="51"/>
    </row>
    <row r="289" spans="1:16" ht="14.25" customHeight="1" x14ac:dyDescent="0.25">
      <c r="A289" s="46"/>
      <c r="B289" s="46"/>
      <c r="C289" s="46"/>
      <c r="P289" s="51"/>
    </row>
    <row r="290" spans="1:16" ht="14.25" customHeight="1" x14ac:dyDescent="0.25">
      <c r="A290" s="46"/>
      <c r="B290" s="46"/>
      <c r="C290" s="46"/>
      <c r="P290" s="51"/>
    </row>
    <row r="291" spans="1:16" ht="14.25" customHeight="1" x14ac:dyDescent="0.25">
      <c r="A291" s="46"/>
      <c r="B291" s="46"/>
      <c r="C291" s="46"/>
      <c r="P291" s="51"/>
    </row>
    <row r="292" spans="1:16" ht="14.25" customHeight="1" x14ac:dyDescent="0.25">
      <c r="A292" s="46"/>
      <c r="B292" s="46"/>
      <c r="C292" s="46"/>
      <c r="P292" s="51"/>
    </row>
    <row r="293" spans="1:16" ht="14.25" customHeight="1" x14ac:dyDescent="0.25">
      <c r="A293" s="46"/>
      <c r="B293" s="46"/>
      <c r="C293" s="46"/>
      <c r="P293" s="51"/>
    </row>
    <row r="294" spans="1:16" ht="14.25" customHeight="1" x14ac:dyDescent="0.25">
      <c r="A294" s="46"/>
      <c r="B294" s="46"/>
      <c r="C294" s="46"/>
      <c r="P294" s="51"/>
    </row>
    <row r="295" spans="1:16" ht="14.25" customHeight="1" x14ac:dyDescent="0.25">
      <c r="A295" s="46"/>
      <c r="B295" s="46"/>
      <c r="C295" s="46"/>
      <c r="P295" s="51"/>
    </row>
    <row r="296" spans="1:16" ht="14.25" customHeight="1" x14ac:dyDescent="0.25">
      <c r="A296" s="46"/>
      <c r="B296" s="46"/>
      <c r="C296" s="46"/>
      <c r="P296" s="51"/>
    </row>
    <row r="297" spans="1:16" ht="14.25" customHeight="1" x14ac:dyDescent="0.25">
      <c r="A297" s="46"/>
      <c r="B297" s="46"/>
      <c r="C297" s="46"/>
      <c r="P297" s="51"/>
    </row>
    <row r="298" spans="1:16" ht="14.25" customHeight="1" x14ac:dyDescent="0.25">
      <c r="A298" s="46"/>
      <c r="B298" s="46"/>
      <c r="C298" s="46"/>
      <c r="P298" s="51"/>
    </row>
    <row r="299" spans="1:16" ht="14.25" customHeight="1" x14ac:dyDescent="0.25">
      <c r="A299" s="46"/>
      <c r="B299" s="46"/>
      <c r="C299" s="46"/>
      <c r="P299" s="51"/>
    </row>
    <row r="300" spans="1:16" ht="14.25" customHeight="1" x14ac:dyDescent="0.25">
      <c r="A300" s="46"/>
      <c r="B300" s="46"/>
      <c r="C300" s="46"/>
      <c r="P300" s="51"/>
    </row>
    <row r="301" spans="1:16" ht="14.25" customHeight="1" x14ac:dyDescent="0.25">
      <c r="A301" s="46"/>
      <c r="B301" s="46"/>
      <c r="C301" s="46"/>
      <c r="P301" s="51"/>
    </row>
    <row r="302" spans="1:16" ht="14.25" customHeight="1" x14ac:dyDescent="0.25">
      <c r="A302" s="46"/>
      <c r="B302" s="46"/>
      <c r="C302" s="46"/>
      <c r="P302" s="51"/>
    </row>
    <row r="303" spans="1:16" ht="14.25" customHeight="1" x14ac:dyDescent="0.25">
      <c r="A303" s="46"/>
      <c r="B303" s="46"/>
      <c r="C303" s="46"/>
      <c r="P303" s="51"/>
    </row>
    <row r="304" spans="1:16" ht="14.25" customHeight="1" x14ac:dyDescent="0.25">
      <c r="A304" s="46"/>
      <c r="B304" s="46"/>
      <c r="C304" s="46"/>
      <c r="P304" s="51"/>
    </row>
    <row r="305" spans="1:16" ht="14.25" customHeight="1" x14ac:dyDescent="0.25">
      <c r="A305" s="46"/>
      <c r="B305" s="46"/>
      <c r="C305" s="46"/>
      <c r="P305" s="51"/>
    </row>
    <row r="306" spans="1:16" ht="14.25" customHeight="1" x14ac:dyDescent="0.25">
      <c r="A306" s="46"/>
      <c r="B306" s="46"/>
      <c r="C306" s="46"/>
      <c r="P306" s="51"/>
    </row>
    <row r="307" spans="1:16" ht="14.25" customHeight="1" x14ac:dyDescent="0.25">
      <c r="A307" s="46"/>
      <c r="B307" s="46"/>
      <c r="C307" s="46"/>
      <c r="P307" s="51"/>
    </row>
    <row r="308" spans="1:16" ht="14.25" customHeight="1" x14ac:dyDescent="0.25">
      <c r="A308" s="46"/>
      <c r="B308" s="46"/>
      <c r="C308" s="46"/>
      <c r="P308" s="51"/>
    </row>
    <row r="309" spans="1:16" ht="14.25" customHeight="1" x14ac:dyDescent="0.25">
      <c r="A309" s="46"/>
      <c r="B309" s="46"/>
      <c r="C309" s="46"/>
      <c r="P309" s="51"/>
    </row>
    <row r="310" spans="1:16" ht="14.25" customHeight="1" x14ac:dyDescent="0.25">
      <c r="A310" s="46"/>
      <c r="B310" s="46"/>
      <c r="C310" s="46"/>
      <c r="P310" s="51"/>
    </row>
    <row r="311" spans="1:16" ht="14.25" customHeight="1" x14ac:dyDescent="0.25">
      <c r="A311" s="46"/>
      <c r="B311" s="46"/>
      <c r="C311" s="46"/>
      <c r="P311" s="51"/>
    </row>
    <row r="312" spans="1:16" ht="14.25" customHeight="1" x14ac:dyDescent="0.25">
      <c r="A312" s="46"/>
      <c r="B312" s="46"/>
      <c r="C312" s="46"/>
      <c r="P312" s="51"/>
    </row>
    <row r="313" spans="1:16" ht="14.25" customHeight="1" x14ac:dyDescent="0.25">
      <c r="A313" s="46"/>
      <c r="B313" s="46"/>
      <c r="C313" s="46"/>
      <c r="P313" s="51"/>
    </row>
    <row r="314" spans="1:16" ht="14.25" customHeight="1" x14ac:dyDescent="0.25">
      <c r="A314" s="46"/>
      <c r="B314" s="46"/>
      <c r="C314" s="46"/>
      <c r="P314" s="51"/>
    </row>
    <row r="315" spans="1:16" ht="14.25" customHeight="1" x14ac:dyDescent="0.25">
      <c r="A315" s="46"/>
      <c r="B315" s="46"/>
      <c r="C315" s="46"/>
      <c r="P315" s="51"/>
    </row>
    <row r="316" spans="1:16" ht="14.25" customHeight="1" x14ac:dyDescent="0.25">
      <c r="A316" s="46"/>
      <c r="B316" s="46"/>
      <c r="C316" s="46"/>
      <c r="P316" s="51"/>
    </row>
    <row r="317" spans="1:16" ht="14.25" customHeight="1" x14ac:dyDescent="0.25">
      <c r="A317" s="46"/>
      <c r="B317" s="46"/>
      <c r="C317" s="46"/>
      <c r="P317" s="51"/>
    </row>
    <row r="318" spans="1:16" ht="14.25" customHeight="1" x14ac:dyDescent="0.25">
      <c r="A318" s="46"/>
      <c r="B318" s="46"/>
      <c r="C318" s="46"/>
      <c r="P318" s="51"/>
    </row>
    <row r="319" spans="1:16" ht="14.25" customHeight="1" x14ac:dyDescent="0.25">
      <c r="A319" s="46"/>
      <c r="B319" s="46"/>
      <c r="C319" s="46"/>
      <c r="P319" s="51"/>
    </row>
    <row r="320" spans="1:16" ht="14.25" customHeight="1" x14ac:dyDescent="0.25">
      <c r="A320" s="46"/>
      <c r="B320" s="46"/>
      <c r="C320" s="46"/>
      <c r="P320" s="51"/>
    </row>
    <row r="321" spans="1:16" ht="14.25" customHeight="1" x14ac:dyDescent="0.25">
      <c r="A321" s="46"/>
      <c r="B321" s="46"/>
      <c r="C321" s="46"/>
      <c r="P321" s="51"/>
    </row>
    <row r="322" spans="1:16" ht="14.25" customHeight="1" x14ac:dyDescent="0.25">
      <c r="A322" s="46"/>
      <c r="B322" s="46"/>
      <c r="C322" s="46"/>
      <c r="P322" s="51"/>
    </row>
    <row r="323" spans="1:16" ht="14.25" customHeight="1" x14ac:dyDescent="0.25">
      <c r="A323" s="46"/>
      <c r="B323" s="46"/>
      <c r="C323" s="46"/>
      <c r="P323" s="51"/>
    </row>
    <row r="324" spans="1:16" ht="14.25" customHeight="1" x14ac:dyDescent="0.25">
      <c r="A324" s="46"/>
      <c r="B324" s="46"/>
      <c r="C324" s="46"/>
      <c r="P324" s="51"/>
    </row>
    <row r="325" spans="1:16" ht="14.25" customHeight="1" x14ac:dyDescent="0.25">
      <c r="A325" s="46"/>
      <c r="B325" s="46"/>
      <c r="C325" s="46"/>
      <c r="P325" s="51"/>
    </row>
    <row r="326" spans="1:16" ht="14.25" customHeight="1" x14ac:dyDescent="0.25">
      <c r="A326" s="46"/>
      <c r="B326" s="46"/>
      <c r="C326" s="46"/>
      <c r="P326" s="51"/>
    </row>
    <row r="327" spans="1:16" ht="14.25" customHeight="1" x14ac:dyDescent="0.25">
      <c r="A327" s="46"/>
      <c r="B327" s="46"/>
      <c r="C327" s="46"/>
      <c r="P327" s="51"/>
    </row>
    <row r="328" spans="1:16" ht="14.25" customHeight="1" x14ac:dyDescent="0.25">
      <c r="A328" s="46"/>
      <c r="B328" s="46"/>
      <c r="C328" s="46"/>
      <c r="P328" s="51"/>
    </row>
    <row r="329" spans="1:16" ht="14.25" customHeight="1" x14ac:dyDescent="0.25">
      <c r="A329" s="46"/>
      <c r="B329" s="46"/>
      <c r="C329" s="46"/>
      <c r="P329" s="51"/>
    </row>
    <row r="330" spans="1:16" ht="14.25" customHeight="1" x14ac:dyDescent="0.25">
      <c r="A330" s="46"/>
      <c r="B330" s="46"/>
      <c r="C330" s="46"/>
      <c r="P330" s="51"/>
    </row>
    <row r="331" spans="1:16" ht="14.25" customHeight="1" x14ac:dyDescent="0.25">
      <c r="A331" s="46"/>
      <c r="B331" s="46"/>
      <c r="C331" s="46"/>
      <c r="P331" s="51"/>
    </row>
    <row r="332" spans="1:16" ht="14.25" customHeight="1" x14ac:dyDescent="0.25">
      <c r="A332" s="46"/>
      <c r="B332" s="46"/>
      <c r="C332" s="46"/>
      <c r="P332" s="51"/>
    </row>
    <row r="333" spans="1:16" ht="14.25" customHeight="1" x14ac:dyDescent="0.25">
      <c r="A333" s="46"/>
      <c r="B333" s="46"/>
      <c r="C333" s="46"/>
      <c r="P333" s="51"/>
    </row>
    <row r="334" spans="1:16" ht="14.25" customHeight="1" x14ac:dyDescent="0.25">
      <c r="A334" s="46"/>
      <c r="B334" s="46"/>
      <c r="C334" s="46"/>
      <c r="P334" s="51"/>
    </row>
    <row r="335" spans="1:16" ht="14.25" customHeight="1" x14ac:dyDescent="0.25">
      <c r="A335" s="46"/>
      <c r="B335" s="46"/>
      <c r="C335" s="46"/>
      <c r="P335" s="51"/>
    </row>
    <row r="336" spans="1:16" ht="14.25" customHeight="1" x14ac:dyDescent="0.25">
      <c r="A336" s="46"/>
      <c r="B336" s="46"/>
      <c r="C336" s="46"/>
      <c r="P336" s="51"/>
    </row>
    <row r="337" spans="1:16" ht="14.25" customHeight="1" x14ac:dyDescent="0.25">
      <c r="A337" s="46"/>
      <c r="B337" s="46"/>
      <c r="C337" s="46"/>
      <c r="P337" s="51"/>
    </row>
    <row r="338" spans="1:16" ht="14.25" customHeight="1" x14ac:dyDescent="0.25">
      <c r="A338" s="46"/>
      <c r="B338" s="46"/>
      <c r="C338" s="46"/>
      <c r="P338" s="51"/>
    </row>
    <row r="339" spans="1:16" ht="14.25" customHeight="1" x14ac:dyDescent="0.25">
      <c r="A339" s="46"/>
      <c r="B339" s="46"/>
      <c r="C339" s="46"/>
      <c r="P339" s="51"/>
    </row>
    <row r="340" spans="1:16" ht="14.25" customHeight="1" x14ac:dyDescent="0.25">
      <c r="A340" s="46"/>
      <c r="B340" s="46"/>
      <c r="C340" s="46"/>
      <c r="P340" s="51"/>
    </row>
    <row r="341" spans="1:16" ht="14.25" customHeight="1" x14ac:dyDescent="0.25">
      <c r="A341" s="46"/>
      <c r="B341" s="46"/>
      <c r="C341" s="46"/>
      <c r="P341" s="51"/>
    </row>
    <row r="342" spans="1:16" ht="14.25" customHeight="1" x14ac:dyDescent="0.25">
      <c r="A342" s="46"/>
      <c r="B342" s="46"/>
      <c r="C342" s="46"/>
      <c r="P342" s="51"/>
    </row>
    <row r="343" spans="1:16" ht="14.25" customHeight="1" x14ac:dyDescent="0.25">
      <c r="A343" s="46"/>
      <c r="B343" s="46"/>
      <c r="C343" s="46"/>
      <c r="P343" s="51"/>
    </row>
    <row r="344" spans="1:16" ht="14.25" customHeight="1" x14ac:dyDescent="0.25">
      <c r="A344" s="46"/>
      <c r="B344" s="46"/>
      <c r="C344" s="46"/>
      <c r="P344" s="51"/>
    </row>
    <row r="345" spans="1:16" ht="14.25" customHeight="1" x14ac:dyDescent="0.25">
      <c r="A345" s="46"/>
      <c r="B345" s="46"/>
      <c r="C345" s="46"/>
      <c r="P345" s="51"/>
    </row>
    <row r="346" spans="1:16" ht="14.25" customHeight="1" x14ac:dyDescent="0.25">
      <c r="A346" s="46"/>
      <c r="B346" s="46"/>
      <c r="C346" s="46"/>
      <c r="P346" s="51"/>
    </row>
    <row r="347" spans="1:16" ht="14.25" customHeight="1" x14ac:dyDescent="0.25">
      <c r="A347" s="46"/>
      <c r="B347" s="46"/>
      <c r="C347" s="46"/>
      <c r="P347" s="51"/>
    </row>
    <row r="348" spans="1:16" ht="14.25" customHeight="1" x14ac:dyDescent="0.25">
      <c r="A348" s="46"/>
      <c r="B348" s="46"/>
      <c r="C348" s="46"/>
      <c r="P348" s="51"/>
    </row>
    <row r="349" spans="1:16" ht="14.25" customHeight="1" x14ac:dyDescent="0.25">
      <c r="A349" s="46"/>
      <c r="B349" s="46"/>
      <c r="C349" s="46"/>
      <c r="P349" s="51"/>
    </row>
    <row r="350" spans="1:16" ht="14.25" customHeight="1" x14ac:dyDescent="0.25">
      <c r="A350" s="46"/>
      <c r="B350" s="46"/>
      <c r="C350" s="46"/>
      <c r="P350" s="51"/>
    </row>
    <row r="351" spans="1:16" ht="14.25" customHeight="1" x14ac:dyDescent="0.25">
      <c r="A351" s="46"/>
      <c r="B351" s="46"/>
      <c r="C351" s="46"/>
      <c r="P351" s="51"/>
    </row>
    <row r="352" spans="1:16" ht="14.25" customHeight="1" x14ac:dyDescent="0.25">
      <c r="A352" s="46"/>
      <c r="B352" s="46"/>
      <c r="C352" s="46"/>
      <c r="P352" s="51"/>
    </row>
    <row r="353" spans="1:16" ht="14.25" customHeight="1" x14ac:dyDescent="0.25">
      <c r="A353" s="46"/>
      <c r="B353" s="46"/>
      <c r="C353" s="46"/>
      <c r="P353" s="51"/>
    </row>
    <row r="354" spans="1:16" ht="14.25" customHeight="1" x14ac:dyDescent="0.25">
      <c r="A354" s="46"/>
      <c r="B354" s="46"/>
      <c r="C354" s="46"/>
      <c r="P354" s="51"/>
    </row>
    <row r="355" spans="1:16" ht="14.25" customHeight="1" x14ac:dyDescent="0.25">
      <c r="A355" s="46"/>
      <c r="B355" s="46"/>
      <c r="C355" s="46"/>
      <c r="P355" s="51"/>
    </row>
    <row r="356" spans="1:16" ht="14.25" customHeight="1" x14ac:dyDescent="0.25">
      <c r="A356" s="46"/>
      <c r="B356" s="46"/>
      <c r="C356" s="46"/>
      <c r="P356" s="51"/>
    </row>
    <row r="357" spans="1:16" ht="14.25" customHeight="1" x14ac:dyDescent="0.25">
      <c r="A357" s="46"/>
      <c r="B357" s="46"/>
      <c r="C357" s="46"/>
      <c r="P357" s="51"/>
    </row>
    <row r="358" spans="1:16" ht="14.25" customHeight="1" x14ac:dyDescent="0.25">
      <c r="A358" s="46"/>
      <c r="B358" s="46"/>
      <c r="C358" s="46"/>
      <c r="P358" s="51"/>
    </row>
    <row r="359" spans="1:16" ht="14.25" customHeight="1" x14ac:dyDescent="0.25">
      <c r="A359" s="46"/>
      <c r="B359" s="46"/>
      <c r="C359" s="46"/>
      <c r="P359" s="51"/>
    </row>
    <row r="360" spans="1:16" ht="14.25" customHeight="1" x14ac:dyDescent="0.25">
      <c r="A360" s="46"/>
      <c r="B360" s="46"/>
      <c r="C360" s="46"/>
      <c r="P360" s="51"/>
    </row>
    <row r="361" spans="1:16" ht="14.25" customHeight="1" x14ac:dyDescent="0.25">
      <c r="A361" s="46"/>
      <c r="B361" s="46"/>
      <c r="C361" s="46"/>
      <c r="P361" s="51"/>
    </row>
    <row r="362" spans="1:16" ht="14.25" customHeight="1" x14ac:dyDescent="0.25">
      <c r="A362" s="46"/>
      <c r="B362" s="46"/>
      <c r="C362" s="46"/>
      <c r="P362" s="51"/>
    </row>
    <row r="363" spans="1:16" ht="14.25" customHeight="1" x14ac:dyDescent="0.25">
      <c r="A363" s="46"/>
      <c r="B363" s="46"/>
      <c r="C363" s="46"/>
      <c r="P363" s="51"/>
    </row>
    <row r="364" spans="1:16" ht="14.25" customHeight="1" x14ac:dyDescent="0.25">
      <c r="A364" s="46"/>
      <c r="B364" s="46"/>
      <c r="C364" s="46"/>
      <c r="P364" s="51"/>
    </row>
    <row r="365" spans="1:16" ht="14.25" customHeight="1" x14ac:dyDescent="0.25">
      <c r="A365" s="46"/>
      <c r="B365" s="46"/>
      <c r="C365" s="46"/>
      <c r="P365" s="51"/>
    </row>
    <row r="366" spans="1:16" ht="14.25" customHeight="1" x14ac:dyDescent="0.25">
      <c r="A366" s="46"/>
      <c r="B366" s="46"/>
      <c r="C366" s="46"/>
      <c r="P366" s="51"/>
    </row>
    <row r="367" spans="1:16" ht="14.25" customHeight="1" x14ac:dyDescent="0.25">
      <c r="A367" s="46"/>
      <c r="B367" s="46"/>
      <c r="C367" s="46"/>
      <c r="P367" s="51"/>
    </row>
    <row r="368" spans="1:16" ht="14.25" customHeight="1" x14ac:dyDescent="0.25">
      <c r="A368" s="46"/>
      <c r="B368" s="46"/>
      <c r="C368" s="46"/>
      <c r="P368" s="51"/>
    </row>
    <row r="369" spans="1:16" ht="14.25" customHeight="1" x14ac:dyDescent="0.25">
      <c r="A369" s="46"/>
      <c r="B369" s="46"/>
      <c r="C369" s="46"/>
      <c r="P369" s="51"/>
    </row>
    <row r="370" spans="1:16" ht="14.25" customHeight="1" x14ac:dyDescent="0.25">
      <c r="A370" s="46"/>
      <c r="B370" s="46"/>
      <c r="C370" s="46"/>
      <c r="P370" s="51"/>
    </row>
    <row r="371" spans="1:16" ht="14.25" customHeight="1" x14ac:dyDescent="0.25">
      <c r="A371" s="46"/>
      <c r="B371" s="46"/>
      <c r="C371" s="46"/>
      <c r="P371" s="51"/>
    </row>
    <row r="372" spans="1:16" ht="14.25" customHeight="1" x14ac:dyDescent="0.25">
      <c r="A372" s="46"/>
      <c r="B372" s="46"/>
      <c r="C372" s="46"/>
      <c r="P372" s="51"/>
    </row>
    <row r="373" spans="1:16" ht="14.25" customHeight="1" x14ac:dyDescent="0.25">
      <c r="A373" s="46"/>
      <c r="B373" s="46"/>
      <c r="C373" s="46"/>
      <c r="P373" s="51"/>
    </row>
    <row r="374" spans="1:16" ht="14.25" customHeight="1" x14ac:dyDescent="0.25">
      <c r="A374" s="46"/>
      <c r="B374" s="46"/>
      <c r="C374" s="46"/>
      <c r="P374" s="51"/>
    </row>
    <row r="375" spans="1:16" ht="14.25" customHeight="1" x14ac:dyDescent="0.25">
      <c r="A375" s="46"/>
      <c r="B375" s="46"/>
      <c r="C375" s="46"/>
      <c r="P375" s="51"/>
    </row>
    <row r="376" spans="1:16" ht="14.25" customHeight="1" x14ac:dyDescent="0.25">
      <c r="A376" s="46"/>
      <c r="B376" s="46"/>
      <c r="C376" s="46"/>
      <c r="P376" s="51"/>
    </row>
    <row r="377" spans="1:16" ht="14.25" customHeight="1" x14ac:dyDescent="0.25">
      <c r="A377" s="46"/>
      <c r="B377" s="46"/>
      <c r="C377" s="46"/>
      <c r="P377" s="51"/>
    </row>
    <row r="378" spans="1:16" ht="14.25" customHeight="1" x14ac:dyDescent="0.25">
      <c r="A378" s="46"/>
      <c r="B378" s="46"/>
      <c r="C378" s="46"/>
      <c r="P378" s="51"/>
    </row>
    <row r="379" spans="1:16" ht="14.25" customHeight="1" x14ac:dyDescent="0.25">
      <c r="A379" s="46"/>
      <c r="B379" s="46"/>
      <c r="C379" s="46"/>
      <c r="P379" s="51"/>
    </row>
    <row r="380" spans="1:16" ht="14.25" customHeight="1" x14ac:dyDescent="0.25">
      <c r="A380" s="46"/>
      <c r="B380" s="46"/>
      <c r="C380" s="46"/>
      <c r="P380" s="51"/>
    </row>
    <row r="381" spans="1:16" ht="14.25" customHeight="1" x14ac:dyDescent="0.25">
      <c r="A381" s="46"/>
      <c r="B381" s="46"/>
      <c r="C381" s="46"/>
      <c r="P381" s="51"/>
    </row>
    <row r="382" spans="1:16" ht="14.25" customHeight="1" x14ac:dyDescent="0.25">
      <c r="A382" s="46"/>
      <c r="B382" s="46"/>
      <c r="C382" s="46"/>
      <c r="P382" s="51"/>
    </row>
    <row r="383" spans="1:16" ht="14.25" customHeight="1" x14ac:dyDescent="0.25">
      <c r="A383" s="46"/>
      <c r="B383" s="46"/>
      <c r="C383" s="46"/>
      <c r="P383" s="51"/>
    </row>
    <row r="384" spans="1:16" ht="14.25" customHeight="1" x14ac:dyDescent="0.25">
      <c r="A384" s="46"/>
      <c r="B384" s="46"/>
      <c r="C384" s="46"/>
      <c r="P384" s="51"/>
    </row>
    <row r="385" spans="1:16" ht="14.25" customHeight="1" x14ac:dyDescent="0.25">
      <c r="A385" s="46"/>
      <c r="B385" s="46"/>
      <c r="C385" s="46"/>
      <c r="P385" s="51"/>
    </row>
    <row r="386" spans="1:16" ht="14.25" customHeight="1" x14ac:dyDescent="0.25">
      <c r="A386" s="46"/>
      <c r="B386" s="46"/>
      <c r="C386" s="46"/>
      <c r="P386" s="51"/>
    </row>
    <row r="387" spans="1:16" ht="14.25" customHeight="1" x14ac:dyDescent="0.25">
      <c r="A387" s="46"/>
      <c r="B387" s="46"/>
      <c r="C387" s="46"/>
      <c r="P387" s="51"/>
    </row>
    <row r="388" spans="1:16" ht="14.25" customHeight="1" x14ac:dyDescent="0.25">
      <c r="A388" s="46"/>
      <c r="B388" s="46"/>
      <c r="C388" s="46"/>
      <c r="P388" s="51"/>
    </row>
    <row r="389" spans="1:16" ht="14.25" customHeight="1" x14ac:dyDescent="0.25">
      <c r="A389" s="46"/>
      <c r="B389" s="46"/>
      <c r="C389" s="46"/>
      <c r="P389" s="51"/>
    </row>
    <row r="390" spans="1:16" ht="14.25" customHeight="1" x14ac:dyDescent="0.25">
      <c r="A390" s="46"/>
      <c r="B390" s="46"/>
      <c r="C390" s="46"/>
      <c r="P390" s="51"/>
    </row>
    <row r="391" spans="1:16" ht="14.25" customHeight="1" x14ac:dyDescent="0.25">
      <c r="A391" s="46"/>
      <c r="B391" s="46"/>
      <c r="C391" s="46"/>
      <c r="P391" s="51"/>
    </row>
    <row r="392" spans="1:16" ht="14.25" customHeight="1" x14ac:dyDescent="0.25">
      <c r="A392" s="46"/>
      <c r="B392" s="46"/>
      <c r="C392" s="46"/>
      <c r="P392" s="51"/>
    </row>
    <row r="393" spans="1:16" ht="14.25" customHeight="1" x14ac:dyDescent="0.25">
      <c r="A393" s="46"/>
      <c r="B393" s="46"/>
      <c r="C393" s="46"/>
      <c r="P393" s="51"/>
    </row>
    <row r="394" spans="1:16" ht="14.25" customHeight="1" x14ac:dyDescent="0.25">
      <c r="A394" s="46"/>
      <c r="B394" s="46"/>
      <c r="C394" s="46"/>
      <c r="P394" s="51"/>
    </row>
    <row r="395" spans="1:16" ht="14.25" customHeight="1" x14ac:dyDescent="0.25">
      <c r="A395" s="46"/>
      <c r="B395" s="46"/>
      <c r="C395" s="46"/>
      <c r="P395" s="51"/>
    </row>
    <row r="396" spans="1:16" ht="14.25" customHeight="1" x14ac:dyDescent="0.25">
      <c r="A396" s="46"/>
      <c r="B396" s="46"/>
      <c r="C396" s="46"/>
      <c r="P396" s="51"/>
    </row>
    <row r="397" spans="1:16" ht="14.25" customHeight="1" x14ac:dyDescent="0.25">
      <c r="A397" s="46"/>
      <c r="B397" s="46"/>
      <c r="C397" s="46"/>
      <c r="P397" s="51"/>
    </row>
    <row r="398" spans="1:16" ht="14.25" customHeight="1" x14ac:dyDescent="0.25">
      <c r="A398" s="46"/>
      <c r="B398" s="46"/>
      <c r="C398" s="46"/>
      <c r="P398" s="51"/>
    </row>
    <row r="399" spans="1:16" ht="14.25" customHeight="1" x14ac:dyDescent="0.25">
      <c r="A399" s="46"/>
      <c r="B399" s="46"/>
      <c r="C399" s="46"/>
      <c r="P399" s="51"/>
    </row>
    <row r="400" spans="1:16" ht="14.25" customHeight="1" x14ac:dyDescent="0.25">
      <c r="A400" s="46"/>
      <c r="B400" s="46"/>
      <c r="C400" s="46"/>
      <c r="P400" s="51"/>
    </row>
    <row r="401" spans="1:16" ht="14.25" customHeight="1" x14ac:dyDescent="0.25">
      <c r="A401" s="46"/>
      <c r="B401" s="46"/>
      <c r="C401" s="46"/>
      <c r="P401" s="51"/>
    </row>
    <row r="402" spans="1:16" ht="14.25" customHeight="1" x14ac:dyDescent="0.25">
      <c r="A402" s="46"/>
      <c r="B402" s="46"/>
      <c r="C402" s="46"/>
      <c r="P402" s="51"/>
    </row>
    <row r="403" spans="1:16" ht="14.25" customHeight="1" x14ac:dyDescent="0.25">
      <c r="A403" s="46"/>
      <c r="B403" s="46"/>
      <c r="C403" s="46"/>
      <c r="P403" s="51"/>
    </row>
    <row r="404" spans="1:16" ht="14.25" customHeight="1" x14ac:dyDescent="0.25">
      <c r="A404" s="46"/>
      <c r="B404" s="46"/>
      <c r="C404" s="46"/>
      <c r="P404" s="51"/>
    </row>
    <row r="405" spans="1:16" ht="14.25" customHeight="1" x14ac:dyDescent="0.25">
      <c r="A405" s="46"/>
      <c r="B405" s="46"/>
      <c r="C405" s="46"/>
      <c r="P405" s="51"/>
    </row>
    <row r="406" spans="1:16" ht="14.25" customHeight="1" x14ac:dyDescent="0.25">
      <c r="A406" s="46"/>
      <c r="B406" s="46"/>
      <c r="C406" s="46"/>
      <c r="P406" s="51"/>
    </row>
    <row r="407" spans="1:16" ht="14.25" customHeight="1" x14ac:dyDescent="0.25">
      <c r="A407" s="46"/>
      <c r="B407" s="46"/>
      <c r="C407" s="46"/>
      <c r="P407" s="51"/>
    </row>
    <row r="408" spans="1:16" ht="14.25" customHeight="1" x14ac:dyDescent="0.25">
      <c r="A408" s="46"/>
      <c r="B408" s="46"/>
      <c r="C408" s="46"/>
      <c r="P408" s="51"/>
    </row>
    <row r="409" spans="1:16" ht="14.25" customHeight="1" x14ac:dyDescent="0.25">
      <c r="A409" s="46"/>
      <c r="B409" s="46"/>
      <c r="C409" s="46"/>
      <c r="P409" s="51"/>
    </row>
    <row r="410" spans="1:16" ht="14.25" customHeight="1" x14ac:dyDescent="0.25">
      <c r="A410" s="46"/>
      <c r="B410" s="46"/>
      <c r="C410" s="46"/>
      <c r="P410" s="51"/>
    </row>
    <row r="411" spans="1:16" ht="14.25" customHeight="1" x14ac:dyDescent="0.25">
      <c r="A411" s="46"/>
      <c r="B411" s="46"/>
      <c r="C411" s="46"/>
      <c r="P411" s="51"/>
    </row>
    <row r="412" spans="1:16" ht="14.25" customHeight="1" x14ac:dyDescent="0.25">
      <c r="A412" s="46"/>
      <c r="B412" s="46"/>
      <c r="C412" s="46"/>
      <c r="P412" s="51"/>
    </row>
    <row r="413" spans="1:16" ht="14.25" customHeight="1" x14ac:dyDescent="0.25">
      <c r="A413" s="46"/>
      <c r="B413" s="46"/>
      <c r="C413" s="46"/>
      <c r="P413" s="51"/>
    </row>
    <row r="414" spans="1:16" ht="14.25" customHeight="1" x14ac:dyDescent="0.25">
      <c r="A414" s="46"/>
      <c r="B414" s="46"/>
      <c r="C414" s="46"/>
      <c r="P414" s="51"/>
    </row>
    <row r="415" spans="1:16" ht="14.25" customHeight="1" x14ac:dyDescent="0.25">
      <c r="A415" s="46"/>
      <c r="B415" s="46"/>
      <c r="C415" s="46"/>
      <c r="P415" s="51"/>
    </row>
    <row r="416" spans="1:16" ht="14.25" customHeight="1" x14ac:dyDescent="0.25">
      <c r="A416" s="46"/>
      <c r="B416" s="46"/>
      <c r="C416" s="46"/>
      <c r="P416" s="51"/>
    </row>
    <row r="417" spans="1:16" ht="14.25" customHeight="1" x14ac:dyDescent="0.25">
      <c r="A417" s="46"/>
      <c r="B417" s="46"/>
      <c r="C417" s="46"/>
      <c r="P417" s="51"/>
    </row>
    <row r="418" spans="1:16" ht="14.25" customHeight="1" x14ac:dyDescent="0.25">
      <c r="A418" s="46"/>
      <c r="B418" s="46"/>
      <c r="C418" s="46"/>
      <c r="P418" s="51"/>
    </row>
    <row r="419" spans="1:16" ht="14.25" customHeight="1" x14ac:dyDescent="0.25">
      <c r="A419" s="46"/>
      <c r="B419" s="46"/>
      <c r="C419" s="46"/>
      <c r="P419" s="51"/>
    </row>
    <row r="420" spans="1:16" ht="14.25" customHeight="1" x14ac:dyDescent="0.25">
      <c r="A420" s="46"/>
      <c r="B420" s="46"/>
      <c r="C420" s="46"/>
      <c r="P420" s="51"/>
    </row>
    <row r="421" spans="1:16" ht="14.25" customHeight="1" x14ac:dyDescent="0.25">
      <c r="A421" s="46"/>
      <c r="B421" s="46"/>
      <c r="C421" s="46"/>
      <c r="P421" s="51"/>
    </row>
    <row r="422" spans="1:16" ht="14.25" customHeight="1" x14ac:dyDescent="0.25">
      <c r="A422" s="46"/>
      <c r="B422" s="46"/>
      <c r="C422" s="46"/>
      <c r="P422" s="51"/>
    </row>
    <row r="423" spans="1:16" ht="14.25" customHeight="1" x14ac:dyDescent="0.25">
      <c r="A423" s="46"/>
      <c r="B423" s="46"/>
      <c r="C423" s="46"/>
      <c r="P423" s="51"/>
    </row>
    <row r="424" spans="1:16" ht="14.25" customHeight="1" x14ac:dyDescent="0.25">
      <c r="A424" s="46"/>
      <c r="B424" s="46"/>
      <c r="C424" s="46"/>
      <c r="P424" s="51"/>
    </row>
    <row r="425" spans="1:16" ht="14.25" customHeight="1" x14ac:dyDescent="0.25">
      <c r="A425" s="46"/>
      <c r="B425" s="46"/>
      <c r="C425" s="46"/>
      <c r="P425" s="51"/>
    </row>
    <row r="426" spans="1:16" ht="14.25" customHeight="1" x14ac:dyDescent="0.25">
      <c r="A426" s="46"/>
      <c r="B426" s="46"/>
      <c r="C426" s="46"/>
      <c r="P426" s="51"/>
    </row>
    <row r="427" spans="1:16" ht="14.25" customHeight="1" x14ac:dyDescent="0.25">
      <c r="A427" s="46"/>
      <c r="B427" s="46"/>
      <c r="C427" s="46"/>
      <c r="P427" s="51"/>
    </row>
    <row r="428" spans="1:16" ht="14.25" customHeight="1" x14ac:dyDescent="0.25">
      <c r="A428" s="46"/>
      <c r="B428" s="46"/>
      <c r="C428" s="46"/>
      <c r="P428" s="51"/>
    </row>
    <row r="429" spans="1:16" ht="14.25" customHeight="1" x14ac:dyDescent="0.25">
      <c r="A429" s="46"/>
      <c r="B429" s="46"/>
      <c r="C429" s="46"/>
      <c r="P429" s="51"/>
    </row>
    <row r="430" spans="1:16" ht="14.25" customHeight="1" x14ac:dyDescent="0.25">
      <c r="A430" s="46"/>
      <c r="B430" s="46"/>
      <c r="C430" s="46"/>
      <c r="P430" s="51"/>
    </row>
    <row r="431" spans="1:16" ht="14.25" customHeight="1" x14ac:dyDescent="0.25">
      <c r="A431" s="46"/>
      <c r="B431" s="46"/>
      <c r="C431" s="46"/>
      <c r="P431" s="51"/>
    </row>
    <row r="432" spans="1:16" ht="14.25" customHeight="1" x14ac:dyDescent="0.25">
      <c r="A432" s="46"/>
      <c r="B432" s="46"/>
      <c r="C432" s="46"/>
      <c r="P432" s="51"/>
    </row>
    <row r="433" spans="1:16" ht="14.25" customHeight="1" x14ac:dyDescent="0.25">
      <c r="A433" s="46"/>
      <c r="B433" s="46"/>
      <c r="C433" s="46"/>
      <c r="P433" s="51"/>
    </row>
    <row r="434" spans="1:16" ht="14.25" customHeight="1" x14ac:dyDescent="0.25">
      <c r="A434" s="46"/>
      <c r="B434" s="46"/>
      <c r="C434" s="46"/>
      <c r="P434" s="51"/>
    </row>
    <row r="435" spans="1:16" ht="14.25" customHeight="1" x14ac:dyDescent="0.25">
      <c r="A435" s="46"/>
      <c r="B435" s="46"/>
      <c r="C435" s="46"/>
      <c r="P435" s="51"/>
    </row>
    <row r="436" spans="1:16" ht="14.25" customHeight="1" x14ac:dyDescent="0.25">
      <c r="A436" s="46"/>
      <c r="B436" s="46"/>
      <c r="C436" s="46"/>
      <c r="P436" s="51"/>
    </row>
    <row r="437" spans="1:16" ht="14.25" customHeight="1" x14ac:dyDescent="0.25">
      <c r="A437" s="46"/>
      <c r="B437" s="46"/>
      <c r="C437" s="46"/>
      <c r="P437" s="51"/>
    </row>
    <row r="438" spans="1:16" ht="14.25" customHeight="1" x14ac:dyDescent="0.25">
      <c r="A438" s="46"/>
      <c r="B438" s="46"/>
      <c r="C438" s="46"/>
      <c r="P438" s="51"/>
    </row>
    <row r="439" spans="1:16" ht="14.25" customHeight="1" x14ac:dyDescent="0.25">
      <c r="A439" s="46"/>
      <c r="B439" s="46"/>
      <c r="C439" s="46"/>
      <c r="P439" s="51"/>
    </row>
    <row r="440" spans="1:16" ht="14.25" customHeight="1" x14ac:dyDescent="0.25">
      <c r="A440" s="46"/>
      <c r="B440" s="46"/>
      <c r="C440" s="46"/>
      <c r="P440" s="51"/>
    </row>
    <row r="441" spans="1:16" ht="14.25" customHeight="1" x14ac:dyDescent="0.25">
      <c r="A441" s="46"/>
      <c r="B441" s="46"/>
      <c r="C441" s="46"/>
      <c r="P441" s="51"/>
    </row>
    <row r="442" spans="1:16" ht="14.25" customHeight="1" x14ac:dyDescent="0.25">
      <c r="A442" s="46"/>
      <c r="B442" s="46"/>
      <c r="C442" s="46"/>
      <c r="P442" s="51"/>
    </row>
    <row r="443" spans="1:16" ht="14.25" customHeight="1" x14ac:dyDescent="0.25">
      <c r="A443" s="46"/>
      <c r="B443" s="46"/>
      <c r="C443" s="46"/>
      <c r="P443" s="51"/>
    </row>
    <row r="444" spans="1:16" ht="14.25" customHeight="1" x14ac:dyDescent="0.25">
      <c r="A444" s="46"/>
      <c r="B444" s="46"/>
      <c r="C444" s="46"/>
      <c r="P444" s="51"/>
    </row>
    <row r="445" spans="1:16" ht="14.25" customHeight="1" x14ac:dyDescent="0.25">
      <c r="A445" s="46"/>
      <c r="B445" s="46"/>
      <c r="C445" s="46"/>
      <c r="P445" s="51"/>
    </row>
    <row r="446" spans="1:16" ht="14.25" customHeight="1" x14ac:dyDescent="0.25">
      <c r="A446" s="46"/>
      <c r="B446" s="46"/>
      <c r="C446" s="46"/>
      <c r="P446" s="51"/>
    </row>
    <row r="447" spans="1:16" ht="14.25" customHeight="1" x14ac:dyDescent="0.25">
      <c r="A447" s="46"/>
      <c r="B447" s="46"/>
      <c r="C447" s="46"/>
      <c r="P447" s="51"/>
    </row>
    <row r="448" spans="1:16" ht="14.25" customHeight="1" x14ac:dyDescent="0.25">
      <c r="A448" s="46"/>
      <c r="B448" s="46"/>
      <c r="C448" s="46"/>
      <c r="P448" s="51"/>
    </row>
    <row r="449" spans="1:16" ht="14.25" customHeight="1" x14ac:dyDescent="0.25">
      <c r="A449" s="46"/>
      <c r="B449" s="46"/>
      <c r="C449" s="46"/>
      <c r="P449" s="51"/>
    </row>
    <row r="450" spans="1:16" ht="14.25" customHeight="1" x14ac:dyDescent="0.25">
      <c r="A450" s="46"/>
      <c r="B450" s="46"/>
      <c r="C450" s="46"/>
      <c r="P450" s="51"/>
    </row>
    <row r="451" spans="1:16" ht="14.25" customHeight="1" x14ac:dyDescent="0.25">
      <c r="A451" s="46"/>
      <c r="B451" s="46"/>
      <c r="C451" s="46"/>
      <c r="P451" s="51"/>
    </row>
    <row r="452" spans="1:16" ht="14.25" customHeight="1" x14ac:dyDescent="0.25">
      <c r="A452" s="46"/>
      <c r="B452" s="46"/>
      <c r="C452" s="46"/>
      <c r="P452" s="51"/>
    </row>
    <row r="453" spans="1:16" ht="14.25" customHeight="1" x14ac:dyDescent="0.25">
      <c r="A453" s="46"/>
      <c r="B453" s="46"/>
      <c r="C453" s="46"/>
      <c r="P453" s="51"/>
    </row>
    <row r="454" spans="1:16" ht="14.25" customHeight="1" x14ac:dyDescent="0.25">
      <c r="A454" s="46"/>
      <c r="B454" s="46"/>
      <c r="C454" s="46"/>
      <c r="P454" s="51"/>
    </row>
    <row r="455" spans="1:16" ht="14.25" customHeight="1" x14ac:dyDescent="0.25">
      <c r="A455" s="46"/>
      <c r="B455" s="46"/>
      <c r="C455" s="46"/>
      <c r="P455" s="51"/>
    </row>
    <row r="456" spans="1:16" ht="14.25" customHeight="1" x14ac:dyDescent="0.25">
      <c r="A456" s="46"/>
      <c r="B456" s="46"/>
      <c r="C456" s="46"/>
      <c r="P456" s="51"/>
    </row>
    <row r="457" spans="1:16" ht="14.25" customHeight="1" x14ac:dyDescent="0.25">
      <c r="A457" s="46"/>
      <c r="B457" s="46"/>
      <c r="C457" s="46"/>
      <c r="P457" s="51"/>
    </row>
    <row r="458" spans="1:16" ht="14.25" customHeight="1" x14ac:dyDescent="0.25">
      <c r="A458" s="46"/>
      <c r="B458" s="46"/>
      <c r="C458" s="46"/>
      <c r="P458" s="51"/>
    </row>
    <row r="459" spans="1:16" ht="14.25" customHeight="1" x14ac:dyDescent="0.25">
      <c r="A459" s="46"/>
      <c r="B459" s="46"/>
      <c r="C459" s="46"/>
      <c r="P459" s="51"/>
    </row>
    <row r="460" spans="1:16" ht="14.25" customHeight="1" x14ac:dyDescent="0.25">
      <c r="A460" s="46"/>
      <c r="B460" s="46"/>
      <c r="C460" s="46"/>
      <c r="P460" s="51"/>
    </row>
    <row r="461" spans="1:16" ht="14.25" customHeight="1" x14ac:dyDescent="0.25">
      <c r="A461" s="46"/>
      <c r="B461" s="46"/>
      <c r="C461" s="46"/>
      <c r="P461" s="51"/>
    </row>
    <row r="462" spans="1:16" ht="14.25" customHeight="1" x14ac:dyDescent="0.25">
      <c r="A462" s="46"/>
      <c r="B462" s="46"/>
      <c r="C462" s="46"/>
      <c r="P462" s="51"/>
    </row>
    <row r="463" spans="1:16" ht="14.25" customHeight="1" x14ac:dyDescent="0.25">
      <c r="A463" s="46"/>
      <c r="B463" s="46"/>
      <c r="C463" s="46"/>
      <c r="P463" s="51"/>
    </row>
    <row r="464" spans="1:16" ht="14.25" customHeight="1" x14ac:dyDescent="0.25">
      <c r="A464" s="46"/>
      <c r="B464" s="46"/>
      <c r="C464" s="46"/>
      <c r="P464" s="51"/>
    </row>
    <row r="465" spans="1:16" ht="14.25" customHeight="1" x14ac:dyDescent="0.25">
      <c r="A465" s="46"/>
      <c r="B465" s="46"/>
      <c r="C465" s="46"/>
      <c r="P465" s="51"/>
    </row>
    <row r="466" spans="1:16" ht="14.25" customHeight="1" x14ac:dyDescent="0.25">
      <c r="A466" s="46"/>
      <c r="B466" s="46"/>
      <c r="C466" s="46"/>
      <c r="P466" s="51"/>
    </row>
    <row r="467" spans="1:16" ht="14.25" customHeight="1" x14ac:dyDescent="0.25">
      <c r="A467" s="46"/>
      <c r="B467" s="46"/>
      <c r="C467" s="46"/>
      <c r="P467" s="51"/>
    </row>
    <row r="468" spans="1:16" ht="14.25" customHeight="1" x14ac:dyDescent="0.25">
      <c r="A468" s="46"/>
      <c r="B468" s="46"/>
      <c r="C468" s="46"/>
      <c r="P468" s="51"/>
    </row>
    <row r="469" spans="1:16" ht="14.25" customHeight="1" x14ac:dyDescent="0.25">
      <c r="A469" s="46"/>
      <c r="B469" s="46"/>
      <c r="C469" s="46"/>
      <c r="P469" s="51"/>
    </row>
    <row r="470" spans="1:16" ht="14.25" customHeight="1" x14ac:dyDescent="0.25">
      <c r="A470" s="46"/>
      <c r="B470" s="46"/>
      <c r="C470" s="46"/>
      <c r="P470" s="51"/>
    </row>
    <row r="471" spans="1:16" ht="14.25" customHeight="1" x14ac:dyDescent="0.25">
      <c r="A471" s="46"/>
      <c r="B471" s="46"/>
      <c r="C471" s="46"/>
      <c r="P471" s="51"/>
    </row>
    <row r="472" spans="1:16" ht="14.25" customHeight="1" x14ac:dyDescent="0.25">
      <c r="A472" s="46"/>
      <c r="B472" s="46"/>
      <c r="C472" s="46"/>
      <c r="P472" s="51"/>
    </row>
    <row r="473" spans="1:16" ht="14.25" customHeight="1" x14ac:dyDescent="0.25">
      <c r="A473" s="46"/>
      <c r="B473" s="46"/>
      <c r="C473" s="46"/>
      <c r="P473" s="51"/>
    </row>
    <row r="474" spans="1:16" ht="14.25" customHeight="1" x14ac:dyDescent="0.25">
      <c r="A474" s="46"/>
      <c r="B474" s="46"/>
      <c r="C474" s="46"/>
      <c r="P474" s="51"/>
    </row>
    <row r="475" spans="1:16" ht="14.25" customHeight="1" x14ac:dyDescent="0.25">
      <c r="A475" s="46"/>
      <c r="B475" s="46"/>
      <c r="C475" s="46"/>
      <c r="P475" s="51"/>
    </row>
    <row r="476" spans="1:16" ht="14.25" customHeight="1" x14ac:dyDescent="0.25">
      <c r="A476" s="46"/>
      <c r="B476" s="46"/>
      <c r="C476" s="46"/>
      <c r="P476" s="51"/>
    </row>
    <row r="477" spans="1:16" ht="14.25" customHeight="1" x14ac:dyDescent="0.25">
      <c r="A477" s="46"/>
      <c r="B477" s="46"/>
      <c r="C477" s="46"/>
      <c r="P477" s="51"/>
    </row>
    <row r="478" spans="1:16" ht="14.25" customHeight="1" x14ac:dyDescent="0.25">
      <c r="A478" s="46"/>
      <c r="B478" s="46"/>
      <c r="C478" s="46"/>
      <c r="P478" s="51"/>
    </row>
    <row r="479" spans="1:16" ht="14.25" customHeight="1" x14ac:dyDescent="0.25">
      <c r="A479" s="46"/>
      <c r="B479" s="46"/>
      <c r="C479" s="46"/>
      <c r="P479" s="51"/>
    </row>
    <row r="480" spans="1:16" ht="14.25" customHeight="1" x14ac:dyDescent="0.25">
      <c r="A480" s="46"/>
      <c r="B480" s="46"/>
      <c r="C480" s="46"/>
      <c r="P480" s="51"/>
    </row>
    <row r="481" spans="1:16" ht="14.25" customHeight="1" x14ac:dyDescent="0.25">
      <c r="A481" s="46"/>
      <c r="B481" s="46"/>
      <c r="C481" s="46"/>
      <c r="P481" s="51"/>
    </row>
    <row r="482" spans="1:16" ht="14.25" customHeight="1" x14ac:dyDescent="0.25">
      <c r="A482" s="46"/>
      <c r="B482" s="46"/>
      <c r="C482" s="46"/>
      <c r="P482" s="51"/>
    </row>
    <row r="483" spans="1:16" ht="14.25" customHeight="1" x14ac:dyDescent="0.25">
      <c r="A483" s="46"/>
      <c r="B483" s="46"/>
      <c r="C483" s="46"/>
      <c r="P483" s="51"/>
    </row>
    <row r="484" spans="1:16" ht="14.25" customHeight="1" x14ac:dyDescent="0.25">
      <c r="A484" s="46"/>
      <c r="B484" s="46"/>
      <c r="C484" s="46"/>
      <c r="P484" s="51"/>
    </row>
    <row r="485" spans="1:16" ht="14.25" customHeight="1" x14ac:dyDescent="0.25">
      <c r="A485" s="46"/>
      <c r="B485" s="46"/>
      <c r="C485" s="46"/>
      <c r="P485" s="51"/>
    </row>
    <row r="486" spans="1:16" ht="14.25" customHeight="1" x14ac:dyDescent="0.25">
      <c r="A486" s="46"/>
      <c r="B486" s="46"/>
      <c r="C486" s="46"/>
      <c r="P486" s="51"/>
    </row>
    <row r="487" spans="1:16" ht="14.25" customHeight="1" x14ac:dyDescent="0.25">
      <c r="A487" s="46"/>
      <c r="B487" s="46"/>
      <c r="C487" s="46"/>
      <c r="P487" s="51"/>
    </row>
    <row r="488" spans="1:16" ht="14.25" customHeight="1" x14ac:dyDescent="0.25">
      <c r="A488" s="46"/>
      <c r="B488" s="46"/>
      <c r="C488" s="46"/>
      <c r="P488" s="51"/>
    </row>
    <row r="489" spans="1:16" ht="14.25" customHeight="1" x14ac:dyDescent="0.25">
      <c r="A489" s="46"/>
      <c r="B489" s="46"/>
      <c r="C489" s="46"/>
      <c r="P489" s="51"/>
    </row>
    <row r="490" spans="1:16" ht="14.25" customHeight="1" x14ac:dyDescent="0.25">
      <c r="A490" s="46"/>
      <c r="B490" s="46"/>
      <c r="C490" s="46"/>
      <c r="P490" s="51"/>
    </row>
    <row r="491" spans="1:16" ht="14.25" customHeight="1" x14ac:dyDescent="0.25">
      <c r="A491" s="46"/>
      <c r="B491" s="46"/>
      <c r="C491" s="46"/>
      <c r="P491" s="51"/>
    </row>
    <row r="492" spans="1:16" ht="14.25" customHeight="1" x14ac:dyDescent="0.25">
      <c r="A492" s="46"/>
      <c r="B492" s="46"/>
      <c r="C492" s="46"/>
      <c r="P492" s="51"/>
    </row>
    <row r="493" spans="1:16" ht="14.25" customHeight="1" x14ac:dyDescent="0.25">
      <c r="A493" s="46"/>
      <c r="B493" s="46"/>
      <c r="C493" s="46"/>
      <c r="P493" s="51"/>
    </row>
    <row r="494" spans="1:16" ht="14.25" customHeight="1" x14ac:dyDescent="0.25">
      <c r="A494" s="46"/>
      <c r="B494" s="46"/>
      <c r="C494" s="46"/>
      <c r="P494" s="51"/>
    </row>
    <row r="495" spans="1:16" ht="14.25" customHeight="1" x14ac:dyDescent="0.25">
      <c r="A495" s="46"/>
      <c r="B495" s="46"/>
      <c r="C495" s="46"/>
      <c r="P495" s="51"/>
    </row>
    <row r="496" spans="1:16" ht="14.25" customHeight="1" x14ac:dyDescent="0.25">
      <c r="A496" s="46"/>
      <c r="B496" s="46"/>
      <c r="C496" s="46"/>
      <c r="P496" s="51"/>
    </row>
    <row r="497" spans="1:16" ht="14.25" customHeight="1" x14ac:dyDescent="0.25">
      <c r="A497" s="46"/>
      <c r="B497" s="46"/>
      <c r="C497" s="46"/>
      <c r="P497" s="51"/>
    </row>
    <row r="498" spans="1:16" ht="14.25" customHeight="1" x14ac:dyDescent="0.25">
      <c r="A498" s="46"/>
      <c r="B498" s="46"/>
      <c r="C498" s="46"/>
      <c r="P498" s="51"/>
    </row>
    <row r="499" spans="1:16" ht="14.25" customHeight="1" x14ac:dyDescent="0.25">
      <c r="A499" s="46"/>
      <c r="B499" s="46"/>
      <c r="C499" s="46"/>
      <c r="P499" s="51"/>
    </row>
    <row r="500" spans="1:16" ht="14.25" customHeight="1" x14ac:dyDescent="0.25">
      <c r="A500" s="46"/>
      <c r="B500" s="46"/>
      <c r="C500" s="46"/>
      <c r="P500" s="51"/>
    </row>
    <row r="501" spans="1:16" ht="14.25" customHeight="1" x14ac:dyDescent="0.25">
      <c r="A501" s="46"/>
      <c r="B501" s="46"/>
      <c r="C501" s="46"/>
      <c r="P501" s="51"/>
    </row>
    <row r="502" spans="1:16" ht="14.25" customHeight="1" x14ac:dyDescent="0.25">
      <c r="A502" s="46"/>
      <c r="B502" s="46"/>
      <c r="C502" s="46"/>
      <c r="P502" s="51"/>
    </row>
    <row r="503" spans="1:16" ht="14.25" customHeight="1" x14ac:dyDescent="0.25">
      <c r="A503" s="46"/>
      <c r="B503" s="46"/>
      <c r="C503" s="46"/>
      <c r="P503" s="51"/>
    </row>
    <row r="504" spans="1:16" ht="14.25" customHeight="1" x14ac:dyDescent="0.25">
      <c r="A504" s="46"/>
      <c r="B504" s="46"/>
      <c r="C504" s="46"/>
      <c r="P504" s="51"/>
    </row>
    <row r="505" spans="1:16" ht="14.25" customHeight="1" x14ac:dyDescent="0.25">
      <c r="A505" s="46"/>
      <c r="B505" s="46"/>
      <c r="C505" s="46"/>
      <c r="P505" s="51"/>
    </row>
    <row r="506" spans="1:16" ht="14.25" customHeight="1" x14ac:dyDescent="0.25">
      <c r="A506" s="46"/>
      <c r="B506" s="46"/>
      <c r="C506" s="46"/>
      <c r="P506" s="51"/>
    </row>
    <row r="507" spans="1:16" ht="14.25" customHeight="1" x14ac:dyDescent="0.25">
      <c r="A507" s="46"/>
      <c r="B507" s="46"/>
      <c r="C507" s="46"/>
      <c r="P507" s="51"/>
    </row>
    <row r="508" spans="1:16" ht="14.25" customHeight="1" x14ac:dyDescent="0.25">
      <c r="A508" s="46"/>
      <c r="B508" s="46"/>
      <c r="C508" s="46"/>
      <c r="P508" s="51"/>
    </row>
    <row r="509" spans="1:16" ht="14.25" customHeight="1" x14ac:dyDescent="0.25">
      <c r="A509" s="46"/>
      <c r="B509" s="46"/>
      <c r="C509" s="46"/>
      <c r="P509" s="51"/>
    </row>
    <row r="510" spans="1:16" ht="14.25" customHeight="1" x14ac:dyDescent="0.25">
      <c r="A510" s="46"/>
      <c r="B510" s="46"/>
      <c r="C510" s="46"/>
      <c r="P510" s="51"/>
    </row>
    <row r="511" spans="1:16" ht="14.25" customHeight="1" x14ac:dyDescent="0.25">
      <c r="A511" s="46"/>
      <c r="B511" s="46"/>
      <c r="C511" s="46"/>
      <c r="P511" s="51"/>
    </row>
    <row r="512" spans="1:16" ht="14.25" customHeight="1" x14ac:dyDescent="0.25">
      <c r="A512" s="46"/>
      <c r="B512" s="46"/>
      <c r="C512" s="46"/>
      <c r="P512" s="51"/>
    </row>
    <row r="513" spans="1:16" ht="14.25" customHeight="1" x14ac:dyDescent="0.25">
      <c r="A513" s="46"/>
      <c r="B513" s="46"/>
      <c r="C513" s="46"/>
      <c r="P513" s="51"/>
    </row>
    <row r="514" spans="1:16" ht="14.25" customHeight="1" x14ac:dyDescent="0.25">
      <c r="A514" s="46"/>
      <c r="B514" s="46"/>
      <c r="C514" s="46"/>
      <c r="P514" s="51"/>
    </row>
    <row r="515" spans="1:16" ht="14.25" customHeight="1" x14ac:dyDescent="0.25">
      <c r="A515" s="46"/>
      <c r="B515" s="46"/>
      <c r="C515" s="46"/>
      <c r="P515" s="51"/>
    </row>
    <row r="516" spans="1:16" ht="14.25" customHeight="1" x14ac:dyDescent="0.25">
      <c r="A516" s="46"/>
      <c r="B516" s="46"/>
      <c r="C516" s="46"/>
      <c r="P516" s="51"/>
    </row>
    <row r="517" spans="1:16" ht="14.25" customHeight="1" x14ac:dyDescent="0.25">
      <c r="A517" s="46"/>
      <c r="B517" s="46"/>
      <c r="C517" s="46"/>
      <c r="P517" s="51"/>
    </row>
    <row r="518" spans="1:16" ht="14.25" customHeight="1" x14ac:dyDescent="0.25">
      <c r="A518" s="46"/>
      <c r="B518" s="46"/>
      <c r="C518" s="46"/>
      <c r="P518" s="51"/>
    </row>
    <row r="519" spans="1:16" ht="14.25" customHeight="1" x14ac:dyDescent="0.25">
      <c r="A519" s="46"/>
      <c r="B519" s="46"/>
      <c r="C519" s="46"/>
      <c r="P519" s="51"/>
    </row>
    <row r="520" spans="1:16" ht="14.25" customHeight="1" x14ac:dyDescent="0.25">
      <c r="A520" s="46"/>
      <c r="B520" s="46"/>
      <c r="C520" s="46"/>
      <c r="P520" s="51"/>
    </row>
    <row r="521" spans="1:16" ht="14.25" customHeight="1" x14ac:dyDescent="0.25">
      <c r="A521" s="46"/>
      <c r="B521" s="46"/>
      <c r="C521" s="46"/>
      <c r="P521" s="51"/>
    </row>
    <row r="522" spans="1:16" ht="14.25" customHeight="1" x14ac:dyDescent="0.25">
      <c r="A522" s="46"/>
      <c r="B522" s="46"/>
      <c r="C522" s="46"/>
      <c r="P522" s="51"/>
    </row>
    <row r="523" spans="1:16" ht="14.25" customHeight="1" x14ac:dyDescent="0.25">
      <c r="A523" s="46"/>
      <c r="B523" s="46"/>
      <c r="C523" s="46"/>
      <c r="P523" s="51"/>
    </row>
    <row r="524" spans="1:16" ht="14.25" customHeight="1" x14ac:dyDescent="0.25">
      <c r="A524" s="46"/>
      <c r="B524" s="46"/>
      <c r="C524" s="46"/>
      <c r="P524" s="51"/>
    </row>
    <row r="525" spans="1:16" ht="14.25" customHeight="1" x14ac:dyDescent="0.25">
      <c r="A525" s="46"/>
      <c r="B525" s="46"/>
      <c r="C525" s="46"/>
      <c r="P525" s="51"/>
    </row>
    <row r="526" spans="1:16" ht="14.25" customHeight="1" x14ac:dyDescent="0.25">
      <c r="A526" s="46"/>
      <c r="B526" s="46"/>
      <c r="C526" s="46"/>
      <c r="P526" s="51"/>
    </row>
    <row r="527" spans="1:16" ht="14.25" customHeight="1" x14ac:dyDescent="0.25">
      <c r="A527" s="46"/>
      <c r="B527" s="46"/>
      <c r="C527" s="46"/>
      <c r="P527" s="51"/>
    </row>
    <row r="528" spans="1:16" ht="14.25" customHeight="1" x14ac:dyDescent="0.25">
      <c r="A528" s="46"/>
      <c r="B528" s="46"/>
      <c r="C528" s="46"/>
      <c r="P528" s="51"/>
    </row>
    <row r="529" spans="1:16" ht="14.25" customHeight="1" x14ac:dyDescent="0.25">
      <c r="A529" s="46"/>
      <c r="B529" s="46"/>
      <c r="C529" s="46"/>
      <c r="P529" s="51"/>
    </row>
    <row r="530" spans="1:16" ht="14.25" customHeight="1" x14ac:dyDescent="0.25">
      <c r="A530" s="46"/>
      <c r="B530" s="46"/>
      <c r="C530" s="46"/>
      <c r="P530" s="51"/>
    </row>
    <row r="531" spans="1:16" ht="14.25" customHeight="1" x14ac:dyDescent="0.25">
      <c r="A531" s="46"/>
      <c r="B531" s="46"/>
      <c r="C531" s="46"/>
      <c r="P531" s="51"/>
    </row>
    <row r="532" spans="1:16" ht="14.25" customHeight="1" x14ac:dyDescent="0.25">
      <c r="A532" s="46"/>
      <c r="B532" s="46"/>
      <c r="C532" s="46"/>
      <c r="P532" s="51"/>
    </row>
    <row r="533" spans="1:16" ht="14.25" customHeight="1" x14ac:dyDescent="0.25">
      <c r="A533" s="46"/>
      <c r="B533" s="46"/>
      <c r="C533" s="46"/>
      <c r="P533" s="51"/>
    </row>
    <row r="534" spans="1:16" ht="14.25" customHeight="1" x14ac:dyDescent="0.25">
      <c r="A534" s="46"/>
      <c r="B534" s="46"/>
      <c r="C534" s="46"/>
      <c r="P534" s="51"/>
    </row>
    <row r="535" spans="1:16" ht="14.25" customHeight="1" x14ac:dyDescent="0.25">
      <c r="A535" s="46"/>
      <c r="B535" s="46"/>
      <c r="C535" s="46"/>
      <c r="P535" s="51"/>
    </row>
    <row r="536" spans="1:16" ht="14.25" customHeight="1" x14ac:dyDescent="0.25">
      <c r="A536" s="46"/>
      <c r="B536" s="46"/>
      <c r="C536" s="46"/>
      <c r="P536" s="51"/>
    </row>
    <row r="537" spans="1:16" ht="14.25" customHeight="1" x14ac:dyDescent="0.25">
      <c r="A537" s="46"/>
      <c r="B537" s="46"/>
      <c r="C537" s="46"/>
      <c r="P537" s="51"/>
    </row>
    <row r="538" spans="1:16" ht="14.25" customHeight="1" x14ac:dyDescent="0.25">
      <c r="A538" s="46"/>
      <c r="B538" s="46"/>
      <c r="C538" s="46"/>
      <c r="P538" s="51"/>
    </row>
    <row r="539" spans="1:16" ht="14.25" customHeight="1" x14ac:dyDescent="0.25">
      <c r="A539" s="46"/>
      <c r="B539" s="46"/>
      <c r="C539" s="46"/>
      <c r="P539" s="51"/>
    </row>
    <row r="540" spans="1:16" ht="14.25" customHeight="1" x14ac:dyDescent="0.25">
      <c r="A540" s="46"/>
      <c r="B540" s="46"/>
      <c r="C540" s="46"/>
      <c r="P540" s="51"/>
    </row>
    <row r="541" spans="1:16" ht="14.25" customHeight="1" x14ac:dyDescent="0.25">
      <c r="A541" s="46"/>
      <c r="B541" s="46"/>
      <c r="C541" s="46"/>
      <c r="P541" s="51"/>
    </row>
    <row r="542" spans="1:16" ht="14.25" customHeight="1" x14ac:dyDescent="0.25">
      <c r="A542" s="46"/>
      <c r="B542" s="46"/>
      <c r="C542" s="46"/>
      <c r="P542" s="51"/>
    </row>
    <row r="543" spans="1:16" ht="14.25" customHeight="1" x14ac:dyDescent="0.25">
      <c r="A543" s="46"/>
      <c r="B543" s="46"/>
      <c r="C543" s="46"/>
      <c r="P543" s="51"/>
    </row>
    <row r="544" spans="1:16" ht="14.25" customHeight="1" x14ac:dyDescent="0.25">
      <c r="A544" s="46"/>
      <c r="B544" s="46"/>
      <c r="C544" s="46"/>
      <c r="P544" s="51"/>
    </row>
    <row r="545" spans="1:16" ht="14.25" customHeight="1" x14ac:dyDescent="0.25">
      <c r="A545" s="46"/>
      <c r="B545" s="46"/>
      <c r="C545" s="46"/>
      <c r="P545" s="51"/>
    </row>
    <row r="546" spans="1:16" ht="14.25" customHeight="1" x14ac:dyDescent="0.25">
      <c r="A546" s="46"/>
      <c r="B546" s="46"/>
      <c r="C546" s="46"/>
      <c r="P546" s="51"/>
    </row>
    <row r="547" spans="1:16" ht="14.25" customHeight="1" x14ac:dyDescent="0.25">
      <c r="A547" s="46"/>
      <c r="B547" s="46"/>
      <c r="C547" s="46"/>
      <c r="P547" s="51"/>
    </row>
    <row r="548" spans="1:16" ht="14.25" customHeight="1" x14ac:dyDescent="0.25">
      <c r="A548" s="46"/>
      <c r="B548" s="46"/>
      <c r="C548" s="46"/>
      <c r="P548" s="51"/>
    </row>
    <row r="549" spans="1:16" ht="14.25" customHeight="1" x14ac:dyDescent="0.25">
      <c r="A549" s="46"/>
      <c r="B549" s="46"/>
      <c r="C549" s="46"/>
      <c r="P549" s="51"/>
    </row>
    <row r="550" spans="1:16" ht="14.25" customHeight="1" x14ac:dyDescent="0.25">
      <c r="A550" s="46"/>
      <c r="B550" s="46"/>
      <c r="C550" s="46"/>
      <c r="P550" s="51"/>
    </row>
    <row r="551" spans="1:16" ht="14.25" customHeight="1" x14ac:dyDescent="0.25">
      <c r="A551" s="46"/>
      <c r="B551" s="46"/>
      <c r="C551" s="46"/>
      <c r="P551" s="51"/>
    </row>
    <row r="552" spans="1:16" ht="14.25" customHeight="1" x14ac:dyDescent="0.25">
      <c r="A552" s="46"/>
      <c r="B552" s="46"/>
      <c r="C552" s="46"/>
      <c r="P552" s="51"/>
    </row>
    <row r="553" spans="1:16" ht="14.25" customHeight="1" x14ac:dyDescent="0.25">
      <c r="A553" s="46"/>
      <c r="B553" s="46"/>
      <c r="C553" s="46"/>
      <c r="P553" s="51"/>
    </row>
    <row r="554" spans="1:16" ht="14.25" customHeight="1" x14ac:dyDescent="0.25">
      <c r="A554" s="46"/>
      <c r="B554" s="46"/>
      <c r="C554" s="46"/>
      <c r="P554" s="51"/>
    </row>
    <row r="555" spans="1:16" ht="14.25" customHeight="1" x14ac:dyDescent="0.25">
      <c r="A555" s="46"/>
      <c r="B555" s="46"/>
      <c r="C555" s="46"/>
      <c r="P555" s="51"/>
    </row>
    <row r="556" spans="1:16" ht="14.25" customHeight="1" x14ac:dyDescent="0.25">
      <c r="A556" s="46"/>
      <c r="B556" s="46"/>
      <c r="C556" s="46"/>
      <c r="P556" s="51"/>
    </row>
    <row r="557" spans="1:16" ht="14.25" customHeight="1" x14ac:dyDescent="0.25">
      <c r="A557" s="46"/>
      <c r="B557" s="46"/>
      <c r="C557" s="46"/>
      <c r="P557" s="51"/>
    </row>
    <row r="558" spans="1:16" ht="14.25" customHeight="1" x14ac:dyDescent="0.25">
      <c r="A558" s="46"/>
      <c r="B558" s="46"/>
      <c r="C558" s="46"/>
      <c r="P558" s="51"/>
    </row>
    <row r="559" spans="1:16" ht="14.25" customHeight="1" x14ac:dyDescent="0.25">
      <c r="A559" s="46"/>
      <c r="B559" s="46"/>
      <c r="C559" s="46"/>
      <c r="P559" s="51"/>
    </row>
    <row r="560" spans="1:16" ht="14.25" customHeight="1" x14ac:dyDescent="0.25">
      <c r="A560" s="46"/>
      <c r="B560" s="46"/>
      <c r="C560" s="46"/>
      <c r="P560" s="51"/>
    </row>
    <row r="561" spans="1:16" ht="14.25" customHeight="1" x14ac:dyDescent="0.25">
      <c r="A561" s="46"/>
      <c r="B561" s="46"/>
      <c r="C561" s="46"/>
      <c r="P561" s="51"/>
    </row>
    <row r="562" spans="1:16" ht="14.25" customHeight="1" x14ac:dyDescent="0.25">
      <c r="A562" s="46"/>
      <c r="B562" s="46"/>
      <c r="C562" s="46"/>
      <c r="P562" s="51"/>
    </row>
    <row r="563" spans="1:16" ht="14.25" customHeight="1" x14ac:dyDescent="0.25">
      <c r="A563" s="46"/>
      <c r="B563" s="46"/>
      <c r="C563" s="46"/>
      <c r="P563" s="51"/>
    </row>
    <row r="564" spans="1:16" ht="14.25" customHeight="1" x14ac:dyDescent="0.25">
      <c r="A564" s="46"/>
      <c r="B564" s="46"/>
      <c r="C564" s="46"/>
      <c r="P564" s="51"/>
    </row>
    <row r="565" spans="1:16" ht="14.25" customHeight="1" x14ac:dyDescent="0.25">
      <c r="A565" s="46"/>
      <c r="B565" s="46"/>
      <c r="C565" s="46"/>
      <c r="P565" s="51"/>
    </row>
    <row r="566" spans="1:16" ht="14.25" customHeight="1" x14ac:dyDescent="0.25">
      <c r="A566" s="46"/>
      <c r="B566" s="46"/>
      <c r="C566" s="46"/>
      <c r="P566" s="51"/>
    </row>
    <row r="567" spans="1:16" ht="14.25" customHeight="1" x14ac:dyDescent="0.25">
      <c r="A567" s="46"/>
      <c r="B567" s="46"/>
      <c r="C567" s="46"/>
      <c r="P567" s="51"/>
    </row>
    <row r="568" spans="1:16" ht="14.25" customHeight="1" x14ac:dyDescent="0.25">
      <c r="A568" s="46"/>
      <c r="B568" s="46"/>
      <c r="C568" s="46"/>
      <c r="P568" s="51"/>
    </row>
    <row r="569" spans="1:16" ht="14.25" customHeight="1" x14ac:dyDescent="0.25">
      <c r="A569" s="46"/>
      <c r="B569" s="46"/>
      <c r="C569" s="46"/>
      <c r="P569" s="51"/>
    </row>
    <row r="570" spans="1:16" ht="14.25" customHeight="1" x14ac:dyDescent="0.25">
      <c r="A570" s="46"/>
      <c r="B570" s="46"/>
      <c r="C570" s="46"/>
      <c r="P570" s="51"/>
    </row>
    <row r="571" spans="1:16" ht="14.25" customHeight="1" x14ac:dyDescent="0.25">
      <c r="A571" s="46"/>
      <c r="B571" s="46"/>
      <c r="C571" s="46"/>
      <c r="P571" s="51"/>
    </row>
    <row r="572" spans="1:16" ht="14.25" customHeight="1" x14ac:dyDescent="0.25">
      <c r="A572" s="46"/>
      <c r="B572" s="46"/>
      <c r="C572" s="46"/>
      <c r="P572" s="51"/>
    </row>
    <row r="573" spans="1:16" ht="14.25" customHeight="1" x14ac:dyDescent="0.25">
      <c r="A573" s="46"/>
      <c r="B573" s="46"/>
      <c r="C573" s="46"/>
      <c r="P573" s="51"/>
    </row>
    <row r="574" spans="1:16" ht="14.25" customHeight="1" x14ac:dyDescent="0.25">
      <c r="A574" s="46"/>
      <c r="B574" s="46"/>
      <c r="C574" s="46"/>
      <c r="P574" s="51"/>
    </row>
    <row r="575" spans="1:16" ht="14.25" customHeight="1" x14ac:dyDescent="0.25">
      <c r="A575" s="46"/>
      <c r="B575" s="46"/>
      <c r="C575" s="46"/>
      <c r="P575" s="51"/>
    </row>
    <row r="576" spans="1:16" ht="14.25" customHeight="1" x14ac:dyDescent="0.25">
      <c r="A576" s="46"/>
      <c r="B576" s="46"/>
      <c r="C576" s="46"/>
      <c r="P576" s="51"/>
    </row>
    <row r="577" spans="1:16" ht="14.25" customHeight="1" x14ac:dyDescent="0.25">
      <c r="A577" s="46"/>
      <c r="B577" s="46"/>
      <c r="C577" s="46"/>
      <c r="P577" s="51"/>
    </row>
    <row r="578" spans="1:16" ht="14.25" customHeight="1" x14ac:dyDescent="0.25">
      <c r="A578" s="46"/>
      <c r="B578" s="46"/>
      <c r="C578" s="46"/>
      <c r="P578" s="51"/>
    </row>
    <row r="579" spans="1:16" ht="14.25" customHeight="1" x14ac:dyDescent="0.25">
      <c r="A579" s="46"/>
      <c r="B579" s="46"/>
      <c r="C579" s="46"/>
      <c r="P579" s="51"/>
    </row>
    <row r="580" spans="1:16" ht="14.25" customHeight="1" x14ac:dyDescent="0.25">
      <c r="A580" s="46"/>
      <c r="B580" s="46"/>
      <c r="C580" s="46"/>
      <c r="P580" s="51"/>
    </row>
    <row r="581" spans="1:16" ht="14.25" customHeight="1" x14ac:dyDescent="0.25">
      <c r="A581" s="46"/>
      <c r="B581" s="46"/>
      <c r="C581" s="46"/>
      <c r="P581" s="51"/>
    </row>
    <row r="582" spans="1:16" ht="14.25" customHeight="1" x14ac:dyDescent="0.25">
      <c r="A582" s="46"/>
      <c r="B582" s="46"/>
      <c r="C582" s="46"/>
      <c r="P582" s="51"/>
    </row>
    <row r="583" spans="1:16" ht="14.25" customHeight="1" x14ac:dyDescent="0.25">
      <c r="A583" s="46"/>
      <c r="B583" s="46"/>
      <c r="C583" s="46"/>
      <c r="P583" s="51"/>
    </row>
    <row r="584" spans="1:16" ht="14.25" customHeight="1" x14ac:dyDescent="0.25">
      <c r="A584" s="46"/>
      <c r="B584" s="46"/>
      <c r="C584" s="46"/>
      <c r="P584" s="51"/>
    </row>
    <row r="585" spans="1:16" ht="14.25" customHeight="1" x14ac:dyDescent="0.25">
      <c r="A585" s="46"/>
      <c r="B585" s="46"/>
      <c r="C585" s="46"/>
      <c r="P585" s="51"/>
    </row>
    <row r="586" spans="1:16" ht="14.25" customHeight="1" x14ac:dyDescent="0.25">
      <c r="A586" s="46"/>
      <c r="B586" s="46"/>
      <c r="C586" s="46"/>
      <c r="P586" s="51"/>
    </row>
    <row r="587" spans="1:16" ht="14.25" customHeight="1" x14ac:dyDescent="0.25">
      <c r="A587" s="46"/>
      <c r="B587" s="46"/>
      <c r="C587" s="46"/>
      <c r="P587" s="51"/>
    </row>
    <row r="588" spans="1:16" ht="14.25" customHeight="1" x14ac:dyDescent="0.25">
      <c r="A588" s="46"/>
      <c r="B588" s="46"/>
      <c r="C588" s="46"/>
      <c r="P588" s="51"/>
    </row>
    <row r="589" spans="1:16" ht="14.25" customHeight="1" x14ac:dyDescent="0.25">
      <c r="A589" s="46"/>
      <c r="B589" s="46"/>
      <c r="C589" s="46"/>
      <c r="P589" s="51"/>
    </row>
    <row r="590" spans="1:16" ht="14.25" customHeight="1" x14ac:dyDescent="0.25">
      <c r="A590" s="46"/>
      <c r="B590" s="46"/>
      <c r="C590" s="46"/>
      <c r="P590" s="51"/>
    </row>
    <row r="591" spans="1:16" ht="14.25" customHeight="1" x14ac:dyDescent="0.25">
      <c r="A591" s="46"/>
      <c r="B591" s="46"/>
      <c r="C591" s="46"/>
      <c r="P591" s="51"/>
    </row>
    <row r="592" spans="1:16" ht="14.25" customHeight="1" x14ac:dyDescent="0.25">
      <c r="A592" s="46"/>
      <c r="B592" s="46"/>
      <c r="C592" s="46"/>
      <c r="P592" s="51"/>
    </row>
    <row r="593" spans="1:16" ht="14.25" customHeight="1" x14ac:dyDescent="0.25">
      <c r="A593" s="46"/>
      <c r="B593" s="46"/>
      <c r="C593" s="46"/>
      <c r="P593" s="51"/>
    </row>
    <row r="594" spans="1:16" ht="14.25" customHeight="1" x14ac:dyDescent="0.25">
      <c r="A594" s="46"/>
      <c r="B594" s="46"/>
      <c r="C594" s="46"/>
      <c r="P594" s="51"/>
    </row>
    <row r="595" spans="1:16" ht="14.25" customHeight="1" x14ac:dyDescent="0.25">
      <c r="A595" s="46"/>
      <c r="B595" s="46"/>
      <c r="C595" s="46"/>
      <c r="P595" s="51"/>
    </row>
    <row r="596" spans="1:16" ht="14.25" customHeight="1" x14ac:dyDescent="0.25">
      <c r="A596" s="46"/>
      <c r="B596" s="46"/>
      <c r="C596" s="46"/>
      <c r="P596" s="51"/>
    </row>
    <row r="597" spans="1:16" ht="14.25" customHeight="1" x14ac:dyDescent="0.25">
      <c r="A597" s="46"/>
      <c r="B597" s="46"/>
      <c r="C597" s="46"/>
      <c r="P597" s="51"/>
    </row>
    <row r="598" spans="1:16" ht="14.25" customHeight="1" x14ac:dyDescent="0.25">
      <c r="A598" s="46"/>
      <c r="B598" s="46"/>
      <c r="C598" s="46"/>
      <c r="P598" s="51"/>
    </row>
    <row r="599" spans="1:16" ht="14.25" customHeight="1" x14ac:dyDescent="0.25">
      <c r="A599" s="46"/>
      <c r="B599" s="46"/>
      <c r="C599" s="46"/>
      <c r="P599" s="51"/>
    </row>
    <row r="600" spans="1:16" ht="14.25" customHeight="1" x14ac:dyDescent="0.25">
      <c r="A600" s="46"/>
      <c r="B600" s="46"/>
      <c r="C600" s="46"/>
      <c r="P600" s="51"/>
    </row>
    <row r="601" spans="1:16" ht="14.25" customHeight="1" x14ac:dyDescent="0.25">
      <c r="A601" s="46"/>
      <c r="B601" s="46"/>
      <c r="C601" s="46"/>
      <c r="P601" s="51"/>
    </row>
    <row r="602" spans="1:16" ht="14.25" customHeight="1" x14ac:dyDescent="0.25">
      <c r="A602" s="46"/>
      <c r="B602" s="46"/>
      <c r="C602" s="46"/>
      <c r="P602" s="51"/>
    </row>
    <row r="603" spans="1:16" ht="14.25" customHeight="1" x14ac:dyDescent="0.25">
      <c r="A603" s="46"/>
      <c r="B603" s="46"/>
      <c r="C603" s="46"/>
      <c r="P603" s="51"/>
    </row>
    <row r="604" spans="1:16" ht="14.25" customHeight="1" x14ac:dyDescent="0.25">
      <c r="A604" s="46"/>
      <c r="B604" s="46"/>
      <c r="C604" s="46"/>
      <c r="P604" s="51"/>
    </row>
    <row r="605" spans="1:16" ht="14.25" customHeight="1" x14ac:dyDescent="0.25">
      <c r="A605" s="46"/>
      <c r="B605" s="46"/>
      <c r="C605" s="46"/>
      <c r="P605" s="51"/>
    </row>
    <row r="606" spans="1:16" ht="14.25" customHeight="1" x14ac:dyDescent="0.25">
      <c r="A606" s="46"/>
      <c r="B606" s="46"/>
      <c r="C606" s="46"/>
      <c r="P606" s="51"/>
    </row>
    <row r="607" spans="1:16" ht="14.25" customHeight="1" x14ac:dyDescent="0.25">
      <c r="A607" s="46"/>
      <c r="B607" s="46"/>
      <c r="C607" s="46"/>
      <c r="P607" s="51"/>
    </row>
    <row r="608" spans="1:16" ht="14.25" customHeight="1" x14ac:dyDescent="0.25">
      <c r="A608" s="46"/>
      <c r="B608" s="46"/>
      <c r="C608" s="46"/>
      <c r="P608" s="51"/>
    </row>
    <row r="609" spans="1:16" ht="14.25" customHeight="1" x14ac:dyDescent="0.25">
      <c r="A609" s="46"/>
      <c r="B609" s="46"/>
      <c r="C609" s="46"/>
      <c r="P609" s="51"/>
    </row>
    <row r="610" spans="1:16" ht="14.25" customHeight="1" x14ac:dyDescent="0.25">
      <c r="A610" s="46"/>
      <c r="B610" s="46"/>
      <c r="C610" s="46"/>
      <c r="P610" s="51"/>
    </row>
    <row r="611" spans="1:16" ht="14.25" customHeight="1" x14ac:dyDescent="0.25">
      <c r="A611" s="46"/>
      <c r="B611" s="46"/>
      <c r="C611" s="46"/>
      <c r="P611" s="51"/>
    </row>
    <row r="612" spans="1:16" ht="14.25" customHeight="1" x14ac:dyDescent="0.25">
      <c r="A612" s="46"/>
      <c r="B612" s="46"/>
      <c r="C612" s="46"/>
      <c r="P612" s="51"/>
    </row>
    <row r="613" spans="1:16" ht="14.25" customHeight="1" x14ac:dyDescent="0.25">
      <c r="A613" s="46"/>
      <c r="B613" s="46"/>
      <c r="C613" s="46"/>
      <c r="P613" s="51"/>
    </row>
    <row r="614" spans="1:16" ht="14.25" customHeight="1" x14ac:dyDescent="0.25">
      <c r="A614" s="46"/>
      <c r="B614" s="46"/>
      <c r="C614" s="46"/>
      <c r="P614" s="51"/>
    </row>
    <row r="615" spans="1:16" ht="14.25" customHeight="1" x14ac:dyDescent="0.25">
      <c r="A615" s="46"/>
      <c r="B615" s="46"/>
      <c r="C615" s="46"/>
      <c r="P615" s="51"/>
    </row>
    <row r="616" spans="1:16" ht="14.25" customHeight="1" x14ac:dyDescent="0.25">
      <c r="A616" s="46"/>
      <c r="B616" s="46"/>
      <c r="C616" s="46"/>
      <c r="P616" s="51"/>
    </row>
    <row r="617" spans="1:16" ht="14.25" customHeight="1" x14ac:dyDescent="0.25">
      <c r="A617" s="46"/>
      <c r="B617" s="46"/>
      <c r="C617" s="46"/>
      <c r="P617" s="51"/>
    </row>
    <row r="618" spans="1:16" ht="14.25" customHeight="1" x14ac:dyDescent="0.25">
      <c r="A618" s="46"/>
      <c r="B618" s="46"/>
      <c r="C618" s="46"/>
      <c r="P618" s="51"/>
    </row>
    <row r="619" spans="1:16" ht="14.25" customHeight="1" x14ac:dyDescent="0.25">
      <c r="A619" s="46"/>
      <c r="B619" s="46"/>
      <c r="C619" s="46"/>
      <c r="P619" s="51"/>
    </row>
    <row r="620" spans="1:16" ht="14.25" customHeight="1" x14ac:dyDescent="0.25">
      <c r="A620" s="46"/>
      <c r="B620" s="46"/>
      <c r="C620" s="46"/>
      <c r="P620" s="51"/>
    </row>
    <row r="621" spans="1:16" ht="14.25" customHeight="1" x14ac:dyDescent="0.25">
      <c r="A621" s="46"/>
      <c r="B621" s="46"/>
      <c r="C621" s="46"/>
      <c r="P621" s="51"/>
    </row>
    <row r="622" spans="1:16" ht="14.25" customHeight="1" x14ac:dyDescent="0.25">
      <c r="A622" s="46"/>
      <c r="B622" s="46"/>
      <c r="C622" s="46"/>
      <c r="P622" s="51"/>
    </row>
    <row r="623" spans="1:16" ht="14.25" customHeight="1" x14ac:dyDescent="0.25">
      <c r="A623" s="46"/>
      <c r="B623" s="46"/>
      <c r="C623" s="46"/>
      <c r="P623" s="51"/>
    </row>
    <row r="624" spans="1:16" ht="14.25" customHeight="1" x14ac:dyDescent="0.25">
      <c r="A624" s="46"/>
      <c r="B624" s="46"/>
      <c r="C624" s="46"/>
      <c r="P624" s="51"/>
    </row>
    <row r="625" spans="1:16" ht="14.25" customHeight="1" x14ac:dyDescent="0.25">
      <c r="A625" s="46"/>
      <c r="B625" s="46"/>
      <c r="C625" s="46"/>
      <c r="P625" s="51"/>
    </row>
    <row r="626" spans="1:16" ht="14.25" customHeight="1" x14ac:dyDescent="0.25">
      <c r="A626" s="46"/>
      <c r="B626" s="46"/>
      <c r="C626" s="46"/>
      <c r="P626" s="51"/>
    </row>
    <row r="627" spans="1:16" ht="14.25" customHeight="1" x14ac:dyDescent="0.25">
      <c r="A627" s="46"/>
      <c r="B627" s="46"/>
      <c r="C627" s="46"/>
      <c r="P627" s="51"/>
    </row>
    <row r="628" spans="1:16" ht="14.25" customHeight="1" x14ac:dyDescent="0.25">
      <c r="A628" s="46"/>
      <c r="B628" s="46"/>
      <c r="C628" s="46"/>
      <c r="P628" s="51"/>
    </row>
    <row r="629" spans="1:16" ht="14.25" customHeight="1" x14ac:dyDescent="0.25">
      <c r="A629" s="46"/>
      <c r="B629" s="46"/>
      <c r="C629" s="46"/>
      <c r="P629" s="51"/>
    </row>
    <row r="630" spans="1:16" ht="14.25" customHeight="1" x14ac:dyDescent="0.25">
      <c r="A630" s="46"/>
      <c r="B630" s="46"/>
      <c r="C630" s="46"/>
      <c r="P630" s="51"/>
    </row>
    <row r="631" spans="1:16" ht="14.25" customHeight="1" x14ac:dyDescent="0.25">
      <c r="A631" s="46"/>
      <c r="B631" s="46"/>
      <c r="C631" s="46"/>
      <c r="P631" s="51"/>
    </row>
    <row r="632" spans="1:16" ht="14.25" customHeight="1" x14ac:dyDescent="0.25">
      <c r="A632" s="46"/>
      <c r="B632" s="46"/>
      <c r="C632" s="46"/>
      <c r="P632" s="51"/>
    </row>
    <row r="633" spans="1:16" ht="14.25" customHeight="1" x14ac:dyDescent="0.25">
      <c r="A633" s="46"/>
      <c r="B633" s="46"/>
      <c r="C633" s="46"/>
      <c r="P633" s="51"/>
    </row>
    <row r="634" spans="1:16" ht="14.25" customHeight="1" x14ac:dyDescent="0.25">
      <c r="A634" s="46"/>
      <c r="B634" s="46"/>
      <c r="C634" s="46"/>
      <c r="P634" s="51"/>
    </row>
    <row r="635" spans="1:16" ht="14.25" customHeight="1" x14ac:dyDescent="0.25">
      <c r="A635" s="46"/>
      <c r="B635" s="46"/>
      <c r="C635" s="46"/>
      <c r="P635" s="51"/>
    </row>
    <row r="636" spans="1:16" ht="14.25" customHeight="1" x14ac:dyDescent="0.25">
      <c r="A636" s="46"/>
      <c r="B636" s="46"/>
      <c r="C636" s="46"/>
      <c r="P636" s="51"/>
    </row>
    <row r="637" spans="1:16" ht="14.25" customHeight="1" x14ac:dyDescent="0.25">
      <c r="A637" s="46"/>
      <c r="B637" s="46"/>
      <c r="C637" s="46"/>
      <c r="P637" s="51"/>
    </row>
    <row r="638" spans="1:16" ht="14.25" customHeight="1" x14ac:dyDescent="0.25">
      <c r="A638" s="46"/>
      <c r="B638" s="46"/>
      <c r="C638" s="46"/>
      <c r="P638" s="51"/>
    </row>
    <row r="639" spans="1:16" ht="14.25" customHeight="1" x14ac:dyDescent="0.25">
      <c r="A639" s="46"/>
      <c r="B639" s="46"/>
      <c r="C639" s="46"/>
      <c r="P639" s="51"/>
    </row>
    <row r="640" spans="1:16" ht="14.25" customHeight="1" x14ac:dyDescent="0.25">
      <c r="A640" s="46"/>
      <c r="B640" s="46"/>
      <c r="C640" s="46"/>
      <c r="P640" s="51"/>
    </row>
    <row r="641" spans="1:16" ht="14.25" customHeight="1" x14ac:dyDescent="0.25">
      <c r="A641" s="46"/>
      <c r="B641" s="46"/>
      <c r="C641" s="46"/>
      <c r="P641" s="51"/>
    </row>
    <row r="642" spans="1:16" ht="14.25" customHeight="1" x14ac:dyDescent="0.25">
      <c r="A642" s="46"/>
      <c r="B642" s="46"/>
      <c r="C642" s="46"/>
      <c r="P642" s="51"/>
    </row>
    <row r="643" spans="1:16" ht="14.25" customHeight="1" x14ac:dyDescent="0.25">
      <c r="A643" s="46"/>
      <c r="B643" s="46"/>
      <c r="C643" s="46"/>
      <c r="P643" s="51"/>
    </row>
    <row r="644" spans="1:16" ht="14.25" customHeight="1" x14ac:dyDescent="0.25">
      <c r="A644" s="46"/>
      <c r="B644" s="46"/>
      <c r="C644" s="46"/>
      <c r="P644" s="51"/>
    </row>
    <row r="645" spans="1:16" ht="14.25" customHeight="1" x14ac:dyDescent="0.25">
      <c r="A645" s="46"/>
      <c r="B645" s="46"/>
      <c r="C645" s="46"/>
      <c r="P645" s="51"/>
    </row>
    <row r="646" spans="1:16" ht="14.25" customHeight="1" x14ac:dyDescent="0.25">
      <c r="A646" s="46"/>
      <c r="B646" s="46"/>
      <c r="C646" s="46"/>
      <c r="P646" s="51"/>
    </row>
    <row r="647" spans="1:16" ht="14.25" customHeight="1" x14ac:dyDescent="0.25">
      <c r="A647" s="46"/>
      <c r="B647" s="46"/>
      <c r="C647" s="46"/>
      <c r="P647" s="51"/>
    </row>
    <row r="648" spans="1:16" ht="14.25" customHeight="1" x14ac:dyDescent="0.25">
      <c r="A648" s="46"/>
      <c r="B648" s="46"/>
      <c r="C648" s="46"/>
      <c r="P648" s="51"/>
    </row>
    <row r="649" spans="1:16" ht="14.25" customHeight="1" x14ac:dyDescent="0.25">
      <c r="A649" s="46"/>
      <c r="B649" s="46"/>
      <c r="C649" s="46"/>
      <c r="P649" s="51"/>
    </row>
    <row r="650" spans="1:16" ht="14.25" customHeight="1" x14ac:dyDescent="0.25">
      <c r="A650" s="46"/>
      <c r="B650" s="46"/>
      <c r="C650" s="46"/>
      <c r="P650" s="51"/>
    </row>
    <row r="651" spans="1:16" ht="14.25" customHeight="1" x14ac:dyDescent="0.25">
      <c r="A651" s="46"/>
      <c r="B651" s="46"/>
      <c r="C651" s="46"/>
      <c r="P651" s="51"/>
    </row>
    <row r="652" spans="1:16" ht="14.25" customHeight="1" x14ac:dyDescent="0.25">
      <c r="A652" s="46"/>
      <c r="B652" s="46"/>
      <c r="C652" s="46"/>
      <c r="P652" s="51"/>
    </row>
    <row r="653" spans="1:16" ht="14.25" customHeight="1" x14ac:dyDescent="0.25">
      <c r="A653" s="46"/>
      <c r="B653" s="46"/>
      <c r="C653" s="46"/>
      <c r="P653" s="51"/>
    </row>
    <row r="654" spans="1:16" ht="14.25" customHeight="1" x14ac:dyDescent="0.25">
      <c r="A654" s="46"/>
      <c r="B654" s="46"/>
      <c r="C654" s="46"/>
      <c r="P654" s="51"/>
    </row>
    <row r="655" spans="1:16" ht="14.25" customHeight="1" x14ac:dyDescent="0.25">
      <c r="A655" s="46"/>
      <c r="B655" s="46"/>
      <c r="C655" s="46"/>
      <c r="P655" s="51"/>
    </row>
    <row r="656" spans="1:16" ht="14.25" customHeight="1" x14ac:dyDescent="0.25">
      <c r="A656" s="46"/>
      <c r="B656" s="46"/>
      <c r="C656" s="46"/>
      <c r="P656" s="51"/>
    </row>
    <row r="657" spans="1:16" ht="14.25" customHeight="1" x14ac:dyDescent="0.25">
      <c r="A657" s="46"/>
      <c r="B657" s="46"/>
      <c r="C657" s="46"/>
      <c r="P657" s="51"/>
    </row>
    <row r="658" spans="1:16" ht="14.25" customHeight="1" x14ac:dyDescent="0.25">
      <c r="A658" s="46"/>
      <c r="B658" s="46"/>
      <c r="C658" s="46"/>
      <c r="P658" s="51"/>
    </row>
    <row r="659" spans="1:16" ht="14.25" customHeight="1" x14ac:dyDescent="0.25">
      <c r="A659" s="46"/>
      <c r="B659" s="46"/>
      <c r="C659" s="46"/>
      <c r="P659" s="51"/>
    </row>
    <row r="660" spans="1:16" ht="14.25" customHeight="1" x14ac:dyDescent="0.25">
      <c r="A660" s="46"/>
      <c r="B660" s="46"/>
      <c r="C660" s="46"/>
      <c r="P660" s="51"/>
    </row>
    <row r="661" spans="1:16" ht="14.25" customHeight="1" x14ac:dyDescent="0.25">
      <c r="A661" s="46"/>
      <c r="B661" s="46"/>
      <c r="C661" s="46"/>
      <c r="P661" s="51"/>
    </row>
    <row r="662" spans="1:16" ht="14.25" customHeight="1" x14ac:dyDescent="0.25">
      <c r="A662" s="46"/>
      <c r="B662" s="46"/>
      <c r="C662" s="46"/>
      <c r="P662" s="51"/>
    </row>
    <row r="663" spans="1:16" ht="14.25" customHeight="1" x14ac:dyDescent="0.25">
      <c r="A663" s="46"/>
      <c r="B663" s="46"/>
      <c r="C663" s="46"/>
      <c r="P663" s="51"/>
    </row>
    <row r="664" spans="1:16" ht="14.25" customHeight="1" x14ac:dyDescent="0.25">
      <c r="A664" s="46"/>
      <c r="B664" s="46"/>
      <c r="C664" s="46"/>
      <c r="P664" s="51"/>
    </row>
    <row r="665" spans="1:16" ht="14.25" customHeight="1" x14ac:dyDescent="0.25">
      <c r="A665" s="46"/>
      <c r="B665" s="46"/>
      <c r="C665" s="46"/>
      <c r="P665" s="51"/>
    </row>
    <row r="666" spans="1:16" ht="14.25" customHeight="1" x14ac:dyDescent="0.25">
      <c r="A666" s="46"/>
      <c r="B666" s="46"/>
      <c r="C666" s="46"/>
      <c r="P666" s="51"/>
    </row>
    <row r="667" spans="1:16" ht="14.25" customHeight="1" x14ac:dyDescent="0.25">
      <c r="A667" s="46"/>
      <c r="B667" s="46"/>
      <c r="C667" s="46"/>
      <c r="P667" s="51"/>
    </row>
    <row r="668" spans="1:16" ht="14.25" customHeight="1" x14ac:dyDescent="0.25">
      <c r="A668" s="46"/>
      <c r="B668" s="46"/>
      <c r="C668" s="46"/>
      <c r="P668" s="51"/>
    </row>
    <row r="669" spans="1:16" ht="14.25" customHeight="1" x14ac:dyDescent="0.25">
      <c r="A669" s="46"/>
      <c r="B669" s="46"/>
      <c r="C669" s="46"/>
      <c r="P669" s="51"/>
    </row>
    <row r="670" spans="1:16" ht="14.25" customHeight="1" x14ac:dyDescent="0.25">
      <c r="A670" s="46"/>
      <c r="B670" s="46"/>
      <c r="C670" s="46"/>
      <c r="P670" s="51"/>
    </row>
    <row r="671" spans="1:16" ht="14.25" customHeight="1" x14ac:dyDescent="0.25">
      <c r="A671" s="46"/>
      <c r="B671" s="46"/>
      <c r="C671" s="46"/>
      <c r="P671" s="51"/>
    </row>
    <row r="672" spans="1:16" ht="14.25" customHeight="1" x14ac:dyDescent="0.25">
      <c r="A672" s="46"/>
      <c r="B672" s="46"/>
      <c r="C672" s="46"/>
      <c r="P672" s="51"/>
    </row>
    <row r="673" spans="1:16" ht="14.25" customHeight="1" x14ac:dyDescent="0.25">
      <c r="A673" s="46"/>
      <c r="B673" s="46"/>
      <c r="C673" s="46"/>
      <c r="P673" s="51"/>
    </row>
    <row r="674" spans="1:16" ht="14.25" customHeight="1" x14ac:dyDescent="0.25">
      <c r="A674" s="46"/>
      <c r="B674" s="46"/>
      <c r="C674" s="46"/>
      <c r="P674" s="51"/>
    </row>
    <row r="675" spans="1:16" ht="14.25" customHeight="1" x14ac:dyDescent="0.25">
      <c r="A675" s="46"/>
      <c r="B675" s="46"/>
      <c r="C675" s="46"/>
      <c r="P675" s="51"/>
    </row>
    <row r="676" spans="1:16" ht="14.25" customHeight="1" x14ac:dyDescent="0.25">
      <c r="A676" s="46"/>
      <c r="B676" s="46"/>
      <c r="C676" s="46"/>
      <c r="P676" s="51"/>
    </row>
    <row r="677" spans="1:16" ht="14.25" customHeight="1" x14ac:dyDescent="0.25">
      <c r="A677" s="46"/>
      <c r="B677" s="46"/>
      <c r="C677" s="46"/>
      <c r="P677" s="51"/>
    </row>
    <row r="678" spans="1:16" ht="14.25" customHeight="1" x14ac:dyDescent="0.25">
      <c r="A678" s="46"/>
      <c r="B678" s="46"/>
      <c r="C678" s="46"/>
      <c r="P678" s="51"/>
    </row>
    <row r="679" spans="1:16" ht="14.25" customHeight="1" x14ac:dyDescent="0.25">
      <c r="A679" s="46"/>
      <c r="B679" s="46"/>
      <c r="C679" s="46"/>
      <c r="P679" s="51"/>
    </row>
    <row r="680" spans="1:16" ht="14.25" customHeight="1" x14ac:dyDescent="0.25">
      <c r="A680" s="46"/>
      <c r="B680" s="46"/>
      <c r="C680" s="46"/>
      <c r="P680" s="51"/>
    </row>
    <row r="681" spans="1:16" ht="14.25" customHeight="1" x14ac:dyDescent="0.25">
      <c r="A681" s="46"/>
      <c r="B681" s="46"/>
      <c r="C681" s="46"/>
      <c r="P681" s="51"/>
    </row>
    <row r="682" spans="1:16" ht="14.25" customHeight="1" x14ac:dyDescent="0.25">
      <c r="A682" s="46"/>
      <c r="B682" s="46"/>
      <c r="C682" s="46"/>
      <c r="P682" s="51"/>
    </row>
    <row r="683" spans="1:16" ht="14.25" customHeight="1" x14ac:dyDescent="0.25">
      <c r="A683" s="46"/>
      <c r="B683" s="46"/>
      <c r="C683" s="46"/>
      <c r="P683" s="51"/>
    </row>
    <row r="684" spans="1:16" ht="14.25" customHeight="1" x14ac:dyDescent="0.25">
      <c r="A684" s="46"/>
      <c r="B684" s="46"/>
      <c r="C684" s="46"/>
      <c r="P684" s="51"/>
    </row>
    <row r="685" spans="1:16" ht="14.25" customHeight="1" x14ac:dyDescent="0.25">
      <c r="A685" s="46"/>
      <c r="B685" s="46"/>
      <c r="C685" s="46"/>
      <c r="P685" s="51"/>
    </row>
    <row r="686" spans="1:16" ht="14.25" customHeight="1" x14ac:dyDescent="0.25">
      <c r="A686" s="46"/>
      <c r="B686" s="46"/>
      <c r="C686" s="46"/>
      <c r="P686" s="51"/>
    </row>
    <row r="687" spans="1:16" ht="14.25" customHeight="1" x14ac:dyDescent="0.25">
      <c r="A687" s="46"/>
      <c r="B687" s="46"/>
      <c r="C687" s="46"/>
      <c r="P687" s="51"/>
    </row>
    <row r="688" spans="1:16" ht="14.25" customHeight="1" x14ac:dyDescent="0.25">
      <c r="A688" s="46"/>
      <c r="B688" s="46"/>
      <c r="C688" s="46"/>
      <c r="P688" s="51"/>
    </row>
    <row r="689" spans="1:16" ht="14.25" customHeight="1" x14ac:dyDescent="0.25">
      <c r="A689" s="46"/>
      <c r="B689" s="46"/>
      <c r="C689" s="46"/>
      <c r="P689" s="51"/>
    </row>
    <row r="690" spans="1:16" ht="14.25" customHeight="1" x14ac:dyDescent="0.25">
      <c r="A690" s="46"/>
      <c r="B690" s="46"/>
      <c r="C690" s="46"/>
      <c r="P690" s="51"/>
    </row>
    <row r="691" spans="1:16" ht="14.25" customHeight="1" x14ac:dyDescent="0.25">
      <c r="A691" s="46"/>
      <c r="B691" s="46"/>
      <c r="C691" s="46"/>
      <c r="P691" s="51"/>
    </row>
    <row r="692" spans="1:16" ht="14.25" customHeight="1" x14ac:dyDescent="0.25">
      <c r="A692" s="46"/>
      <c r="B692" s="46"/>
      <c r="C692" s="46"/>
      <c r="P692" s="51"/>
    </row>
    <row r="693" spans="1:16" ht="14.25" customHeight="1" x14ac:dyDescent="0.25">
      <c r="A693" s="46"/>
      <c r="B693" s="46"/>
      <c r="C693" s="46"/>
      <c r="P693" s="51"/>
    </row>
    <row r="694" spans="1:16" ht="14.25" customHeight="1" x14ac:dyDescent="0.25">
      <c r="A694" s="46"/>
      <c r="B694" s="46"/>
      <c r="C694" s="46"/>
      <c r="P694" s="51"/>
    </row>
    <row r="695" spans="1:16" ht="14.25" customHeight="1" x14ac:dyDescent="0.25">
      <c r="A695" s="46"/>
      <c r="B695" s="46"/>
      <c r="C695" s="46"/>
      <c r="P695" s="51"/>
    </row>
    <row r="696" spans="1:16" ht="14.25" customHeight="1" x14ac:dyDescent="0.25">
      <c r="A696" s="46"/>
      <c r="B696" s="46"/>
      <c r="C696" s="46"/>
      <c r="P696" s="51"/>
    </row>
    <row r="697" spans="1:16" ht="14.25" customHeight="1" x14ac:dyDescent="0.25">
      <c r="A697" s="46"/>
      <c r="B697" s="46"/>
      <c r="C697" s="46"/>
      <c r="P697" s="51"/>
    </row>
    <row r="698" spans="1:16" ht="14.25" customHeight="1" x14ac:dyDescent="0.25">
      <c r="A698" s="46"/>
      <c r="B698" s="46"/>
      <c r="C698" s="46"/>
      <c r="P698" s="51"/>
    </row>
    <row r="699" spans="1:16" ht="14.25" customHeight="1" x14ac:dyDescent="0.25">
      <c r="A699" s="46"/>
      <c r="B699" s="46"/>
      <c r="C699" s="46"/>
      <c r="P699" s="51"/>
    </row>
    <row r="700" spans="1:16" ht="14.25" customHeight="1" x14ac:dyDescent="0.25">
      <c r="A700" s="46"/>
      <c r="B700" s="46"/>
      <c r="C700" s="46"/>
      <c r="P700" s="51"/>
    </row>
    <row r="701" spans="1:16" ht="14.25" customHeight="1" x14ac:dyDescent="0.25">
      <c r="A701" s="46"/>
      <c r="B701" s="46"/>
      <c r="C701" s="46"/>
      <c r="P701" s="51"/>
    </row>
    <row r="702" spans="1:16" ht="14.25" customHeight="1" x14ac:dyDescent="0.25">
      <c r="A702" s="46"/>
      <c r="B702" s="46"/>
      <c r="C702" s="46"/>
      <c r="P702" s="51"/>
    </row>
    <row r="703" spans="1:16" ht="14.25" customHeight="1" x14ac:dyDescent="0.25">
      <c r="A703" s="46"/>
      <c r="B703" s="46"/>
      <c r="C703" s="46"/>
      <c r="P703" s="51"/>
    </row>
    <row r="704" spans="1:16" ht="14.25" customHeight="1" x14ac:dyDescent="0.25">
      <c r="A704" s="46"/>
      <c r="B704" s="46"/>
      <c r="C704" s="46"/>
      <c r="P704" s="51"/>
    </row>
    <row r="705" spans="1:16" ht="14.25" customHeight="1" x14ac:dyDescent="0.25">
      <c r="A705" s="46"/>
      <c r="B705" s="46"/>
      <c r="C705" s="46"/>
      <c r="P705" s="51"/>
    </row>
    <row r="706" spans="1:16" ht="14.25" customHeight="1" x14ac:dyDescent="0.25">
      <c r="A706" s="46"/>
      <c r="B706" s="46"/>
      <c r="C706" s="46"/>
      <c r="P706" s="51"/>
    </row>
    <row r="707" spans="1:16" ht="14.25" customHeight="1" x14ac:dyDescent="0.25">
      <c r="A707" s="46"/>
      <c r="B707" s="46"/>
      <c r="C707" s="46"/>
      <c r="P707" s="51"/>
    </row>
    <row r="708" spans="1:16" ht="14.25" customHeight="1" x14ac:dyDescent="0.25">
      <c r="A708" s="46"/>
      <c r="B708" s="46"/>
      <c r="C708" s="46"/>
      <c r="P708" s="51"/>
    </row>
    <row r="709" spans="1:16" ht="14.25" customHeight="1" x14ac:dyDescent="0.25">
      <c r="A709" s="46"/>
      <c r="B709" s="46"/>
      <c r="C709" s="46"/>
      <c r="P709" s="51"/>
    </row>
    <row r="710" spans="1:16" ht="14.25" customHeight="1" x14ac:dyDescent="0.25">
      <c r="A710" s="46"/>
      <c r="B710" s="46"/>
      <c r="C710" s="46"/>
      <c r="P710" s="51"/>
    </row>
    <row r="711" spans="1:16" ht="14.25" customHeight="1" x14ac:dyDescent="0.25">
      <c r="A711" s="46"/>
      <c r="B711" s="46"/>
      <c r="C711" s="46"/>
      <c r="P711" s="51"/>
    </row>
    <row r="712" spans="1:16" ht="14.25" customHeight="1" x14ac:dyDescent="0.25">
      <c r="A712" s="46"/>
      <c r="B712" s="46"/>
      <c r="C712" s="46"/>
      <c r="P712" s="51"/>
    </row>
    <row r="713" spans="1:16" ht="14.25" customHeight="1" x14ac:dyDescent="0.25">
      <c r="A713" s="46"/>
      <c r="B713" s="46"/>
      <c r="C713" s="46"/>
      <c r="P713" s="51"/>
    </row>
    <row r="714" spans="1:16" ht="14.25" customHeight="1" x14ac:dyDescent="0.25">
      <c r="A714" s="46"/>
      <c r="B714" s="46"/>
      <c r="C714" s="46"/>
      <c r="P714" s="51"/>
    </row>
    <row r="715" spans="1:16" ht="14.25" customHeight="1" x14ac:dyDescent="0.25">
      <c r="A715" s="46"/>
      <c r="B715" s="46"/>
      <c r="C715" s="46"/>
      <c r="P715" s="51"/>
    </row>
    <row r="716" spans="1:16" ht="14.25" customHeight="1" x14ac:dyDescent="0.25">
      <c r="A716" s="46"/>
      <c r="B716" s="46"/>
      <c r="C716" s="46"/>
      <c r="P716" s="51"/>
    </row>
    <row r="717" spans="1:16" ht="14.25" customHeight="1" x14ac:dyDescent="0.25">
      <c r="A717" s="46"/>
      <c r="B717" s="46"/>
      <c r="C717" s="46"/>
      <c r="P717" s="51"/>
    </row>
    <row r="718" spans="1:16" ht="14.25" customHeight="1" x14ac:dyDescent="0.25">
      <c r="A718" s="46"/>
      <c r="B718" s="46"/>
      <c r="C718" s="46"/>
      <c r="P718" s="51"/>
    </row>
    <row r="719" spans="1:16" ht="14.25" customHeight="1" x14ac:dyDescent="0.25">
      <c r="A719" s="46"/>
      <c r="B719" s="46"/>
      <c r="C719" s="46"/>
      <c r="P719" s="51"/>
    </row>
    <row r="720" spans="1:16" ht="14.25" customHeight="1" x14ac:dyDescent="0.25">
      <c r="A720" s="46"/>
      <c r="B720" s="46"/>
      <c r="C720" s="46"/>
      <c r="P720" s="51"/>
    </row>
    <row r="721" spans="1:16" ht="14.25" customHeight="1" x14ac:dyDescent="0.25">
      <c r="A721" s="46"/>
      <c r="B721" s="46"/>
      <c r="C721" s="46"/>
      <c r="P721" s="51"/>
    </row>
    <row r="722" spans="1:16" ht="14.25" customHeight="1" x14ac:dyDescent="0.25">
      <c r="A722" s="46"/>
      <c r="B722" s="46"/>
      <c r="C722" s="46"/>
      <c r="P722" s="51"/>
    </row>
    <row r="723" spans="1:16" ht="14.25" customHeight="1" x14ac:dyDescent="0.25">
      <c r="A723" s="46"/>
      <c r="B723" s="46"/>
      <c r="C723" s="46"/>
      <c r="P723" s="51"/>
    </row>
    <row r="724" spans="1:16" ht="14.25" customHeight="1" x14ac:dyDescent="0.25">
      <c r="A724" s="46"/>
      <c r="B724" s="46"/>
      <c r="C724" s="46"/>
      <c r="P724" s="51"/>
    </row>
    <row r="725" spans="1:16" ht="14.25" customHeight="1" x14ac:dyDescent="0.25">
      <c r="A725" s="46"/>
      <c r="B725" s="46"/>
      <c r="C725" s="46"/>
      <c r="P725" s="51"/>
    </row>
    <row r="726" spans="1:16" ht="14.25" customHeight="1" x14ac:dyDescent="0.25">
      <c r="A726" s="46"/>
      <c r="B726" s="46"/>
      <c r="C726" s="46"/>
      <c r="P726" s="51"/>
    </row>
    <row r="727" spans="1:16" ht="14.25" customHeight="1" x14ac:dyDescent="0.25">
      <c r="A727" s="46"/>
      <c r="B727" s="46"/>
      <c r="C727" s="46"/>
      <c r="P727" s="51"/>
    </row>
    <row r="728" spans="1:16" ht="14.25" customHeight="1" x14ac:dyDescent="0.25">
      <c r="A728" s="46"/>
      <c r="B728" s="46"/>
      <c r="C728" s="46"/>
      <c r="P728" s="51"/>
    </row>
    <row r="729" spans="1:16" ht="14.25" customHeight="1" x14ac:dyDescent="0.25">
      <c r="A729" s="46"/>
      <c r="B729" s="46"/>
      <c r="C729" s="46"/>
      <c r="P729" s="51"/>
    </row>
    <row r="730" spans="1:16" ht="14.25" customHeight="1" x14ac:dyDescent="0.25">
      <c r="A730" s="46"/>
      <c r="B730" s="46"/>
      <c r="C730" s="46"/>
      <c r="P730" s="51"/>
    </row>
    <row r="731" spans="1:16" ht="14.25" customHeight="1" x14ac:dyDescent="0.25">
      <c r="A731" s="46"/>
      <c r="B731" s="46"/>
      <c r="C731" s="46"/>
      <c r="P731" s="51"/>
    </row>
    <row r="732" spans="1:16" ht="14.25" customHeight="1" x14ac:dyDescent="0.25">
      <c r="A732" s="46"/>
      <c r="B732" s="46"/>
      <c r="C732" s="46"/>
      <c r="P732" s="51"/>
    </row>
    <row r="733" spans="1:16" ht="14.25" customHeight="1" x14ac:dyDescent="0.25">
      <c r="A733" s="46"/>
      <c r="B733" s="46"/>
      <c r="C733" s="46"/>
      <c r="P733" s="51"/>
    </row>
    <row r="734" spans="1:16" ht="14.25" customHeight="1" x14ac:dyDescent="0.25">
      <c r="A734" s="46"/>
      <c r="B734" s="46"/>
      <c r="C734" s="46"/>
      <c r="P734" s="51"/>
    </row>
    <row r="735" spans="1:16" ht="14.25" customHeight="1" x14ac:dyDescent="0.25">
      <c r="A735" s="46"/>
      <c r="B735" s="46"/>
      <c r="C735" s="46"/>
      <c r="P735" s="51"/>
    </row>
    <row r="736" spans="1:16" ht="14.25" customHeight="1" x14ac:dyDescent="0.25">
      <c r="A736" s="46"/>
      <c r="B736" s="46"/>
      <c r="C736" s="46"/>
      <c r="P736" s="51"/>
    </row>
    <row r="737" spans="1:16" ht="14.25" customHeight="1" x14ac:dyDescent="0.25">
      <c r="A737" s="46"/>
      <c r="B737" s="46"/>
      <c r="C737" s="46"/>
      <c r="P737" s="51"/>
    </row>
    <row r="738" spans="1:16" ht="14.25" customHeight="1" x14ac:dyDescent="0.25">
      <c r="A738" s="46"/>
      <c r="B738" s="46"/>
      <c r="C738" s="46"/>
      <c r="P738" s="51"/>
    </row>
    <row r="739" spans="1:16" ht="14.25" customHeight="1" x14ac:dyDescent="0.25">
      <c r="A739" s="46"/>
      <c r="B739" s="46"/>
      <c r="C739" s="46"/>
      <c r="P739" s="51"/>
    </row>
    <row r="740" spans="1:16" ht="14.25" customHeight="1" x14ac:dyDescent="0.25">
      <c r="A740" s="46"/>
      <c r="B740" s="46"/>
      <c r="C740" s="46"/>
      <c r="P740" s="51"/>
    </row>
    <row r="741" spans="1:16" ht="14.25" customHeight="1" x14ac:dyDescent="0.25">
      <c r="A741" s="46"/>
      <c r="B741" s="46"/>
      <c r="C741" s="46"/>
      <c r="P741" s="51"/>
    </row>
    <row r="742" spans="1:16" ht="14.25" customHeight="1" x14ac:dyDescent="0.25">
      <c r="A742" s="46"/>
      <c r="B742" s="46"/>
      <c r="C742" s="46"/>
      <c r="P742" s="51"/>
    </row>
    <row r="743" spans="1:16" ht="14.25" customHeight="1" x14ac:dyDescent="0.25">
      <c r="A743" s="46"/>
      <c r="B743" s="46"/>
      <c r="C743" s="46"/>
      <c r="P743" s="51"/>
    </row>
    <row r="744" spans="1:16" ht="14.25" customHeight="1" x14ac:dyDescent="0.25">
      <c r="A744" s="46"/>
      <c r="B744" s="46"/>
      <c r="C744" s="46"/>
      <c r="P744" s="51"/>
    </row>
    <row r="745" spans="1:16" ht="14.25" customHeight="1" x14ac:dyDescent="0.25">
      <c r="A745" s="46"/>
      <c r="B745" s="46"/>
      <c r="C745" s="46"/>
      <c r="P745" s="51"/>
    </row>
    <row r="746" spans="1:16" ht="14.25" customHeight="1" x14ac:dyDescent="0.25">
      <c r="A746" s="46"/>
      <c r="B746" s="46"/>
      <c r="C746" s="46"/>
      <c r="P746" s="51"/>
    </row>
    <row r="747" spans="1:16" ht="14.25" customHeight="1" x14ac:dyDescent="0.25">
      <c r="A747" s="46"/>
      <c r="B747" s="46"/>
      <c r="C747" s="46"/>
      <c r="P747" s="51"/>
    </row>
    <row r="748" spans="1:16" ht="14.25" customHeight="1" x14ac:dyDescent="0.25">
      <c r="A748" s="46"/>
      <c r="B748" s="46"/>
      <c r="C748" s="46"/>
      <c r="P748" s="51"/>
    </row>
    <row r="749" spans="1:16" ht="14.25" customHeight="1" x14ac:dyDescent="0.25">
      <c r="A749" s="46"/>
      <c r="B749" s="46"/>
      <c r="C749" s="46"/>
      <c r="P749" s="51"/>
    </row>
    <row r="750" spans="1:16" ht="14.25" customHeight="1" x14ac:dyDescent="0.25">
      <c r="A750" s="46"/>
      <c r="B750" s="46"/>
      <c r="C750" s="46"/>
      <c r="P750" s="51"/>
    </row>
    <row r="751" spans="1:16" ht="14.25" customHeight="1" x14ac:dyDescent="0.25">
      <c r="A751" s="46"/>
      <c r="B751" s="46"/>
      <c r="C751" s="46"/>
      <c r="P751" s="51"/>
    </row>
    <row r="752" spans="1:16" ht="14.25" customHeight="1" x14ac:dyDescent="0.25">
      <c r="A752" s="46"/>
      <c r="B752" s="46"/>
      <c r="C752" s="46"/>
      <c r="P752" s="51"/>
    </row>
    <row r="753" spans="1:16" ht="14.25" customHeight="1" x14ac:dyDescent="0.25">
      <c r="A753" s="46"/>
      <c r="B753" s="46"/>
      <c r="C753" s="46"/>
      <c r="P753" s="51"/>
    </row>
    <row r="754" spans="1:16" ht="14.25" customHeight="1" x14ac:dyDescent="0.25">
      <c r="A754" s="46"/>
      <c r="B754" s="46"/>
      <c r="C754" s="46"/>
      <c r="P754" s="51"/>
    </row>
    <row r="755" spans="1:16" ht="14.25" customHeight="1" x14ac:dyDescent="0.25">
      <c r="A755" s="46"/>
      <c r="B755" s="46"/>
      <c r="C755" s="46"/>
      <c r="P755" s="51"/>
    </row>
    <row r="756" spans="1:16" ht="14.25" customHeight="1" x14ac:dyDescent="0.25">
      <c r="A756" s="46"/>
      <c r="B756" s="46"/>
      <c r="C756" s="46"/>
      <c r="P756" s="51"/>
    </row>
    <row r="757" spans="1:16" ht="14.25" customHeight="1" x14ac:dyDescent="0.25">
      <c r="A757" s="46"/>
      <c r="B757" s="46"/>
      <c r="C757" s="46"/>
      <c r="P757" s="51"/>
    </row>
    <row r="758" spans="1:16" ht="14.25" customHeight="1" x14ac:dyDescent="0.25">
      <c r="A758" s="46"/>
      <c r="B758" s="46"/>
      <c r="C758" s="46"/>
      <c r="P758" s="51"/>
    </row>
    <row r="759" spans="1:16" ht="14.25" customHeight="1" x14ac:dyDescent="0.25">
      <c r="A759" s="46"/>
      <c r="B759" s="46"/>
      <c r="C759" s="46"/>
      <c r="P759" s="51"/>
    </row>
    <row r="760" spans="1:16" ht="14.25" customHeight="1" x14ac:dyDescent="0.25">
      <c r="A760" s="46"/>
      <c r="B760" s="46"/>
      <c r="C760" s="46"/>
      <c r="P760" s="51"/>
    </row>
    <row r="761" spans="1:16" ht="14.25" customHeight="1" x14ac:dyDescent="0.25">
      <c r="A761" s="46"/>
      <c r="B761" s="46"/>
      <c r="C761" s="46"/>
      <c r="P761" s="51"/>
    </row>
    <row r="762" spans="1:16" ht="14.25" customHeight="1" x14ac:dyDescent="0.25">
      <c r="A762" s="46"/>
      <c r="B762" s="46"/>
      <c r="C762" s="46"/>
      <c r="P762" s="51"/>
    </row>
    <row r="763" spans="1:16" ht="14.25" customHeight="1" x14ac:dyDescent="0.25">
      <c r="A763" s="46"/>
      <c r="B763" s="46"/>
      <c r="C763" s="46"/>
      <c r="P763" s="51"/>
    </row>
    <row r="764" spans="1:16" ht="14.25" customHeight="1" x14ac:dyDescent="0.25">
      <c r="A764" s="46"/>
      <c r="B764" s="46"/>
      <c r="C764" s="46"/>
      <c r="P764" s="51"/>
    </row>
    <row r="765" spans="1:16" ht="14.25" customHeight="1" x14ac:dyDescent="0.25">
      <c r="A765" s="46"/>
      <c r="B765" s="46"/>
      <c r="C765" s="46"/>
      <c r="P765" s="51"/>
    </row>
    <row r="766" spans="1:16" ht="14.25" customHeight="1" x14ac:dyDescent="0.25">
      <c r="A766" s="46"/>
      <c r="B766" s="46"/>
      <c r="C766" s="46"/>
      <c r="P766" s="51"/>
    </row>
    <row r="767" spans="1:16" ht="14.25" customHeight="1" x14ac:dyDescent="0.25">
      <c r="A767" s="46"/>
      <c r="B767" s="46"/>
      <c r="C767" s="46"/>
      <c r="P767" s="51"/>
    </row>
    <row r="768" spans="1:16" ht="14.25" customHeight="1" x14ac:dyDescent="0.25">
      <c r="A768" s="46"/>
      <c r="B768" s="46"/>
      <c r="C768" s="46"/>
      <c r="P768" s="51"/>
    </row>
    <row r="769" spans="1:16" ht="14.25" customHeight="1" x14ac:dyDescent="0.25">
      <c r="A769" s="46"/>
      <c r="B769" s="46"/>
      <c r="C769" s="46"/>
      <c r="P769" s="51"/>
    </row>
    <row r="770" spans="1:16" ht="14.25" customHeight="1" x14ac:dyDescent="0.25">
      <c r="A770" s="46"/>
      <c r="B770" s="46"/>
      <c r="C770" s="46"/>
      <c r="P770" s="51"/>
    </row>
    <row r="771" spans="1:16" ht="14.25" customHeight="1" x14ac:dyDescent="0.25">
      <c r="A771" s="46"/>
      <c r="B771" s="46"/>
      <c r="C771" s="46"/>
      <c r="P771" s="51"/>
    </row>
    <row r="772" spans="1:16" ht="14.25" customHeight="1" x14ac:dyDescent="0.25">
      <c r="A772" s="46"/>
      <c r="B772" s="46"/>
      <c r="C772" s="46"/>
      <c r="P772" s="51"/>
    </row>
    <row r="773" spans="1:16" ht="14.25" customHeight="1" x14ac:dyDescent="0.25">
      <c r="A773" s="46"/>
      <c r="B773" s="46"/>
      <c r="C773" s="46"/>
      <c r="P773" s="51"/>
    </row>
    <row r="774" spans="1:16" ht="14.25" customHeight="1" x14ac:dyDescent="0.25">
      <c r="A774" s="46"/>
      <c r="B774" s="46"/>
      <c r="C774" s="46"/>
      <c r="P774" s="51"/>
    </row>
    <row r="775" spans="1:16" ht="14.25" customHeight="1" x14ac:dyDescent="0.25">
      <c r="A775" s="46"/>
      <c r="B775" s="46"/>
      <c r="C775" s="46"/>
      <c r="P775" s="51"/>
    </row>
    <row r="776" spans="1:16" ht="14.25" customHeight="1" x14ac:dyDescent="0.25">
      <c r="A776" s="46"/>
      <c r="B776" s="46"/>
      <c r="C776" s="46"/>
      <c r="P776" s="51"/>
    </row>
    <row r="777" spans="1:16" ht="14.25" customHeight="1" x14ac:dyDescent="0.25">
      <c r="A777" s="46"/>
      <c r="B777" s="46"/>
      <c r="C777" s="46"/>
      <c r="P777" s="51"/>
    </row>
    <row r="778" spans="1:16" ht="14.25" customHeight="1" x14ac:dyDescent="0.25">
      <c r="A778" s="46"/>
      <c r="B778" s="46"/>
      <c r="C778" s="46"/>
      <c r="P778" s="51"/>
    </row>
    <row r="779" spans="1:16" ht="14.25" customHeight="1" x14ac:dyDescent="0.25">
      <c r="A779" s="46"/>
      <c r="B779" s="46"/>
      <c r="C779" s="46"/>
      <c r="P779" s="51"/>
    </row>
    <row r="780" spans="1:16" ht="14.25" customHeight="1" x14ac:dyDescent="0.25">
      <c r="A780" s="46"/>
      <c r="B780" s="46"/>
      <c r="C780" s="46"/>
      <c r="P780" s="51"/>
    </row>
    <row r="781" spans="1:16" ht="14.25" customHeight="1" x14ac:dyDescent="0.25">
      <c r="A781" s="46"/>
      <c r="B781" s="46"/>
      <c r="C781" s="46"/>
      <c r="P781" s="51"/>
    </row>
    <row r="782" spans="1:16" ht="14.25" customHeight="1" x14ac:dyDescent="0.25">
      <c r="A782" s="46"/>
      <c r="B782" s="46"/>
      <c r="C782" s="46"/>
      <c r="P782" s="51"/>
    </row>
    <row r="783" spans="1:16" ht="14.25" customHeight="1" x14ac:dyDescent="0.25">
      <c r="A783" s="46"/>
      <c r="B783" s="46"/>
      <c r="C783" s="46"/>
      <c r="P783" s="51"/>
    </row>
    <row r="784" spans="1:16" ht="14.25" customHeight="1" x14ac:dyDescent="0.25">
      <c r="A784" s="46"/>
      <c r="B784" s="46"/>
      <c r="C784" s="46"/>
      <c r="P784" s="51"/>
    </row>
    <row r="785" spans="1:16" ht="14.25" customHeight="1" x14ac:dyDescent="0.25">
      <c r="A785" s="46"/>
      <c r="B785" s="46"/>
      <c r="C785" s="46"/>
      <c r="P785" s="51"/>
    </row>
    <row r="786" spans="1:16" ht="14.25" customHeight="1" x14ac:dyDescent="0.25">
      <c r="A786" s="46"/>
      <c r="B786" s="46"/>
      <c r="C786" s="46"/>
      <c r="P786" s="51"/>
    </row>
    <row r="787" spans="1:16" ht="14.25" customHeight="1" x14ac:dyDescent="0.25">
      <c r="A787" s="46"/>
      <c r="B787" s="46"/>
      <c r="C787" s="46"/>
      <c r="P787" s="51"/>
    </row>
    <row r="788" spans="1:16" ht="14.25" customHeight="1" x14ac:dyDescent="0.25">
      <c r="A788" s="46"/>
      <c r="B788" s="46"/>
      <c r="C788" s="46"/>
      <c r="P788" s="51"/>
    </row>
    <row r="789" spans="1:16" ht="14.25" customHeight="1" x14ac:dyDescent="0.25">
      <c r="A789" s="46"/>
      <c r="B789" s="46"/>
      <c r="C789" s="46"/>
      <c r="P789" s="51"/>
    </row>
    <row r="790" spans="1:16" ht="14.25" customHeight="1" x14ac:dyDescent="0.25">
      <c r="A790" s="46"/>
      <c r="B790" s="46"/>
      <c r="C790" s="46"/>
      <c r="P790" s="51"/>
    </row>
    <row r="791" spans="1:16" ht="14.25" customHeight="1" x14ac:dyDescent="0.25">
      <c r="A791" s="46"/>
      <c r="B791" s="46"/>
      <c r="C791" s="46"/>
      <c r="P791" s="51"/>
    </row>
    <row r="792" spans="1:16" ht="14.25" customHeight="1" x14ac:dyDescent="0.25">
      <c r="A792" s="46"/>
      <c r="B792" s="46"/>
      <c r="C792" s="46"/>
      <c r="P792" s="51"/>
    </row>
    <row r="793" spans="1:16" ht="14.25" customHeight="1" x14ac:dyDescent="0.25">
      <c r="A793" s="46"/>
      <c r="B793" s="46"/>
      <c r="C793" s="46"/>
      <c r="P793" s="51"/>
    </row>
    <row r="794" spans="1:16" ht="14.25" customHeight="1" x14ac:dyDescent="0.25">
      <c r="A794" s="46"/>
      <c r="B794" s="46"/>
      <c r="C794" s="46"/>
      <c r="P794" s="51"/>
    </row>
    <row r="795" spans="1:16" ht="14.25" customHeight="1" x14ac:dyDescent="0.25">
      <c r="A795" s="46"/>
      <c r="B795" s="46"/>
      <c r="C795" s="46"/>
      <c r="P795" s="51"/>
    </row>
    <row r="796" spans="1:16" ht="14.25" customHeight="1" x14ac:dyDescent="0.25">
      <c r="A796" s="46"/>
      <c r="B796" s="46"/>
      <c r="C796" s="46"/>
      <c r="P796" s="51"/>
    </row>
    <row r="797" spans="1:16" ht="14.25" customHeight="1" x14ac:dyDescent="0.25">
      <c r="A797" s="46"/>
      <c r="B797" s="46"/>
      <c r="C797" s="46"/>
      <c r="P797" s="51"/>
    </row>
    <row r="798" spans="1:16" ht="14.25" customHeight="1" x14ac:dyDescent="0.25">
      <c r="A798" s="46"/>
      <c r="B798" s="46"/>
      <c r="C798" s="46"/>
      <c r="P798" s="51"/>
    </row>
    <row r="799" spans="1:16" ht="14.25" customHeight="1" x14ac:dyDescent="0.25">
      <c r="A799" s="46"/>
      <c r="B799" s="46"/>
      <c r="C799" s="46"/>
      <c r="P799" s="51"/>
    </row>
    <row r="800" spans="1:16" ht="14.25" customHeight="1" x14ac:dyDescent="0.25">
      <c r="A800" s="46"/>
      <c r="B800" s="46"/>
      <c r="C800" s="46"/>
      <c r="P800" s="51"/>
    </row>
    <row r="801" spans="1:16" ht="14.25" customHeight="1" x14ac:dyDescent="0.25">
      <c r="A801" s="46"/>
      <c r="B801" s="46"/>
      <c r="C801" s="46"/>
      <c r="P801" s="51"/>
    </row>
    <row r="802" spans="1:16" ht="14.25" customHeight="1" x14ac:dyDescent="0.25">
      <c r="A802" s="46"/>
      <c r="B802" s="46"/>
      <c r="C802" s="46"/>
      <c r="P802" s="51"/>
    </row>
    <row r="803" spans="1:16" ht="14.25" customHeight="1" x14ac:dyDescent="0.25">
      <c r="A803" s="46"/>
      <c r="B803" s="46"/>
      <c r="C803" s="46"/>
      <c r="P803" s="51"/>
    </row>
    <row r="804" spans="1:16" ht="14.25" customHeight="1" x14ac:dyDescent="0.25">
      <c r="A804" s="46"/>
      <c r="B804" s="46"/>
      <c r="C804" s="46"/>
      <c r="P804" s="51"/>
    </row>
    <row r="805" spans="1:16" ht="14.25" customHeight="1" x14ac:dyDescent="0.25">
      <c r="A805" s="46"/>
      <c r="B805" s="46"/>
      <c r="C805" s="46"/>
      <c r="P805" s="51"/>
    </row>
    <row r="806" spans="1:16" ht="14.25" customHeight="1" x14ac:dyDescent="0.25">
      <c r="A806" s="46"/>
      <c r="B806" s="46"/>
      <c r="C806" s="46"/>
      <c r="P806" s="51"/>
    </row>
    <row r="807" spans="1:16" ht="14.25" customHeight="1" x14ac:dyDescent="0.25">
      <c r="A807" s="46"/>
      <c r="B807" s="46"/>
      <c r="C807" s="46"/>
      <c r="P807" s="51"/>
    </row>
    <row r="808" spans="1:16" ht="14.25" customHeight="1" x14ac:dyDescent="0.25">
      <c r="A808" s="46"/>
      <c r="B808" s="46"/>
      <c r="C808" s="46"/>
      <c r="P808" s="51"/>
    </row>
    <row r="809" spans="1:16" ht="14.25" customHeight="1" x14ac:dyDescent="0.25">
      <c r="A809" s="46"/>
      <c r="B809" s="46"/>
      <c r="C809" s="46"/>
      <c r="P809" s="51"/>
    </row>
    <row r="810" spans="1:16" ht="14.25" customHeight="1" x14ac:dyDescent="0.25">
      <c r="A810" s="46"/>
      <c r="B810" s="46"/>
      <c r="C810" s="46"/>
      <c r="P810" s="51"/>
    </row>
    <row r="811" spans="1:16" ht="14.25" customHeight="1" x14ac:dyDescent="0.25">
      <c r="A811" s="46"/>
      <c r="B811" s="46"/>
      <c r="C811" s="46"/>
      <c r="P811" s="51"/>
    </row>
    <row r="812" spans="1:16" ht="14.25" customHeight="1" x14ac:dyDescent="0.25">
      <c r="A812" s="46"/>
      <c r="B812" s="46"/>
      <c r="C812" s="46"/>
      <c r="P812" s="51"/>
    </row>
    <row r="813" spans="1:16" ht="14.25" customHeight="1" x14ac:dyDescent="0.25">
      <c r="A813" s="46"/>
      <c r="B813" s="46"/>
      <c r="C813" s="46"/>
      <c r="P813" s="51"/>
    </row>
    <row r="814" spans="1:16" ht="14.25" customHeight="1" x14ac:dyDescent="0.25">
      <c r="A814" s="46"/>
      <c r="B814" s="46"/>
      <c r="C814" s="46"/>
      <c r="P814" s="51"/>
    </row>
    <row r="815" spans="1:16" ht="14.25" customHeight="1" x14ac:dyDescent="0.25">
      <c r="A815" s="46"/>
      <c r="B815" s="46"/>
      <c r="C815" s="46"/>
      <c r="P815" s="51"/>
    </row>
    <row r="816" spans="1:16" ht="14.25" customHeight="1" x14ac:dyDescent="0.25">
      <c r="A816" s="46"/>
      <c r="B816" s="46"/>
      <c r="C816" s="46"/>
      <c r="P816" s="51"/>
    </row>
    <row r="817" spans="1:16" ht="14.25" customHeight="1" x14ac:dyDescent="0.25">
      <c r="A817" s="46"/>
      <c r="B817" s="46"/>
      <c r="C817" s="46"/>
      <c r="P817" s="51"/>
    </row>
    <row r="818" spans="1:16" ht="14.25" customHeight="1" x14ac:dyDescent="0.25">
      <c r="A818" s="46"/>
      <c r="B818" s="46"/>
      <c r="C818" s="46"/>
      <c r="P818" s="51"/>
    </row>
    <row r="819" spans="1:16" ht="14.25" customHeight="1" x14ac:dyDescent="0.25">
      <c r="A819" s="46"/>
      <c r="B819" s="46"/>
      <c r="C819" s="46"/>
      <c r="P819" s="51"/>
    </row>
    <row r="820" spans="1:16" ht="14.25" customHeight="1" x14ac:dyDescent="0.25">
      <c r="A820" s="46"/>
      <c r="B820" s="46"/>
      <c r="C820" s="46"/>
      <c r="P820" s="51"/>
    </row>
    <row r="821" spans="1:16" ht="14.25" customHeight="1" x14ac:dyDescent="0.25">
      <c r="A821" s="46"/>
      <c r="B821" s="46"/>
      <c r="C821" s="46"/>
      <c r="P821" s="51"/>
    </row>
    <row r="822" spans="1:16" ht="14.25" customHeight="1" x14ac:dyDescent="0.25">
      <c r="A822" s="46"/>
      <c r="B822" s="46"/>
      <c r="C822" s="46"/>
      <c r="P822" s="51"/>
    </row>
    <row r="823" spans="1:16" ht="14.25" customHeight="1" x14ac:dyDescent="0.25">
      <c r="A823" s="46"/>
      <c r="B823" s="46"/>
      <c r="C823" s="46"/>
      <c r="P823" s="51"/>
    </row>
    <row r="824" spans="1:16" ht="14.25" customHeight="1" x14ac:dyDescent="0.25">
      <c r="A824" s="46"/>
      <c r="B824" s="46"/>
      <c r="C824" s="46"/>
      <c r="P824" s="51"/>
    </row>
    <row r="825" spans="1:16" ht="14.25" customHeight="1" x14ac:dyDescent="0.25">
      <c r="A825" s="46"/>
      <c r="B825" s="46"/>
      <c r="C825" s="46"/>
      <c r="P825" s="51"/>
    </row>
    <row r="826" spans="1:16" ht="14.25" customHeight="1" x14ac:dyDescent="0.25">
      <c r="A826" s="46"/>
      <c r="B826" s="46"/>
      <c r="C826" s="46"/>
      <c r="P826" s="51"/>
    </row>
    <row r="827" spans="1:16" ht="14.25" customHeight="1" x14ac:dyDescent="0.25">
      <c r="A827" s="46"/>
      <c r="B827" s="46"/>
      <c r="C827" s="46"/>
      <c r="P827" s="51"/>
    </row>
    <row r="828" spans="1:16" ht="14.25" customHeight="1" x14ac:dyDescent="0.25">
      <c r="A828" s="46"/>
      <c r="B828" s="46"/>
      <c r="C828" s="46"/>
      <c r="P828" s="51"/>
    </row>
    <row r="829" spans="1:16" ht="14.25" customHeight="1" x14ac:dyDescent="0.25">
      <c r="A829" s="46"/>
      <c r="B829" s="46"/>
      <c r="C829" s="46"/>
      <c r="P829" s="51"/>
    </row>
    <row r="830" spans="1:16" ht="14.25" customHeight="1" x14ac:dyDescent="0.25">
      <c r="A830" s="46"/>
      <c r="B830" s="46"/>
      <c r="C830" s="46"/>
      <c r="P830" s="51"/>
    </row>
    <row r="831" spans="1:16" ht="14.25" customHeight="1" x14ac:dyDescent="0.25">
      <c r="A831" s="46"/>
      <c r="B831" s="46"/>
      <c r="C831" s="46"/>
      <c r="P831" s="51"/>
    </row>
    <row r="832" spans="1:16" ht="14.25" customHeight="1" x14ac:dyDescent="0.25">
      <c r="A832" s="46"/>
      <c r="B832" s="46"/>
      <c r="C832" s="46"/>
      <c r="P832" s="51"/>
    </row>
    <row r="833" spans="1:16" ht="14.25" customHeight="1" x14ac:dyDescent="0.25">
      <c r="A833" s="46"/>
      <c r="B833" s="46"/>
      <c r="C833" s="46"/>
      <c r="P833" s="51"/>
    </row>
    <row r="834" spans="1:16" ht="14.25" customHeight="1" x14ac:dyDescent="0.25">
      <c r="A834" s="46"/>
      <c r="B834" s="46"/>
      <c r="C834" s="46"/>
      <c r="P834" s="51"/>
    </row>
    <row r="835" spans="1:16" ht="14.25" customHeight="1" x14ac:dyDescent="0.25">
      <c r="A835" s="46"/>
      <c r="B835" s="46"/>
      <c r="C835" s="46"/>
      <c r="P835" s="51"/>
    </row>
    <row r="836" spans="1:16" ht="14.25" customHeight="1" x14ac:dyDescent="0.25">
      <c r="A836" s="46"/>
      <c r="B836" s="46"/>
      <c r="C836" s="46"/>
      <c r="P836" s="51"/>
    </row>
    <row r="837" spans="1:16" ht="14.25" customHeight="1" x14ac:dyDescent="0.25">
      <c r="A837" s="46"/>
      <c r="B837" s="46"/>
      <c r="C837" s="46"/>
      <c r="P837" s="51"/>
    </row>
    <row r="838" spans="1:16" ht="14.25" customHeight="1" x14ac:dyDescent="0.25">
      <c r="A838" s="46"/>
      <c r="B838" s="46"/>
      <c r="C838" s="46"/>
      <c r="P838" s="51"/>
    </row>
    <row r="839" spans="1:16" ht="14.25" customHeight="1" x14ac:dyDescent="0.25">
      <c r="A839" s="46"/>
      <c r="B839" s="46"/>
      <c r="C839" s="46"/>
      <c r="P839" s="51"/>
    </row>
    <row r="840" spans="1:16" ht="14.25" customHeight="1" x14ac:dyDescent="0.25">
      <c r="A840" s="46"/>
      <c r="B840" s="46"/>
      <c r="C840" s="46"/>
      <c r="P840" s="51"/>
    </row>
    <row r="841" spans="1:16" ht="14.25" customHeight="1" x14ac:dyDescent="0.25">
      <c r="A841" s="46"/>
      <c r="B841" s="46"/>
      <c r="C841" s="46"/>
      <c r="P841" s="51"/>
    </row>
    <row r="842" spans="1:16" ht="14.25" customHeight="1" x14ac:dyDescent="0.25">
      <c r="A842" s="46"/>
      <c r="B842" s="46"/>
      <c r="C842" s="46"/>
      <c r="P842" s="51"/>
    </row>
    <row r="843" spans="1:16" ht="14.25" customHeight="1" x14ac:dyDescent="0.25">
      <c r="A843" s="46"/>
      <c r="B843" s="46"/>
      <c r="C843" s="46"/>
      <c r="P843" s="51"/>
    </row>
    <row r="844" spans="1:16" ht="14.25" customHeight="1" x14ac:dyDescent="0.25">
      <c r="A844" s="46"/>
      <c r="B844" s="46"/>
      <c r="C844" s="46"/>
      <c r="P844" s="51"/>
    </row>
    <row r="845" spans="1:16" ht="14.25" customHeight="1" x14ac:dyDescent="0.25">
      <c r="A845" s="46"/>
      <c r="B845" s="46"/>
      <c r="C845" s="46"/>
      <c r="P845" s="51"/>
    </row>
    <row r="846" spans="1:16" ht="14.25" customHeight="1" x14ac:dyDescent="0.25">
      <c r="A846" s="46"/>
      <c r="B846" s="46"/>
      <c r="C846" s="46"/>
      <c r="P846" s="51"/>
    </row>
    <row r="847" spans="1:16" ht="14.25" customHeight="1" x14ac:dyDescent="0.25">
      <c r="A847" s="46"/>
      <c r="B847" s="46"/>
      <c r="C847" s="46"/>
      <c r="P847" s="51"/>
    </row>
    <row r="848" spans="1:16" ht="14.25" customHeight="1" x14ac:dyDescent="0.25">
      <c r="A848" s="46"/>
      <c r="B848" s="46"/>
      <c r="C848" s="46"/>
      <c r="P848" s="51"/>
    </row>
    <row r="849" spans="1:16" ht="14.25" customHeight="1" x14ac:dyDescent="0.25">
      <c r="A849" s="46"/>
      <c r="B849" s="46"/>
      <c r="C849" s="46"/>
      <c r="P849" s="51"/>
    </row>
    <row r="850" spans="1:16" ht="14.25" customHeight="1" x14ac:dyDescent="0.25">
      <c r="A850" s="46"/>
      <c r="B850" s="46"/>
      <c r="C850" s="46"/>
      <c r="P850" s="51"/>
    </row>
    <row r="851" spans="1:16" ht="14.25" customHeight="1" x14ac:dyDescent="0.25">
      <c r="A851" s="46"/>
      <c r="B851" s="46"/>
      <c r="C851" s="46"/>
      <c r="P851" s="51"/>
    </row>
    <row r="852" spans="1:16" ht="14.25" customHeight="1" x14ac:dyDescent="0.25">
      <c r="A852" s="46"/>
      <c r="B852" s="46"/>
      <c r="C852" s="46"/>
      <c r="P852" s="51"/>
    </row>
    <row r="853" spans="1:16" ht="14.25" customHeight="1" x14ac:dyDescent="0.25">
      <c r="A853" s="46"/>
      <c r="B853" s="46"/>
      <c r="C853" s="46"/>
      <c r="P853" s="51"/>
    </row>
    <row r="854" spans="1:16" ht="14.25" customHeight="1" x14ac:dyDescent="0.25">
      <c r="A854" s="46"/>
      <c r="B854" s="46"/>
      <c r="C854" s="46"/>
      <c r="P854" s="51"/>
    </row>
    <row r="855" spans="1:16" ht="14.25" customHeight="1" x14ac:dyDescent="0.25">
      <c r="A855" s="46"/>
      <c r="B855" s="46"/>
      <c r="C855" s="46"/>
      <c r="P855" s="51"/>
    </row>
    <row r="856" spans="1:16" ht="14.25" customHeight="1" x14ac:dyDescent="0.25">
      <c r="A856" s="46"/>
      <c r="B856" s="46"/>
      <c r="C856" s="46"/>
      <c r="P856" s="51"/>
    </row>
    <row r="857" spans="1:16" ht="14.25" customHeight="1" x14ac:dyDescent="0.25">
      <c r="A857" s="46"/>
      <c r="B857" s="46"/>
      <c r="C857" s="46"/>
      <c r="P857" s="51"/>
    </row>
    <row r="858" spans="1:16" ht="14.25" customHeight="1" x14ac:dyDescent="0.25">
      <c r="A858" s="46"/>
      <c r="B858" s="46"/>
      <c r="C858" s="46"/>
      <c r="P858" s="51"/>
    </row>
    <row r="859" spans="1:16" ht="14.25" customHeight="1" x14ac:dyDescent="0.25">
      <c r="A859" s="46"/>
      <c r="B859" s="46"/>
      <c r="C859" s="46"/>
      <c r="P859" s="51"/>
    </row>
    <row r="860" spans="1:16" ht="14.25" customHeight="1" x14ac:dyDescent="0.25">
      <c r="A860" s="46"/>
      <c r="B860" s="46"/>
      <c r="C860" s="46"/>
      <c r="P860" s="51"/>
    </row>
    <row r="861" spans="1:16" ht="14.25" customHeight="1" x14ac:dyDescent="0.25">
      <c r="A861" s="46"/>
      <c r="B861" s="46"/>
      <c r="C861" s="46"/>
      <c r="P861" s="51"/>
    </row>
    <row r="862" spans="1:16" ht="14.25" customHeight="1" x14ac:dyDescent="0.25">
      <c r="A862" s="46"/>
      <c r="B862" s="46"/>
      <c r="C862" s="46"/>
      <c r="P862" s="51"/>
    </row>
    <row r="863" spans="1:16" ht="14.25" customHeight="1" x14ac:dyDescent="0.25">
      <c r="A863" s="46"/>
      <c r="B863" s="46"/>
      <c r="C863" s="46"/>
      <c r="P863" s="51"/>
    </row>
    <row r="864" spans="1:16" ht="14.25" customHeight="1" x14ac:dyDescent="0.25">
      <c r="A864" s="46"/>
      <c r="B864" s="46"/>
      <c r="C864" s="46"/>
      <c r="P864" s="51"/>
    </row>
    <row r="865" spans="1:16" ht="14.25" customHeight="1" x14ac:dyDescent="0.25">
      <c r="A865" s="46"/>
      <c r="B865" s="46"/>
      <c r="C865" s="46"/>
      <c r="P865" s="51"/>
    </row>
    <row r="866" spans="1:16" ht="14.25" customHeight="1" x14ac:dyDescent="0.25">
      <c r="A866" s="46"/>
      <c r="B866" s="46"/>
      <c r="C866" s="46"/>
      <c r="P866" s="51"/>
    </row>
    <row r="867" spans="1:16" ht="14.25" customHeight="1" x14ac:dyDescent="0.25">
      <c r="A867" s="46"/>
      <c r="B867" s="46"/>
      <c r="C867" s="46"/>
      <c r="P867" s="51"/>
    </row>
    <row r="868" spans="1:16" ht="14.25" customHeight="1" x14ac:dyDescent="0.25">
      <c r="A868" s="46"/>
      <c r="B868" s="46"/>
      <c r="C868" s="46"/>
      <c r="P868" s="51"/>
    </row>
    <row r="869" spans="1:16" ht="14.25" customHeight="1" x14ac:dyDescent="0.25">
      <c r="A869" s="46"/>
      <c r="B869" s="46"/>
      <c r="C869" s="46"/>
      <c r="P869" s="51"/>
    </row>
    <row r="870" spans="1:16" ht="14.25" customHeight="1" x14ac:dyDescent="0.25">
      <c r="A870" s="46"/>
      <c r="B870" s="46"/>
      <c r="C870" s="46"/>
      <c r="P870" s="51"/>
    </row>
    <row r="871" spans="1:16" ht="14.25" customHeight="1" x14ac:dyDescent="0.25">
      <c r="A871" s="46"/>
      <c r="B871" s="46"/>
      <c r="C871" s="46"/>
      <c r="P871" s="51"/>
    </row>
    <row r="872" spans="1:16" ht="14.25" customHeight="1" x14ac:dyDescent="0.25">
      <c r="A872" s="46"/>
      <c r="B872" s="46"/>
      <c r="C872" s="46"/>
      <c r="P872" s="51"/>
    </row>
    <row r="873" spans="1:16" ht="14.25" customHeight="1" x14ac:dyDescent="0.25">
      <c r="A873" s="46"/>
      <c r="B873" s="46"/>
      <c r="C873" s="46"/>
      <c r="P873" s="51"/>
    </row>
    <row r="874" spans="1:16" ht="14.25" customHeight="1" x14ac:dyDescent="0.25">
      <c r="A874" s="46"/>
      <c r="B874" s="46"/>
      <c r="C874" s="46"/>
      <c r="P874" s="51"/>
    </row>
    <row r="875" spans="1:16" ht="14.25" customHeight="1" x14ac:dyDescent="0.25">
      <c r="A875" s="46"/>
      <c r="B875" s="46"/>
      <c r="C875" s="46"/>
      <c r="P875" s="51"/>
    </row>
    <row r="876" spans="1:16" ht="14.25" customHeight="1" x14ac:dyDescent="0.25">
      <c r="A876" s="46"/>
      <c r="B876" s="46"/>
      <c r="C876" s="46"/>
      <c r="P876" s="51"/>
    </row>
    <row r="877" spans="1:16" ht="14.25" customHeight="1" x14ac:dyDescent="0.25">
      <c r="A877" s="46"/>
      <c r="B877" s="46"/>
      <c r="C877" s="46"/>
      <c r="P877" s="51"/>
    </row>
    <row r="878" spans="1:16" ht="14.25" customHeight="1" x14ac:dyDescent="0.25">
      <c r="A878" s="46"/>
      <c r="B878" s="46"/>
      <c r="C878" s="46"/>
      <c r="P878" s="51"/>
    </row>
    <row r="879" spans="1:16" ht="14.25" customHeight="1" x14ac:dyDescent="0.25">
      <c r="A879" s="46"/>
      <c r="B879" s="46"/>
      <c r="C879" s="46"/>
      <c r="P879" s="51"/>
    </row>
    <row r="880" spans="1:16" ht="14.25" customHeight="1" x14ac:dyDescent="0.25">
      <c r="A880" s="46"/>
      <c r="B880" s="46"/>
      <c r="C880" s="46"/>
      <c r="P880" s="51"/>
    </row>
    <row r="881" spans="1:16" ht="14.25" customHeight="1" x14ac:dyDescent="0.25">
      <c r="A881" s="46"/>
      <c r="B881" s="46"/>
      <c r="C881" s="46"/>
      <c r="P881" s="51"/>
    </row>
    <row r="882" spans="1:16" ht="14.25" customHeight="1" x14ac:dyDescent="0.25">
      <c r="A882" s="46"/>
      <c r="B882" s="46"/>
      <c r="C882" s="46"/>
      <c r="P882" s="51"/>
    </row>
    <row r="883" spans="1:16" ht="14.25" customHeight="1" x14ac:dyDescent="0.25">
      <c r="A883" s="46"/>
      <c r="B883" s="46"/>
      <c r="C883" s="46"/>
      <c r="P883" s="51"/>
    </row>
    <row r="884" spans="1:16" ht="14.25" customHeight="1" x14ac:dyDescent="0.25">
      <c r="A884" s="46"/>
      <c r="B884" s="46"/>
      <c r="C884" s="46"/>
      <c r="P884" s="51"/>
    </row>
    <row r="885" spans="1:16" ht="14.25" customHeight="1" x14ac:dyDescent="0.25">
      <c r="A885" s="46"/>
      <c r="B885" s="46"/>
      <c r="C885" s="46"/>
      <c r="P885" s="51"/>
    </row>
    <row r="886" spans="1:16" ht="14.25" customHeight="1" x14ac:dyDescent="0.25">
      <c r="A886" s="46"/>
      <c r="B886" s="46"/>
      <c r="C886" s="46"/>
      <c r="P886" s="51"/>
    </row>
    <row r="887" spans="1:16" ht="14.25" customHeight="1" x14ac:dyDescent="0.25">
      <c r="A887" s="46"/>
      <c r="B887" s="46"/>
      <c r="C887" s="46"/>
      <c r="P887" s="51"/>
    </row>
    <row r="888" spans="1:16" ht="14.25" customHeight="1" x14ac:dyDescent="0.25">
      <c r="A888" s="46"/>
      <c r="B888" s="46"/>
      <c r="C888" s="46"/>
      <c r="P888" s="51"/>
    </row>
    <row r="889" spans="1:16" ht="14.25" customHeight="1" x14ac:dyDescent="0.25">
      <c r="A889" s="46"/>
      <c r="B889" s="46"/>
      <c r="C889" s="46"/>
      <c r="P889" s="51"/>
    </row>
    <row r="890" spans="1:16" ht="14.25" customHeight="1" x14ac:dyDescent="0.25">
      <c r="A890" s="46"/>
      <c r="B890" s="46"/>
      <c r="C890" s="46"/>
      <c r="P890" s="51"/>
    </row>
    <row r="891" spans="1:16" ht="14.25" customHeight="1" x14ac:dyDescent="0.25">
      <c r="A891" s="46"/>
      <c r="B891" s="46"/>
      <c r="C891" s="46"/>
      <c r="P891" s="51"/>
    </row>
    <row r="892" spans="1:16" ht="14.25" customHeight="1" x14ac:dyDescent="0.25">
      <c r="A892" s="46"/>
      <c r="B892" s="46"/>
      <c r="C892" s="46"/>
      <c r="P892" s="51"/>
    </row>
    <row r="893" spans="1:16" ht="14.25" customHeight="1" x14ac:dyDescent="0.25">
      <c r="A893" s="46"/>
      <c r="B893" s="46"/>
      <c r="C893" s="46"/>
      <c r="P893" s="51"/>
    </row>
    <row r="894" spans="1:16" ht="14.25" customHeight="1" x14ac:dyDescent="0.25">
      <c r="A894" s="46"/>
      <c r="B894" s="46"/>
      <c r="C894" s="46"/>
      <c r="P894" s="51"/>
    </row>
    <row r="895" spans="1:16" ht="14.25" customHeight="1" x14ac:dyDescent="0.25">
      <c r="A895" s="46"/>
      <c r="B895" s="46"/>
      <c r="C895" s="46"/>
      <c r="P895" s="51"/>
    </row>
    <row r="896" spans="1:16" ht="14.25" customHeight="1" x14ac:dyDescent="0.25">
      <c r="A896" s="46"/>
      <c r="B896" s="46"/>
      <c r="C896" s="46"/>
      <c r="P896" s="51"/>
    </row>
    <row r="897" spans="1:16" ht="14.25" customHeight="1" x14ac:dyDescent="0.25">
      <c r="A897" s="46"/>
      <c r="B897" s="46"/>
      <c r="C897" s="46"/>
      <c r="P897" s="51"/>
    </row>
    <row r="898" spans="1:16" ht="14.25" customHeight="1" x14ac:dyDescent="0.25">
      <c r="A898" s="46"/>
      <c r="B898" s="46"/>
      <c r="C898" s="46"/>
      <c r="P898" s="51"/>
    </row>
    <row r="899" spans="1:16" ht="14.25" customHeight="1" x14ac:dyDescent="0.25">
      <c r="A899" s="46"/>
      <c r="B899" s="46"/>
      <c r="C899" s="46"/>
      <c r="P899" s="51"/>
    </row>
    <row r="900" spans="1:16" ht="14.25" customHeight="1" x14ac:dyDescent="0.25">
      <c r="A900" s="46"/>
      <c r="B900" s="46"/>
      <c r="C900" s="46"/>
      <c r="P900" s="51"/>
    </row>
    <row r="901" spans="1:16" ht="14.25" customHeight="1" x14ac:dyDescent="0.25">
      <c r="A901" s="46"/>
      <c r="B901" s="46"/>
      <c r="C901" s="46"/>
      <c r="P901" s="51"/>
    </row>
    <row r="902" spans="1:16" ht="14.25" customHeight="1" x14ac:dyDescent="0.25">
      <c r="A902" s="46"/>
      <c r="B902" s="46"/>
      <c r="C902" s="46"/>
      <c r="P902" s="51"/>
    </row>
    <row r="903" spans="1:16" ht="14.25" customHeight="1" x14ac:dyDescent="0.25">
      <c r="A903" s="46"/>
      <c r="B903" s="46"/>
      <c r="C903" s="46"/>
      <c r="P903" s="51"/>
    </row>
    <row r="904" spans="1:16" ht="14.25" customHeight="1" x14ac:dyDescent="0.25">
      <c r="A904" s="46"/>
      <c r="B904" s="46"/>
      <c r="C904" s="46"/>
      <c r="P904" s="51"/>
    </row>
    <row r="905" spans="1:16" ht="14.25" customHeight="1" x14ac:dyDescent="0.25">
      <c r="A905" s="46"/>
      <c r="B905" s="46"/>
      <c r="C905" s="46"/>
      <c r="P905" s="51"/>
    </row>
    <row r="906" spans="1:16" ht="14.25" customHeight="1" x14ac:dyDescent="0.25">
      <c r="A906" s="46"/>
      <c r="B906" s="46"/>
      <c r="C906" s="46"/>
      <c r="P906" s="51"/>
    </row>
    <row r="907" spans="1:16" ht="14.25" customHeight="1" x14ac:dyDescent="0.25">
      <c r="A907" s="46"/>
      <c r="B907" s="46"/>
      <c r="C907" s="46"/>
      <c r="P907" s="51"/>
    </row>
    <row r="908" spans="1:16" ht="14.25" customHeight="1" x14ac:dyDescent="0.25">
      <c r="A908" s="46"/>
      <c r="B908" s="46"/>
      <c r="C908" s="46"/>
      <c r="P908" s="51"/>
    </row>
    <row r="909" spans="1:16" ht="14.25" customHeight="1" x14ac:dyDescent="0.25">
      <c r="A909" s="46"/>
      <c r="B909" s="46"/>
      <c r="C909" s="46"/>
      <c r="P909" s="51"/>
    </row>
    <row r="910" spans="1:16" ht="14.25" customHeight="1" x14ac:dyDescent="0.25">
      <c r="A910" s="46"/>
      <c r="B910" s="46"/>
      <c r="C910" s="46"/>
      <c r="P910" s="51"/>
    </row>
    <row r="911" spans="1:16" ht="14.25" customHeight="1" x14ac:dyDescent="0.25">
      <c r="A911" s="46"/>
      <c r="B911" s="46"/>
      <c r="C911" s="46"/>
      <c r="P911" s="51"/>
    </row>
    <row r="912" spans="1:16" ht="14.25" customHeight="1" x14ac:dyDescent="0.25">
      <c r="A912" s="46"/>
      <c r="B912" s="46"/>
      <c r="C912" s="46"/>
      <c r="P912" s="51"/>
    </row>
    <row r="913" spans="1:16" ht="14.25" customHeight="1" x14ac:dyDescent="0.25">
      <c r="A913" s="46"/>
      <c r="B913" s="46"/>
      <c r="C913" s="46"/>
      <c r="P913" s="51"/>
    </row>
    <row r="914" spans="1:16" ht="14.25" customHeight="1" x14ac:dyDescent="0.25">
      <c r="A914" s="46"/>
      <c r="B914" s="46"/>
      <c r="C914" s="46"/>
      <c r="P914" s="51"/>
    </row>
    <row r="915" spans="1:16" ht="14.25" customHeight="1" x14ac:dyDescent="0.25">
      <c r="A915" s="46"/>
      <c r="B915" s="46"/>
      <c r="C915" s="46"/>
      <c r="P915" s="51"/>
    </row>
    <row r="916" spans="1:16" ht="14.25" customHeight="1" x14ac:dyDescent="0.25">
      <c r="A916" s="46"/>
      <c r="B916" s="46"/>
      <c r="C916" s="46"/>
      <c r="P916" s="51"/>
    </row>
    <row r="917" spans="1:16" ht="14.25" customHeight="1" x14ac:dyDescent="0.25">
      <c r="A917" s="46"/>
      <c r="B917" s="46"/>
      <c r="C917" s="46"/>
      <c r="P917" s="51"/>
    </row>
    <row r="918" spans="1:16" ht="14.25" customHeight="1" x14ac:dyDescent="0.25">
      <c r="A918" s="46"/>
      <c r="B918" s="46"/>
      <c r="C918" s="46"/>
      <c r="P918" s="51"/>
    </row>
    <row r="919" spans="1:16" ht="14.25" customHeight="1" x14ac:dyDescent="0.25">
      <c r="A919" s="46"/>
      <c r="B919" s="46"/>
      <c r="C919" s="46"/>
      <c r="P919" s="51"/>
    </row>
    <row r="920" spans="1:16" ht="14.25" customHeight="1" x14ac:dyDescent="0.25">
      <c r="A920" s="46"/>
      <c r="B920" s="46"/>
      <c r="C920" s="46"/>
      <c r="P920" s="51"/>
    </row>
    <row r="921" spans="1:16" ht="14.25" customHeight="1" x14ac:dyDescent="0.25">
      <c r="A921" s="46"/>
      <c r="B921" s="46"/>
      <c r="C921" s="46"/>
      <c r="P921" s="51"/>
    </row>
    <row r="922" spans="1:16" ht="14.25" customHeight="1" x14ac:dyDescent="0.25">
      <c r="A922" s="46"/>
      <c r="B922" s="46"/>
      <c r="C922" s="46"/>
      <c r="P922" s="51"/>
    </row>
    <row r="923" spans="1:16" ht="14.25" customHeight="1" x14ac:dyDescent="0.25">
      <c r="A923" s="46"/>
      <c r="B923" s="46"/>
      <c r="C923" s="46"/>
      <c r="P923" s="51"/>
    </row>
    <row r="924" spans="1:16" ht="14.25" customHeight="1" x14ac:dyDescent="0.25">
      <c r="A924" s="46"/>
      <c r="B924" s="46"/>
      <c r="C924" s="46"/>
      <c r="P924" s="51"/>
    </row>
    <row r="925" spans="1:16" ht="14.25" customHeight="1" x14ac:dyDescent="0.25">
      <c r="A925" s="46"/>
      <c r="B925" s="46"/>
      <c r="C925" s="46"/>
      <c r="P925" s="51"/>
    </row>
    <row r="926" spans="1:16" ht="14.25" customHeight="1" x14ac:dyDescent="0.25">
      <c r="A926" s="46"/>
      <c r="B926" s="46"/>
      <c r="C926" s="46"/>
      <c r="P926" s="51"/>
    </row>
    <row r="927" spans="1:16" ht="14.25" customHeight="1" x14ac:dyDescent="0.25">
      <c r="A927" s="46"/>
      <c r="B927" s="46"/>
      <c r="C927" s="46"/>
      <c r="P927" s="51"/>
    </row>
    <row r="928" spans="1:16" ht="14.25" customHeight="1" x14ac:dyDescent="0.25">
      <c r="A928" s="46"/>
      <c r="B928" s="46"/>
      <c r="C928" s="46"/>
      <c r="P928" s="51"/>
    </row>
    <row r="929" spans="1:16" ht="14.25" customHeight="1" x14ac:dyDescent="0.25">
      <c r="A929" s="46"/>
      <c r="B929" s="46"/>
      <c r="C929" s="46"/>
      <c r="P929" s="51"/>
    </row>
    <row r="930" spans="1:16" ht="14.25" customHeight="1" x14ac:dyDescent="0.25">
      <c r="A930" s="46"/>
      <c r="B930" s="46"/>
      <c r="C930" s="46"/>
      <c r="P930" s="51"/>
    </row>
    <row r="931" spans="1:16" ht="14.25" customHeight="1" x14ac:dyDescent="0.25">
      <c r="A931" s="46"/>
      <c r="B931" s="46"/>
      <c r="C931" s="46"/>
      <c r="P931" s="51"/>
    </row>
    <row r="932" spans="1:16" ht="14.25" customHeight="1" x14ac:dyDescent="0.25">
      <c r="A932" s="46"/>
      <c r="B932" s="46"/>
      <c r="C932" s="46"/>
      <c r="P932" s="51"/>
    </row>
    <row r="933" spans="1:16" ht="14.25" customHeight="1" x14ac:dyDescent="0.25">
      <c r="A933" s="46"/>
      <c r="B933" s="46"/>
      <c r="C933" s="46"/>
      <c r="P933" s="51"/>
    </row>
    <row r="934" spans="1:16" ht="14.25" customHeight="1" x14ac:dyDescent="0.25">
      <c r="A934" s="46"/>
      <c r="B934" s="46"/>
      <c r="C934" s="46"/>
      <c r="P934" s="51"/>
    </row>
    <row r="935" spans="1:16" ht="14.25" customHeight="1" x14ac:dyDescent="0.25">
      <c r="A935" s="46"/>
      <c r="B935" s="46"/>
      <c r="C935" s="46"/>
      <c r="P935" s="51"/>
    </row>
    <row r="936" spans="1:16" ht="14.25" customHeight="1" x14ac:dyDescent="0.25">
      <c r="A936" s="46"/>
      <c r="B936" s="46"/>
      <c r="C936" s="46"/>
      <c r="P936" s="51"/>
    </row>
    <row r="937" spans="1:16" ht="14.25" customHeight="1" x14ac:dyDescent="0.25">
      <c r="A937" s="46"/>
      <c r="B937" s="46"/>
      <c r="C937" s="46"/>
      <c r="P937" s="51"/>
    </row>
    <row r="938" spans="1:16" ht="14.25" customHeight="1" x14ac:dyDescent="0.25">
      <c r="A938" s="46"/>
      <c r="B938" s="46"/>
      <c r="C938" s="46"/>
      <c r="P938" s="51"/>
    </row>
    <row r="939" spans="1:16" ht="14.25" customHeight="1" x14ac:dyDescent="0.25">
      <c r="A939" s="46"/>
      <c r="B939" s="46"/>
      <c r="C939" s="46"/>
      <c r="P939" s="51"/>
    </row>
    <row r="940" spans="1:16" ht="14.25" customHeight="1" x14ac:dyDescent="0.25">
      <c r="A940" s="46"/>
      <c r="B940" s="46"/>
      <c r="C940" s="46"/>
      <c r="P940" s="51"/>
    </row>
    <row r="941" spans="1:16" ht="14.25" customHeight="1" x14ac:dyDescent="0.25">
      <c r="A941" s="46"/>
      <c r="B941" s="46"/>
      <c r="C941" s="46"/>
      <c r="P941" s="51"/>
    </row>
    <row r="942" spans="1:16" ht="14.25" customHeight="1" x14ac:dyDescent="0.25">
      <c r="A942" s="46"/>
      <c r="B942" s="46"/>
      <c r="C942" s="46"/>
      <c r="P942" s="51"/>
    </row>
    <row r="943" spans="1:16" ht="14.25" customHeight="1" x14ac:dyDescent="0.25">
      <c r="A943" s="46"/>
      <c r="B943" s="46"/>
      <c r="C943" s="46"/>
      <c r="P943" s="51"/>
    </row>
    <row r="944" spans="1:16" ht="14.25" customHeight="1" x14ac:dyDescent="0.25">
      <c r="A944" s="46"/>
      <c r="B944" s="46"/>
      <c r="C944" s="46"/>
      <c r="P944" s="51"/>
    </row>
    <row r="945" spans="1:16" ht="14.25" customHeight="1" x14ac:dyDescent="0.25">
      <c r="A945" s="46"/>
      <c r="B945" s="46"/>
      <c r="C945" s="46"/>
      <c r="P945" s="51"/>
    </row>
    <row r="946" spans="1:16" ht="14.25" customHeight="1" x14ac:dyDescent="0.25">
      <c r="A946" s="46"/>
      <c r="B946" s="46"/>
      <c r="C946" s="46"/>
      <c r="P946" s="51"/>
    </row>
    <row r="947" spans="1:16" ht="14.25" customHeight="1" x14ac:dyDescent="0.25">
      <c r="A947" s="46"/>
      <c r="B947" s="46"/>
      <c r="C947" s="46"/>
      <c r="P947" s="51"/>
    </row>
    <row r="948" spans="1:16" ht="14.25" customHeight="1" x14ac:dyDescent="0.25">
      <c r="A948" s="46"/>
      <c r="B948" s="46"/>
      <c r="C948" s="46"/>
      <c r="P948" s="51"/>
    </row>
    <row r="949" spans="1:16" ht="14.25" customHeight="1" x14ac:dyDescent="0.25">
      <c r="A949" s="46"/>
      <c r="B949" s="46"/>
      <c r="C949" s="46"/>
      <c r="P949" s="51"/>
    </row>
    <row r="950" spans="1:16" ht="14.25" customHeight="1" x14ac:dyDescent="0.25">
      <c r="A950" s="46"/>
      <c r="B950" s="46"/>
      <c r="C950" s="46"/>
      <c r="P950" s="51"/>
    </row>
    <row r="951" spans="1:16" ht="14.25" customHeight="1" x14ac:dyDescent="0.25">
      <c r="A951" s="46"/>
      <c r="B951" s="46"/>
      <c r="C951" s="46"/>
      <c r="P951" s="51"/>
    </row>
    <row r="952" spans="1:16" ht="14.25" customHeight="1" x14ac:dyDescent="0.25">
      <c r="A952" s="46"/>
      <c r="B952" s="46"/>
      <c r="C952" s="46"/>
      <c r="P952" s="51"/>
    </row>
    <row r="953" spans="1:16" ht="14.25" customHeight="1" x14ac:dyDescent="0.25">
      <c r="A953" s="46"/>
      <c r="B953" s="46"/>
      <c r="C953" s="46"/>
      <c r="P953" s="51"/>
    </row>
    <row r="954" spans="1:16" ht="14.25" customHeight="1" x14ac:dyDescent="0.25">
      <c r="A954" s="46"/>
      <c r="B954" s="46"/>
      <c r="C954" s="46"/>
      <c r="P954" s="51"/>
    </row>
    <row r="955" spans="1:16" ht="14.25" customHeight="1" x14ac:dyDescent="0.25">
      <c r="A955" s="46"/>
      <c r="B955" s="46"/>
      <c r="C955" s="46"/>
      <c r="P955" s="51"/>
    </row>
    <row r="956" spans="1:16" ht="14.25" customHeight="1" x14ac:dyDescent="0.25">
      <c r="A956" s="46"/>
      <c r="B956" s="46"/>
      <c r="C956" s="46"/>
      <c r="P956" s="51"/>
    </row>
    <row r="957" spans="1:16" ht="14.25" customHeight="1" x14ac:dyDescent="0.25">
      <c r="A957" s="46"/>
      <c r="B957" s="46"/>
      <c r="C957" s="46"/>
      <c r="P957" s="51"/>
    </row>
    <row r="958" spans="1:16" ht="14.25" customHeight="1" x14ac:dyDescent="0.25">
      <c r="A958" s="46"/>
      <c r="B958" s="46"/>
      <c r="C958" s="46"/>
      <c r="P958" s="51"/>
    </row>
    <row r="959" spans="1:16" ht="14.25" customHeight="1" x14ac:dyDescent="0.25">
      <c r="A959" s="46"/>
      <c r="B959" s="46"/>
      <c r="C959" s="46"/>
      <c r="P959" s="51"/>
    </row>
    <row r="960" spans="1:16" ht="14.25" customHeight="1" x14ac:dyDescent="0.25">
      <c r="A960" s="46"/>
      <c r="B960" s="46"/>
      <c r="C960" s="46"/>
      <c r="P960" s="51"/>
    </row>
    <row r="961" spans="1:16" ht="14.25" customHeight="1" x14ac:dyDescent="0.25">
      <c r="A961" s="46"/>
      <c r="B961" s="46"/>
      <c r="C961" s="46"/>
      <c r="P961" s="51"/>
    </row>
    <row r="962" spans="1:16" ht="14.25" customHeight="1" x14ac:dyDescent="0.25">
      <c r="A962" s="46"/>
      <c r="B962" s="46"/>
      <c r="C962" s="46"/>
      <c r="P962" s="51"/>
    </row>
    <row r="963" spans="1:16" ht="14.25" customHeight="1" x14ac:dyDescent="0.25">
      <c r="A963" s="46"/>
      <c r="B963" s="46"/>
      <c r="C963" s="46"/>
      <c r="P963" s="51"/>
    </row>
    <row r="964" spans="1:16" ht="14.25" customHeight="1" x14ac:dyDescent="0.25">
      <c r="A964" s="46"/>
      <c r="B964" s="46"/>
      <c r="C964" s="46"/>
      <c r="P964" s="51"/>
    </row>
    <row r="965" spans="1:16" ht="14.25" customHeight="1" x14ac:dyDescent="0.25">
      <c r="A965" s="46"/>
      <c r="B965" s="46"/>
      <c r="C965" s="46"/>
      <c r="P965" s="51"/>
    </row>
    <row r="966" spans="1:16" ht="14.25" customHeight="1" x14ac:dyDescent="0.25">
      <c r="A966" s="46"/>
      <c r="B966" s="46"/>
      <c r="C966" s="46"/>
      <c r="P966" s="51"/>
    </row>
    <row r="967" spans="1:16" ht="14.25" customHeight="1" x14ac:dyDescent="0.25">
      <c r="A967" s="46"/>
      <c r="B967" s="46"/>
      <c r="C967" s="46"/>
      <c r="P967" s="51"/>
    </row>
    <row r="968" spans="1:16" ht="14.25" customHeight="1" x14ac:dyDescent="0.25">
      <c r="A968" s="46"/>
      <c r="B968" s="46"/>
      <c r="C968" s="46"/>
      <c r="P968" s="51"/>
    </row>
    <row r="969" spans="1:16" ht="14.25" customHeight="1" x14ac:dyDescent="0.25">
      <c r="A969" s="46"/>
      <c r="B969" s="46"/>
      <c r="C969" s="46"/>
      <c r="P969" s="51"/>
    </row>
    <row r="970" spans="1:16" ht="14.25" customHeight="1" x14ac:dyDescent="0.25">
      <c r="A970" s="46"/>
      <c r="B970" s="46"/>
      <c r="C970" s="46"/>
      <c r="P970" s="51"/>
    </row>
    <row r="971" spans="1:16" ht="14.25" customHeight="1" x14ac:dyDescent="0.25">
      <c r="A971" s="46"/>
      <c r="B971" s="46"/>
      <c r="C971" s="46"/>
      <c r="P971" s="51"/>
    </row>
    <row r="972" spans="1:16" ht="14.25" customHeight="1" x14ac:dyDescent="0.25">
      <c r="A972" s="46"/>
      <c r="B972" s="46"/>
      <c r="C972" s="46"/>
      <c r="P972" s="51"/>
    </row>
    <row r="973" spans="1:16" ht="14.25" customHeight="1" x14ac:dyDescent="0.25">
      <c r="A973" s="46"/>
      <c r="B973" s="46"/>
      <c r="C973" s="46"/>
      <c r="P973" s="51"/>
    </row>
    <row r="974" spans="1:16" ht="14.25" customHeight="1" x14ac:dyDescent="0.25">
      <c r="A974" s="46"/>
      <c r="B974" s="46"/>
      <c r="C974" s="46"/>
      <c r="P974" s="51"/>
    </row>
    <row r="975" spans="1:16" ht="14.25" customHeight="1" x14ac:dyDescent="0.25">
      <c r="A975" s="46"/>
      <c r="B975" s="46"/>
      <c r="C975" s="46"/>
      <c r="P975" s="51"/>
    </row>
    <row r="976" spans="1:16" ht="14.25" customHeight="1" x14ac:dyDescent="0.25">
      <c r="A976" s="46"/>
      <c r="B976" s="46"/>
      <c r="C976" s="46"/>
      <c r="P976" s="51"/>
    </row>
    <row r="977" spans="1:16" ht="14.25" customHeight="1" x14ac:dyDescent="0.25">
      <c r="A977" s="46"/>
      <c r="B977" s="46"/>
      <c r="C977" s="46"/>
      <c r="P977" s="51"/>
    </row>
    <row r="978" spans="1:16" ht="14.25" customHeight="1" x14ac:dyDescent="0.25">
      <c r="A978" s="46"/>
      <c r="B978" s="46"/>
      <c r="C978" s="46"/>
      <c r="P978" s="51"/>
    </row>
    <row r="979" spans="1:16" ht="14.25" customHeight="1" x14ac:dyDescent="0.25">
      <c r="A979" s="46"/>
      <c r="B979" s="46"/>
      <c r="C979" s="46"/>
      <c r="P979" s="51"/>
    </row>
    <row r="980" spans="1:16" ht="14.25" customHeight="1" x14ac:dyDescent="0.25">
      <c r="A980" s="46"/>
      <c r="B980" s="46"/>
      <c r="C980" s="46"/>
      <c r="P980" s="51"/>
    </row>
    <row r="981" spans="1:16" ht="14.25" customHeight="1" x14ac:dyDescent="0.25">
      <c r="A981" s="46"/>
      <c r="B981" s="46"/>
      <c r="C981" s="46"/>
      <c r="P981" s="51"/>
    </row>
    <row r="982" spans="1:16" ht="14.25" customHeight="1" x14ac:dyDescent="0.25">
      <c r="A982" s="46"/>
      <c r="B982" s="46"/>
      <c r="C982" s="46"/>
      <c r="P982" s="51"/>
    </row>
    <row r="983" spans="1:16" ht="14.25" customHeight="1" x14ac:dyDescent="0.25">
      <c r="A983" s="46"/>
      <c r="B983" s="46"/>
      <c r="C983" s="46"/>
      <c r="P983" s="51"/>
    </row>
    <row r="984" spans="1:16" ht="14.25" customHeight="1" x14ac:dyDescent="0.25">
      <c r="A984" s="46"/>
      <c r="B984" s="46"/>
      <c r="C984" s="46"/>
      <c r="P984" s="51"/>
    </row>
    <row r="985" spans="1:16" ht="14.25" customHeight="1" x14ac:dyDescent="0.25">
      <c r="A985" s="46"/>
      <c r="B985" s="46"/>
      <c r="C985" s="46"/>
      <c r="P985" s="51"/>
    </row>
    <row r="986" spans="1:16" ht="14.25" customHeight="1" x14ac:dyDescent="0.25">
      <c r="A986" s="46"/>
      <c r="B986" s="46"/>
      <c r="C986" s="46"/>
      <c r="P986" s="51"/>
    </row>
    <row r="987" spans="1:16" ht="14.25" customHeight="1" x14ac:dyDescent="0.25">
      <c r="A987" s="46"/>
      <c r="B987" s="46"/>
      <c r="C987" s="46"/>
      <c r="P987" s="51"/>
    </row>
    <row r="988" spans="1:16" ht="14.25" customHeight="1" x14ac:dyDescent="0.25">
      <c r="A988" s="46"/>
      <c r="B988" s="46"/>
      <c r="C988" s="46"/>
      <c r="P988" s="51"/>
    </row>
    <row r="989" spans="1:16" ht="14.25" customHeight="1" x14ac:dyDescent="0.25">
      <c r="A989" s="46"/>
      <c r="B989" s="46"/>
      <c r="C989" s="46"/>
      <c r="P989" s="51"/>
    </row>
    <row r="990" spans="1:16" ht="14.25" customHeight="1" x14ac:dyDescent="0.25">
      <c r="A990" s="46"/>
      <c r="B990" s="46"/>
      <c r="C990" s="46"/>
      <c r="P990" s="51"/>
    </row>
    <row r="991" spans="1:16" ht="14.25" customHeight="1" x14ac:dyDescent="0.25">
      <c r="A991" s="46"/>
      <c r="B991" s="46"/>
      <c r="C991" s="46"/>
      <c r="P991" s="51"/>
    </row>
    <row r="992" spans="1:16" ht="14.25" customHeight="1" x14ac:dyDescent="0.25">
      <c r="A992" s="46"/>
      <c r="B992" s="46"/>
      <c r="C992" s="46"/>
      <c r="P992" s="51"/>
    </row>
    <row r="993" spans="1:16" ht="14.25" customHeight="1" x14ac:dyDescent="0.25">
      <c r="A993" s="46"/>
      <c r="B993" s="46"/>
      <c r="C993" s="46"/>
      <c r="P993" s="51"/>
    </row>
    <row r="994" spans="1:16" ht="14.25" customHeight="1" x14ac:dyDescent="0.25">
      <c r="A994" s="46"/>
      <c r="B994" s="46"/>
      <c r="C994" s="46"/>
      <c r="P994" s="51"/>
    </row>
    <row r="995" spans="1:16" ht="14.25" customHeight="1" x14ac:dyDescent="0.25">
      <c r="A995" s="46"/>
      <c r="B995" s="46"/>
      <c r="C995" s="46"/>
      <c r="P995" s="51"/>
    </row>
    <row r="996" spans="1:16" ht="14.25" customHeight="1" x14ac:dyDescent="0.25">
      <c r="A996" s="46"/>
      <c r="B996" s="46"/>
      <c r="C996" s="46"/>
      <c r="P996" s="51"/>
    </row>
    <row r="997" spans="1:16" ht="14.25" customHeight="1" x14ac:dyDescent="0.25">
      <c r="A997" s="46"/>
      <c r="B997" s="46"/>
      <c r="C997" s="46"/>
      <c r="P997" s="51"/>
    </row>
    <row r="998" spans="1:16" ht="14.25" customHeight="1" x14ac:dyDescent="0.25">
      <c r="A998" s="46"/>
      <c r="B998" s="46"/>
      <c r="C998" s="46"/>
      <c r="P998" s="51"/>
    </row>
    <row r="999" spans="1:16" ht="14.25" customHeight="1" x14ac:dyDescent="0.25">
      <c r="A999" s="46"/>
      <c r="B999" s="46"/>
      <c r="C999" s="46"/>
      <c r="P999" s="51"/>
    </row>
    <row r="1000" spans="1:16" ht="14.25" customHeight="1" x14ac:dyDescent="0.25">
      <c r="A1000" s="46"/>
      <c r="B1000" s="46"/>
      <c r="C1000" s="46"/>
      <c r="P1000" s="51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12</vt:i4>
      </vt:variant>
    </vt:vector>
  </HeadingPairs>
  <TitlesOfParts>
    <vt:vector size="15" baseType="lpstr">
      <vt:lpstr>FM-101-IS</vt:lpstr>
      <vt:lpstr>FM-102 - INF SUP</vt:lpstr>
      <vt:lpstr>Listas</vt:lpstr>
      <vt:lpstr>'FM-102 - INF SUP'!_Hlk510619310</vt:lpstr>
      <vt:lpstr>Acta</vt:lpstr>
      <vt:lpstr>'FM-101-IS'!Área_de_impresión</vt:lpstr>
      <vt:lpstr>Dependencias</vt:lpstr>
      <vt:lpstr>Modalidad</vt:lpstr>
      <vt:lpstr>'FM-102 - INF SUP'!OLE_LINK1</vt:lpstr>
      <vt:lpstr>Responsable</vt:lpstr>
      <vt:lpstr>TipoAnexo</vt:lpstr>
      <vt:lpstr>TipoContratos</vt:lpstr>
      <vt:lpstr>TipoRiesgo</vt:lpstr>
      <vt:lpstr>'FM-101-IS'!Títulos_a_imprimir</vt:lpstr>
      <vt:lpstr>'FM-102 - INF SUP'!Títulos_a_imprimir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karina-planeacion</dc:creator>
  <cp:lastModifiedBy>Equipo-ProDesk</cp:lastModifiedBy>
  <cp:lastPrinted>2024-12-31T17:11:49Z</cp:lastPrinted>
  <dcterms:created xsi:type="dcterms:W3CDTF">2018-07-31T19:38:08Z</dcterms:created>
  <dcterms:modified xsi:type="dcterms:W3CDTF">2024-12-31T17:12:22Z</dcterms:modified>
</cp:coreProperties>
</file>