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SEM 2024\bienes y servicios\VIGILANCIA\proceso DIIEMBRE 2024\enviar\DICIEMBRE\"/>
    </mc:Choice>
  </mc:AlternateContent>
  <xr:revisionPtr revIDLastSave="0" documentId="13_ncr:1_{CAC8E60C-5DC3-4336-BBC1-4FD814360240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15 JULIO 2024 IVA NUEVO PPTO" sheetId="12" r:id="rId1"/>
    <sheet name="RESUMEN NOTA (2)" sheetId="18" r:id="rId2"/>
    <sheet name="presupuesto oferente" sheetId="17" r:id="rId3"/>
    <sheet name="RESUMEN oferente" sheetId="16" r:id="rId4"/>
  </sheets>
  <definedNames>
    <definedName name="_xlnm._FilterDatabase" localSheetId="0" hidden="1">'15 JULIO 2024 IVA NUEVO PPTO'!$A$4:$M$28</definedName>
    <definedName name="_xlnm._FilterDatabase" localSheetId="2" hidden="1">'presupuesto oferente'!$A$4:$M$28</definedName>
    <definedName name="_xlnm.Print_Area" localSheetId="0">'15 JULIO 2024 IVA NUEVO PPTO'!$A$1:$L$73</definedName>
    <definedName name="_xlnm.Print_Area" localSheetId="2">'presupuesto oferente'!$A$1:$L$73</definedName>
    <definedName name="_xlnm.Print_Area" localSheetId="1">'RESUMEN NOTA (2)'!$A$1:$C$13</definedName>
    <definedName name="_xlnm.Print_Area" localSheetId="3">'RESUMEN oferente'!$A$1:$C$13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8" l="1"/>
  <c r="C6" i="18"/>
  <c r="C7" i="18" s="1"/>
  <c r="C5" i="18"/>
  <c r="C4" i="18"/>
  <c r="L5" i="17"/>
  <c r="G17" i="17"/>
  <c r="G18" i="17"/>
  <c r="L18" i="17" s="1"/>
  <c r="G19" i="17"/>
  <c r="G20" i="17"/>
  <c r="G21" i="17"/>
  <c r="G22" i="17"/>
  <c r="G23" i="17"/>
  <c r="G24" i="17"/>
  <c r="G25" i="17"/>
  <c r="G26" i="17"/>
  <c r="J56" i="17"/>
  <c r="C62" i="17" s="1"/>
  <c r="C63" i="17" s="1"/>
  <c r="I56" i="17"/>
  <c r="H56" i="17"/>
  <c r="K55" i="17"/>
  <c r="K54" i="17"/>
  <c r="K53" i="17"/>
  <c r="K52" i="17"/>
  <c r="K51" i="17"/>
  <c r="K50" i="17"/>
  <c r="K49" i="17"/>
  <c r="K48" i="17"/>
  <c r="K47" i="17"/>
  <c r="K46" i="17"/>
  <c r="K45" i="17"/>
  <c r="K44" i="17"/>
  <c r="K43" i="17"/>
  <c r="K42" i="17"/>
  <c r="K41" i="17"/>
  <c r="K40" i="17"/>
  <c r="K39" i="17"/>
  <c r="K38" i="17"/>
  <c r="K37" i="17"/>
  <c r="K36" i="17"/>
  <c r="K35" i="17"/>
  <c r="K34" i="17"/>
  <c r="K33" i="17"/>
  <c r="L25" i="17"/>
  <c r="L24" i="17"/>
  <c r="L23" i="17"/>
  <c r="L22" i="17"/>
  <c r="L21" i="17"/>
  <c r="L20" i="17"/>
  <c r="L19" i="17"/>
  <c r="L17" i="17"/>
  <c r="G16" i="17"/>
  <c r="L16" i="17" s="1"/>
  <c r="G15" i="17"/>
  <c r="L15" i="17" s="1"/>
  <c r="G14" i="17"/>
  <c r="L14" i="17" s="1"/>
  <c r="G13" i="17"/>
  <c r="L13" i="17" s="1"/>
  <c r="G12" i="17"/>
  <c r="L12" i="17" s="1"/>
  <c r="G11" i="17"/>
  <c r="L11" i="17" s="1"/>
  <c r="G10" i="17"/>
  <c r="L10" i="17" s="1"/>
  <c r="G9" i="17"/>
  <c r="L9" i="17" s="1"/>
  <c r="G8" i="17"/>
  <c r="L8" i="17" s="1"/>
  <c r="G7" i="17"/>
  <c r="L7" i="17" s="1"/>
  <c r="G6" i="17"/>
  <c r="L6" i="17" s="1"/>
  <c r="G5" i="17"/>
  <c r="C8" i="16"/>
  <c r="I67" i="12"/>
  <c r="C64" i="12"/>
  <c r="L27" i="12"/>
  <c r="G26" i="12"/>
  <c r="H26" i="12" s="1"/>
  <c r="K56" i="17" l="1"/>
  <c r="H27" i="17"/>
  <c r="G27" i="17"/>
  <c r="K57" i="17"/>
  <c r="H27" i="12"/>
  <c r="I26" i="12"/>
  <c r="I27" i="17" l="1"/>
  <c r="I66" i="17" s="1"/>
  <c r="J26" i="12"/>
  <c r="I67" i="17" l="1"/>
  <c r="J27" i="12"/>
  <c r="K26" i="12"/>
  <c r="L26" i="17" l="1"/>
  <c r="L28" i="17" s="1"/>
  <c r="K27" i="12"/>
  <c r="C60" i="12" s="1"/>
  <c r="C61" i="12" s="1"/>
  <c r="L26" i="12"/>
  <c r="L27" i="17" l="1"/>
  <c r="C60" i="17"/>
  <c r="C61" i="17" s="1"/>
  <c r="C64" i="17" s="1"/>
  <c r="I68" i="17" s="1"/>
  <c r="I69" i="17" s="1"/>
  <c r="F14" i="12"/>
  <c r="F5" i="12"/>
  <c r="J56" i="12" l="1"/>
  <c r="C62" i="12" s="1"/>
  <c r="C63" i="12" s="1"/>
  <c r="I56" i="12"/>
  <c r="H56" i="12"/>
  <c r="K55" i="12"/>
  <c r="G55" i="12"/>
  <c r="K54" i="12"/>
  <c r="G54" i="12"/>
  <c r="K53" i="12"/>
  <c r="G53" i="12"/>
  <c r="K52" i="12"/>
  <c r="G52" i="12"/>
  <c r="K51" i="12"/>
  <c r="G51" i="12"/>
  <c r="K50" i="12"/>
  <c r="G50" i="12"/>
  <c r="K49" i="12"/>
  <c r="G49" i="12"/>
  <c r="K48" i="12"/>
  <c r="G48" i="12"/>
  <c r="K47" i="12"/>
  <c r="G47" i="12"/>
  <c r="K46" i="12"/>
  <c r="G46" i="12"/>
  <c r="K45" i="12"/>
  <c r="G45" i="12"/>
  <c r="K44" i="12"/>
  <c r="G44" i="12"/>
  <c r="K43" i="12"/>
  <c r="G43" i="12"/>
  <c r="K42" i="12"/>
  <c r="G42" i="12"/>
  <c r="K41" i="12"/>
  <c r="G41" i="12"/>
  <c r="K40" i="12"/>
  <c r="G40" i="12"/>
  <c r="K39" i="12"/>
  <c r="G39" i="12"/>
  <c r="K38" i="12"/>
  <c r="G38" i="12"/>
  <c r="K37" i="12"/>
  <c r="G37" i="12"/>
  <c r="K36" i="12"/>
  <c r="G36" i="12"/>
  <c r="K35" i="12"/>
  <c r="G35" i="12"/>
  <c r="K34" i="12"/>
  <c r="G34" i="12"/>
  <c r="K33" i="12"/>
  <c r="G33" i="12"/>
  <c r="L25" i="12"/>
  <c r="L24" i="12"/>
  <c r="L23" i="12"/>
  <c r="L22" i="12"/>
  <c r="G21" i="12"/>
  <c r="I21" i="12" s="1"/>
  <c r="L21" i="12" s="1"/>
  <c r="G20" i="12"/>
  <c r="I20" i="12" s="1"/>
  <c r="L20" i="12" s="1"/>
  <c r="G19" i="12"/>
  <c r="I19" i="12" s="1"/>
  <c r="L19" i="12" s="1"/>
  <c r="G18" i="12"/>
  <c r="I18" i="12" s="1"/>
  <c r="L18" i="12" s="1"/>
  <c r="I17" i="12"/>
  <c r="L17" i="12" s="1"/>
  <c r="G16" i="12"/>
  <c r="I16" i="12" s="1"/>
  <c r="L16" i="12" s="1"/>
  <c r="F15" i="12"/>
  <c r="G15" i="12" s="1"/>
  <c r="I15" i="12" s="1"/>
  <c r="L15" i="12" s="1"/>
  <c r="G14" i="12"/>
  <c r="I14" i="12" s="1"/>
  <c r="L14" i="12" s="1"/>
  <c r="G13" i="12"/>
  <c r="I13" i="12" s="1"/>
  <c r="L13" i="12" s="1"/>
  <c r="G12" i="12"/>
  <c r="I12" i="12" s="1"/>
  <c r="L12" i="12" s="1"/>
  <c r="G11" i="12"/>
  <c r="I11" i="12" s="1"/>
  <c r="L11" i="12" s="1"/>
  <c r="G10" i="12"/>
  <c r="I10" i="12" s="1"/>
  <c r="L10" i="12" s="1"/>
  <c r="G9" i="12"/>
  <c r="I9" i="12" s="1"/>
  <c r="L9" i="12" s="1"/>
  <c r="G8" i="12"/>
  <c r="I8" i="12" s="1"/>
  <c r="L8" i="12" s="1"/>
  <c r="G7" i="12"/>
  <c r="I7" i="12" s="1"/>
  <c r="L7" i="12" s="1"/>
  <c r="G6" i="12"/>
  <c r="I6" i="12" s="1"/>
  <c r="L6" i="12" s="1"/>
  <c r="G5" i="12"/>
  <c r="G27" i="12" l="1"/>
  <c r="I5" i="12"/>
  <c r="I68" i="12"/>
  <c r="K57" i="12"/>
  <c r="K56" i="12"/>
  <c r="I27" i="12" l="1"/>
  <c r="L5" i="12"/>
  <c r="L28" i="12" s="1"/>
  <c r="I69" i="12" l="1"/>
  <c r="I66" i="12"/>
</calcChain>
</file>

<file path=xl/sharedStrings.xml><?xml version="1.0" encoding="utf-8"?>
<sst xmlns="http://schemas.openxmlformats.org/spreadsheetml/2006/main" count="325" uniqueCount="116">
  <si>
    <t>NOMBRE DE LA INSTITUCION</t>
  </si>
  <si>
    <t>SEDE</t>
  </si>
  <si>
    <t>TURNOS DE VIGILANCIA</t>
  </si>
  <si>
    <t>COSTO DIRECTO</t>
  </si>
  <si>
    <t>A&amp;S</t>
  </si>
  <si>
    <t>TOTAL COSTO DIRECTO</t>
  </si>
  <si>
    <t>AIU</t>
  </si>
  <si>
    <t>IVA</t>
  </si>
  <si>
    <t>VALOR UNITARIO MENSUAL</t>
  </si>
  <si>
    <t>ANDRES ROJAS I.PC</t>
  </si>
  <si>
    <t xml:space="preserve">LA GAITANA </t>
  </si>
  <si>
    <t xml:space="preserve">AGUSTIN CODAZZI </t>
  </si>
  <si>
    <t>ROSARIO</t>
  </si>
  <si>
    <t xml:space="preserve">ANGEL MARIA PAREDES </t>
  </si>
  <si>
    <t>PRINCIPAL</t>
  </si>
  <si>
    <t xml:space="preserve">CLARETIANO </t>
  </si>
  <si>
    <t xml:space="preserve"> PRINCIPAL</t>
  </si>
  <si>
    <t>DEPARTAMENTAL</t>
  </si>
  <si>
    <t>EFRAIN ROJAS TRUJILLO</t>
  </si>
  <si>
    <t xml:space="preserve">EDUARDO SANTOS </t>
  </si>
  <si>
    <t>ALBERTO ROSERO CONCHA</t>
  </si>
  <si>
    <t>ENRIQUE OLAYA HERRERA</t>
  </si>
  <si>
    <t>JAIRO MORERA LIZCANO</t>
  </si>
  <si>
    <t>PANORAMA FUNDACION VIDA</t>
  </si>
  <si>
    <t>DEPARTAMENTAL TIERRA DE PROMISIÓN</t>
  </si>
  <si>
    <t>EL LAGO</t>
  </si>
  <si>
    <t>PROMOCION SOCIAL</t>
  </si>
  <si>
    <t>CONTRALORIA</t>
  </si>
  <si>
    <t xml:space="preserve">FORTALECILLAS </t>
  </si>
  <si>
    <t>EL CAGUAN</t>
  </si>
  <si>
    <t xml:space="preserve"> TECNICO SUPERIOR</t>
  </si>
  <si>
    <t>RODRIGO LARA BONILLA</t>
  </si>
  <si>
    <t>IV CENTENARIO</t>
  </si>
  <si>
    <t>TOTAL MENSUAL</t>
  </si>
  <si>
    <t>TOTAL MENSUALIDAD</t>
  </si>
  <si>
    <t>TARIFAS DE SERVICIOS ALARMA Y MONITOREO</t>
  </si>
  <si>
    <t>SERVICIO</t>
  </si>
  <si>
    <t xml:space="preserve">CIRCUITO CERRADO DE TELEVISION </t>
  </si>
  <si>
    <t>ALARMA</t>
  </si>
  <si>
    <t>BASE</t>
  </si>
  <si>
    <t>SUBTOTAL</t>
  </si>
  <si>
    <t>GUACIRCO - Jairo Mosquera Moreno</t>
  </si>
  <si>
    <t>HUMBERTO TAFUR CHARRY</t>
  </si>
  <si>
    <t xml:space="preserve">PALMAS </t>
  </si>
  <si>
    <t xml:space="preserve">PALMITAS </t>
  </si>
  <si>
    <t xml:space="preserve">INEM JUJIAN MOTTA SALAS </t>
  </si>
  <si>
    <t xml:space="preserve">LA GRANJA </t>
  </si>
  <si>
    <t xml:space="preserve">JOSE EUSTACIO RIVERA </t>
  </si>
  <si>
    <t xml:space="preserve">ELISEO CABRERA </t>
  </si>
  <si>
    <t xml:space="preserve">JUAN DE CABRERA </t>
  </si>
  <si>
    <t>ALFONSO LOPEZ</t>
  </si>
  <si>
    <t xml:space="preserve">MARIA CRISTINA ARANGO </t>
  </si>
  <si>
    <t>LOS PINOS</t>
  </si>
  <si>
    <t>MISAEL PASTRANA BORRERO</t>
  </si>
  <si>
    <t>LA RIOJA</t>
  </si>
  <si>
    <t>OLIVERIO LARA BORRERO</t>
  </si>
  <si>
    <t>TIMANCO</t>
  </si>
  <si>
    <t>SANTA ISABEL</t>
  </si>
  <si>
    <t>RICARDO BORRERO ALVAREZ</t>
  </si>
  <si>
    <t>JARDIN INFANTIL NACIONAL</t>
  </si>
  <si>
    <t>MEGACOLEGIO</t>
  </si>
  <si>
    <t>SANTA TERESA</t>
  </si>
  <si>
    <t>Jorge Villamil</t>
  </si>
  <si>
    <t>INEM JULIAM MOTTA SALAS</t>
  </si>
  <si>
    <t>MAURICIO SANCHEZ GARCIA</t>
  </si>
  <si>
    <t>SANTA LIBRADA</t>
  </si>
  <si>
    <t>GABINO CHARRY</t>
  </si>
  <si>
    <t>INSTITUTO TECNICO IPC ANDRES ROSA</t>
  </si>
  <si>
    <t>PICARDIAS PRIMARIA</t>
  </si>
  <si>
    <t>ESCUELA NORMAL SUPERIOR</t>
  </si>
  <si>
    <t>LAS BRISAS</t>
  </si>
  <si>
    <t>DISCRIMINACION DEL IVA</t>
  </si>
  <si>
    <t>ATANASIO GIRARDOT</t>
  </si>
  <si>
    <t>GUILLERMO MONTENEGRO</t>
  </si>
  <si>
    <t>12 horas Nocturnas permanentes (Sin arma)</t>
  </si>
  <si>
    <t>24  horas permanentes (Sin arma)</t>
  </si>
  <si>
    <t>12 horas Nocturnas de lunes a viernes (Sin arma)</t>
  </si>
  <si>
    <t>Emaya</t>
  </si>
  <si>
    <t>Luis Calixto Neiva</t>
  </si>
  <si>
    <t>Mi Pequeño Mundo</t>
  </si>
  <si>
    <t>IVA VIGILANCIA FISCA MENSUAL</t>
  </si>
  <si>
    <t>IVA MONITOREO MENSUAL</t>
  </si>
  <si>
    <t>TOTAL DE SERVICIO VIGILANCIA FISICA + MONITOREO</t>
  </si>
  <si>
    <t>TIEMPO</t>
  </si>
  <si>
    <t>VALOR POR MES MONITOREO</t>
  </si>
  <si>
    <t>TOTAL VALOR MENSUAL</t>
  </si>
  <si>
    <t xml:space="preserve">VALOR POR DÍA </t>
  </si>
  <si>
    <t>AGUSTIN CODAZZI</t>
  </si>
  <si>
    <t>ANGEL MARIA PAREDES</t>
  </si>
  <si>
    <t>MARIA CRISTINA ARANGO DE PASTRANA.</t>
  </si>
  <si>
    <t xml:space="preserve">JARDIN PICARDIAS </t>
  </si>
  <si>
    <t>TARIFA DEL 15 DE JULIO AL 31 DE DICIEMBRE DE 2024 (TARIFA VIGENTE)</t>
  </si>
  <si>
    <r>
      <rPr>
        <b/>
        <sz val="12"/>
        <color theme="1"/>
        <rFont val="Times New Roman"/>
        <family val="1"/>
      </rPr>
      <t xml:space="preserve"> Carolina Quintero Polanco</t>
    </r>
    <r>
      <rPr>
        <sz val="12"/>
        <color theme="1"/>
        <rFont val="Times New Roman"/>
        <family val="1"/>
      </rPr>
      <t xml:space="preserve">
Profesional Universitario
Administrativa y Financiera SEM</t>
    </r>
  </si>
  <si>
    <r>
      <rPr>
        <b/>
        <sz val="12"/>
        <color theme="1"/>
        <rFont val="Times New Roman"/>
        <family val="1"/>
      </rPr>
      <t>Cesar Augusto Coqueco</t>
    </r>
    <r>
      <rPr>
        <sz val="12"/>
        <color theme="1"/>
        <rFont val="Times New Roman"/>
        <family val="1"/>
      </rPr>
      <t xml:space="preserve">
Profesional Universitario
Bienes y servicios SEM</t>
    </r>
  </si>
  <si>
    <t>__________________________________________________</t>
  </si>
  <si>
    <t>_____________________________________</t>
  </si>
  <si>
    <t>24 horas sábados, domingos y festivos  (Sin arma)</t>
  </si>
  <si>
    <t>PRIMA DE SEGURO COLECTI-VO DE VIDA</t>
  </si>
  <si>
    <t>COSTO DIRECTO +PRIMA</t>
  </si>
  <si>
    <t>SERVICIO DE VIGILANCIA FISICA</t>
  </si>
  <si>
    <t>TARIFAS DE SERVICIOS DE VIGILANCIA FISICA  TARIFA  VIGENTE - 15 DE JULIO AL 31 DE DICIEMBRE DE 2024.</t>
  </si>
  <si>
    <t>Servicio de vigilancia y seguridad electrónica mediante:    
1. Alarma monitoreada.                                                                   2. Protección perimetral.                                                                                                                                                                                                                                                3. Conectividad de internet con fibra óptica (Cámaras de vigilancia  24/7)                                                                                                                                                4. Reacción 24/7 para realizar rondas preventivas y reacción inmediata según la generación de alarmas.                                                                                                                                                       5. Sistema de disuasión mediante parlantes IP con generación de voz en tiempo real</t>
  </si>
  <si>
    <t>VALOR POR MES VIGILANCIA FISICA</t>
  </si>
  <si>
    <r>
      <rPr>
        <b/>
        <sz val="12"/>
        <color theme="1"/>
        <rFont val="Times New Roman"/>
        <family val="1"/>
      </rPr>
      <t xml:space="preserve">NOTA: </t>
    </r>
    <r>
      <rPr>
        <sz val="12"/>
        <color theme="1"/>
        <rFont val="Times New Roman"/>
        <family val="1"/>
      </rPr>
      <t>Se aclara que se deberá realizar un ajuste al presupuesto establecido para la contratación  según las tarifas que se regulen para la vigencia 2025 por la Superintendencia de Vigilancia y Seguridad Privada.</t>
    </r>
  </si>
  <si>
    <t>SUPERVISORES</t>
  </si>
  <si>
    <t xml:space="preserve">VARIAS </t>
  </si>
  <si>
    <t>Cantidad de sedes</t>
  </si>
  <si>
    <t xml:space="preserve">Cantidad </t>
  </si>
  <si>
    <t>VALOR TOTAL PRESUPUESTO PARA 248 DIAS (8 MESES Y 8 DIAS)</t>
  </si>
  <si>
    <t>Servicio de supérvisión 24 horas permanentes con armas</t>
  </si>
  <si>
    <t>SUB TOTAL  248 DIAS (8 MESES Y 8 DIAS)</t>
  </si>
  <si>
    <t>IVA   248 DIAS  (8 MESES Y 8 DIAS)</t>
  </si>
  <si>
    <t>VALOR POR LOS  248 DIAS  (8 MESES Y 8 DIAS)</t>
  </si>
  <si>
    <t>IVA VIGILANCIA FISICA 248 dias  (8 MESES Y 8 DIAS)</t>
  </si>
  <si>
    <t xml:space="preserve">IVA MONITOREO 248 dias  (8 MESES Y 8 DIAS) </t>
  </si>
  <si>
    <t>TOTAL IVA MENSUAL 248 DIAS  (8 MESES Y 8 DIAS)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</si>
</sst>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  <font>
      <b/>
      <sz val="12"/>
      <color theme="1"/>
      <name val="Arial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9"/>
      <name val="Times New Roman"/>
      <family val="1"/>
    </font>
    <font>
      <b/>
      <sz val="16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3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42" fontId="5" fillId="3" borderId="1" xfId="2" applyFont="1" applyFill="1" applyBorder="1" applyAlignment="1">
      <alignment horizontal="center" vertical="center" wrapText="1"/>
    </xf>
    <xf numFmtId="42" fontId="5" fillId="0" borderId="1" xfId="2" applyFont="1" applyBorder="1" applyAlignment="1">
      <alignment horizontal="center" vertical="center" wrapText="1"/>
    </xf>
    <xf numFmtId="42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/>
    <xf numFmtId="42" fontId="4" fillId="0" borderId="0" xfId="0" applyNumberFormat="1" applyFont="1"/>
    <xf numFmtId="164" fontId="4" fillId="0" borderId="0" xfId="0" applyNumberFormat="1" applyFont="1"/>
    <xf numFmtId="0" fontId="4" fillId="0" borderId="0" xfId="0" applyFont="1" applyAlignment="1">
      <alignment vertical="center"/>
    </xf>
    <xf numFmtId="164" fontId="0" fillId="0" borderId="0" xfId="0" applyNumberFormat="1"/>
    <xf numFmtId="0" fontId="2" fillId="0" borderId="0" xfId="0" applyFont="1" applyAlignment="1">
      <alignment vertical="center" wrapText="1"/>
    </xf>
    <xf numFmtId="42" fontId="7" fillId="0" borderId="0" xfId="0" applyNumberFormat="1" applyFont="1"/>
    <xf numFmtId="0" fontId="2" fillId="0" borderId="0" xfId="0" applyFont="1"/>
    <xf numFmtId="0" fontId="0" fillId="0" borderId="0" xfId="0" applyAlignment="1">
      <alignment wrapText="1"/>
    </xf>
    <xf numFmtId="42" fontId="0" fillId="0" borderId="0" xfId="0" applyNumberFormat="1" applyAlignment="1">
      <alignment wrapText="1"/>
    </xf>
    <xf numFmtId="164" fontId="6" fillId="0" borderId="9" xfId="1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42" fontId="5" fillId="0" borderId="1" xfId="2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2" fillId="0" borderId="0" xfId="0" applyFont="1"/>
    <xf numFmtId="42" fontId="2" fillId="0" borderId="0" xfId="0" applyNumberFormat="1" applyFont="1"/>
    <xf numFmtId="0" fontId="12" fillId="0" borderId="0" xfId="0" applyFont="1" applyAlignment="1">
      <alignment horizontal="center" vertical="center" wrapText="1"/>
    </xf>
    <xf numFmtId="0" fontId="2" fillId="3" borderId="0" xfId="0" applyFont="1" applyFill="1"/>
    <xf numFmtId="0" fontId="4" fillId="0" borderId="19" xfId="0" applyFont="1" applyBorder="1" applyAlignment="1">
      <alignment horizontal="center" vertical="center" wrapText="1"/>
    </xf>
    <xf numFmtId="164" fontId="5" fillId="3" borderId="19" xfId="1" applyNumberFormat="1" applyFont="1" applyFill="1" applyBorder="1" applyAlignment="1">
      <alignment horizontal="center" vertical="center" wrapText="1"/>
    </xf>
    <xf numFmtId="42" fontId="5" fillId="3" borderId="19" xfId="2" applyFont="1" applyFill="1" applyBorder="1" applyAlignment="1">
      <alignment horizontal="center" vertical="center" wrapText="1"/>
    </xf>
    <xf numFmtId="42" fontId="5" fillId="3" borderId="20" xfId="2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2" fontId="5" fillId="3" borderId="22" xfId="2" applyFont="1" applyFill="1" applyBorder="1" applyAlignment="1">
      <alignment horizontal="center" vertical="center" wrapText="1"/>
    </xf>
    <xf numFmtId="42" fontId="5" fillId="0" borderId="22" xfId="2" applyFont="1" applyFill="1" applyBorder="1" applyAlignment="1">
      <alignment horizontal="center" vertical="center" wrapText="1"/>
    </xf>
    <xf numFmtId="42" fontId="13" fillId="0" borderId="24" xfId="2" applyFont="1" applyBorder="1" applyAlignment="1">
      <alignment horizontal="center" vertical="center" wrapText="1"/>
    </xf>
    <xf numFmtId="42" fontId="13" fillId="0" borderId="25" xfId="2" applyFont="1" applyBorder="1" applyAlignment="1">
      <alignment horizontal="center" vertical="center" wrapText="1"/>
    </xf>
    <xf numFmtId="42" fontId="2" fillId="4" borderId="28" xfId="0" applyNumberFormat="1" applyFont="1" applyFill="1" applyBorder="1" applyAlignment="1">
      <alignment horizontal="center" wrapText="1"/>
    </xf>
    <xf numFmtId="0" fontId="2" fillId="2" borderId="28" xfId="0" applyFont="1" applyFill="1" applyBorder="1" applyAlignment="1">
      <alignment vertical="center"/>
    </xf>
    <xf numFmtId="164" fontId="6" fillId="0" borderId="24" xfId="1" applyNumberFormat="1" applyFont="1" applyFill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164" fontId="6" fillId="0" borderId="32" xfId="0" applyNumberFormat="1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164" fontId="6" fillId="0" borderId="31" xfId="0" applyNumberFormat="1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164" fontId="2" fillId="4" borderId="13" xfId="0" applyNumberFormat="1" applyFont="1" applyFill="1" applyBorder="1"/>
    <xf numFmtId="42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/>
    </xf>
    <xf numFmtId="42" fontId="2" fillId="7" borderId="1" xfId="0" applyNumberFormat="1" applyFont="1" applyFill="1" applyBorder="1" applyAlignment="1">
      <alignment horizontal="left"/>
    </xf>
    <xf numFmtId="165" fontId="8" fillId="5" borderId="16" xfId="0" applyNumberFormat="1" applyFont="1" applyFill="1" applyBorder="1" applyAlignment="1">
      <alignment horizontal="center" vertical="center" wrapText="1"/>
    </xf>
    <xf numFmtId="165" fontId="9" fillId="5" borderId="16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2" fillId="7" borderId="0" xfId="0" applyFont="1" applyFill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5" fillId="0" borderId="11" xfId="1" applyNumberFormat="1" applyFont="1" applyFill="1" applyBorder="1" applyAlignment="1">
      <alignment horizontal="center" vertical="center" wrapText="1"/>
    </xf>
    <xf numFmtId="42" fontId="5" fillId="0" borderId="11" xfId="2" applyFont="1" applyFill="1" applyBorder="1" applyAlignment="1">
      <alignment horizontal="center" vertical="center" wrapText="1"/>
    </xf>
    <xf numFmtId="42" fontId="5" fillId="0" borderId="40" xfId="2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2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horizontal="left"/>
    </xf>
    <xf numFmtId="42" fontId="2" fillId="7" borderId="0" xfId="0" applyNumberFormat="1" applyFont="1" applyFill="1" applyAlignment="1">
      <alignment horizontal="left"/>
    </xf>
    <xf numFmtId="164" fontId="6" fillId="5" borderId="43" xfId="1" applyNumberFormat="1" applyFont="1" applyFill="1" applyBorder="1" applyAlignment="1"/>
    <xf numFmtId="164" fontId="6" fillId="5" borderId="5" xfId="1" applyNumberFormat="1" applyFont="1" applyFill="1" applyBorder="1" applyAlignment="1"/>
    <xf numFmtId="164" fontId="6" fillId="0" borderId="15" xfId="1" applyNumberFormat="1" applyFont="1" applyFill="1" applyBorder="1" applyAlignment="1"/>
    <xf numFmtId="164" fontId="6" fillId="0" borderId="44" xfId="1" applyNumberFormat="1" applyFont="1" applyFill="1" applyBorder="1" applyAlignment="1"/>
    <xf numFmtId="0" fontId="9" fillId="5" borderId="1" xfId="0" applyFont="1" applyFill="1" applyBorder="1" applyAlignment="1">
      <alignment horizontal="center" wrapText="1"/>
    </xf>
    <xf numFmtId="164" fontId="2" fillId="3" borderId="0" xfId="0" applyNumberFormat="1" applyFont="1" applyFill="1"/>
    <xf numFmtId="165" fontId="12" fillId="0" borderId="0" xfId="0" applyNumberFormat="1" applyFont="1"/>
    <xf numFmtId="41" fontId="0" fillId="0" borderId="0" xfId="3" applyFont="1"/>
    <xf numFmtId="0" fontId="8" fillId="6" borderId="12" xfId="0" applyFont="1" applyFill="1" applyBorder="1" applyAlignment="1">
      <alignment horizontal="center" vertical="top" wrapText="1"/>
    </xf>
    <xf numFmtId="0" fontId="8" fillId="6" borderId="15" xfId="0" applyFont="1" applyFill="1" applyBorder="1" applyAlignment="1">
      <alignment horizontal="center" vertical="top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wrapText="1"/>
    </xf>
    <xf numFmtId="0" fontId="2" fillId="4" borderId="27" xfId="0" applyFont="1" applyFill="1" applyBorder="1" applyAlignment="1">
      <alignment horizontal="center" wrapText="1"/>
    </xf>
    <xf numFmtId="0" fontId="14" fillId="7" borderId="26" xfId="0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0" fontId="14" fillId="7" borderId="28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42" fontId="2" fillId="2" borderId="20" xfId="0" applyNumberFormat="1" applyFont="1" applyFill="1" applyBorder="1" applyAlignment="1">
      <alignment horizontal="center" vertical="center" wrapText="1"/>
    </xf>
    <xf numFmtId="42" fontId="2" fillId="2" borderId="25" xfId="0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right" vertical="center" wrapText="1"/>
    </xf>
    <xf numFmtId="0" fontId="2" fillId="0" borderId="24" xfId="0" applyFont="1" applyBorder="1" applyAlignment="1">
      <alignment horizontal="right" vertical="center" wrapText="1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42" fontId="2" fillId="0" borderId="0" xfId="0" applyNumberFormat="1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center" vertical="center"/>
    </xf>
    <xf numFmtId="164" fontId="3" fillId="4" borderId="17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8" fillId="6" borderId="17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justify" vertical="center" wrapText="1"/>
    </xf>
    <xf numFmtId="0" fontId="8" fillId="6" borderId="36" xfId="0" applyFont="1" applyFill="1" applyBorder="1" applyAlignment="1">
      <alignment horizontal="center" vertical="center" wrapText="1"/>
    </xf>
    <xf numFmtId="0" fontId="8" fillId="6" borderId="37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15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42" fontId="2" fillId="0" borderId="0" xfId="0" applyNumberFormat="1" applyFont="1" applyFill="1" applyAlignment="1">
      <alignment horizontal="left" vertical="center" wrapText="1"/>
    </xf>
    <xf numFmtId="164" fontId="2" fillId="0" borderId="0" xfId="0" applyNumberFormat="1" applyFont="1" applyFill="1" applyAlignment="1">
      <alignment horizontal="left"/>
    </xf>
    <xf numFmtId="42" fontId="2" fillId="0" borderId="0" xfId="0" applyNumberFormat="1" applyFont="1" applyFill="1" applyAlignment="1">
      <alignment horizontal="left"/>
    </xf>
  </cellXfs>
  <cellStyles count="4">
    <cellStyle name="Millares [0]" xfId="3" builtinId="6"/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6"/>
  <sheetViews>
    <sheetView view="pageBreakPreview" topLeftCell="A57" zoomScaleNormal="100" zoomScaleSheetLayoutView="100" workbookViewId="0">
      <selection activeCell="C82" sqref="C82"/>
    </sheetView>
  </sheetViews>
  <sheetFormatPr baseColWidth="10" defaultRowHeight="14.4" x14ac:dyDescent="0.3"/>
  <cols>
    <col min="1" max="1" width="20.44140625" customWidth="1"/>
    <col min="2" max="2" width="24.88671875" customWidth="1"/>
    <col min="3" max="3" width="42.33203125" customWidth="1"/>
    <col min="4" max="4" width="7.88671875" bestFit="1" customWidth="1"/>
    <col min="5" max="5" width="10.6640625" customWidth="1"/>
    <col min="6" max="6" width="9.6640625" customWidth="1"/>
    <col min="7" max="7" width="11.88671875" customWidth="1"/>
    <col min="8" max="8" width="11.33203125" customWidth="1"/>
    <col min="9" max="9" width="12.44140625" customWidth="1"/>
    <col min="10" max="10" width="11.33203125" customWidth="1"/>
    <col min="11" max="11" width="12.33203125" customWidth="1"/>
    <col min="12" max="12" width="12" customWidth="1"/>
    <col min="13" max="13" width="12" bestFit="1" customWidth="1"/>
  </cols>
  <sheetData>
    <row r="1" spans="1:13" ht="21" thickBot="1" x14ac:dyDescent="0.35">
      <c r="A1" s="93" t="s">
        <v>100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  <c r="M1" s="44"/>
    </row>
    <row r="2" spans="1:13" ht="16.2" thickBot="1" x14ac:dyDescent="0.35">
      <c r="A2" s="96" t="s">
        <v>99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8"/>
    </row>
    <row r="3" spans="1:13" ht="30.6" customHeight="1" x14ac:dyDescent="0.3">
      <c r="A3" s="99" t="s">
        <v>0</v>
      </c>
      <c r="B3" s="101" t="s">
        <v>1</v>
      </c>
      <c r="C3" s="101" t="s">
        <v>2</v>
      </c>
      <c r="D3" s="138" t="s">
        <v>107</v>
      </c>
      <c r="E3" s="103" t="s">
        <v>3</v>
      </c>
      <c r="F3" s="103" t="s">
        <v>97</v>
      </c>
      <c r="G3" s="103" t="s">
        <v>98</v>
      </c>
      <c r="H3" s="103" t="s">
        <v>4</v>
      </c>
      <c r="I3" s="103" t="s">
        <v>5</v>
      </c>
      <c r="J3" s="103" t="s">
        <v>6</v>
      </c>
      <c r="K3" s="103" t="s">
        <v>7</v>
      </c>
      <c r="L3" s="105" t="s">
        <v>8</v>
      </c>
    </row>
    <row r="4" spans="1:13" ht="22.95" customHeight="1" thickBot="1" x14ac:dyDescent="0.35">
      <c r="A4" s="100"/>
      <c r="B4" s="102"/>
      <c r="C4" s="102"/>
      <c r="D4" s="139"/>
      <c r="E4" s="104"/>
      <c r="F4" s="104"/>
      <c r="G4" s="104"/>
      <c r="H4" s="104"/>
      <c r="I4" s="104"/>
      <c r="J4" s="104"/>
      <c r="K4" s="104"/>
      <c r="L4" s="106"/>
    </row>
    <row r="5" spans="1:13" ht="14.4" customHeight="1" x14ac:dyDescent="0.3">
      <c r="A5" s="107" t="s">
        <v>9</v>
      </c>
      <c r="B5" s="34" t="s">
        <v>10</v>
      </c>
      <c r="C5" s="1" t="s">
        <v>75</v>
      </c>
      <c r="D5" s="75">
        <v>1</v>
      </c>
      <c r="E5" s="35">
        <v>11882000</v>
      </c>
      <c r="F5" s="36">
        <f>500*3</f>
        <v>1500</v>
      </c>
      <c r="G5" s="36">
        <f>E5+F5</f>
        <v>11883500</v>
      </c>
      <c r="H5" s="36">
        <v>950680</v>
      </c>
      <c r="I5" s="36">
        <f t="shared" ref="I5:I21" si="0">+H5+G5</f>
        <v>12834180</v>
      </c>
      <c r="J5" s="36">
        <v>1283418</v>
      </c>
      <c r="K5" s="36">
        <v>243849</v>
      </c>
      <c r="L5" s="37">
        <f t="shared" ref="L5:L25" si="1">+(K5+I5)</f>
        <v>13078029</v>
      </c>
      <c r="M5" s="5"/>
    </row>
    <row r="6" spans="1:13" ht="15.6" customHeight="1" x14ac:dyDescent="0.3">
      <c r="A6" s="108"/>
      <c r="B6" s="6" t="s">
        <v>90</v>
      </c>
      <c r="C6" s="1" t="s">
        <v>74</v>
      </c>
      <c r="D6" s="1">
        <v>1</v>
      </c>
      <c r="E6" s="2">
        <v>6561716</v>
      </c>
      <c r="F6" s="2">
        <v>1000</v>
      </c>
      <c r="G6" s="4">
        <f t="shared" ref="G6:G21" si="2">E6+F6</f>
        <v>6562716</v>
      </c>
      <c r="H6" s="4">
        <v>525017</v>
      </c>
      <c r="I6" s="4">
        <f t="shared" si="0"/>
        <v>7087733</v>
      </c>
      <c r="J6" s="4">
        <v>708773</v>
      </c>
      <c r="K6" s="4">
        <v>134667</v>
      </c>
      <c r="L6" s="39">
        <f t="shared" si="1"/>
        <v>7222400</v>
      </c>
      <c r="M6" s="5"/>
    </row>
    <row r="7" spans="1:13" ht="13.2" customHeight="1" x14ac:dyDescent="0.3">
      <c r="A7" s="38" t="s">
        <v>11</v>
      </c>
      <c r="B7" s="6" t="s">
        <v>12</v>
      </c>
      <c r="C7" s="1" t="s">
        <v>74</v>
      </c>
      <c r="D7" s="1">
        <v>1</v>
      </c>
      <c r="E7" s="2">
        <v>6561716</v>
      </c>
      <c r="F7" s="2">
        <v>1000</v>
      </c>
      <c r="G7" s="4">
        <f t="shared" si="2"/>
        <v>6562716</v>
      </c>
      <c r="H7" s="4">
        <v>525017</v>
      </c>
      <c r="I7" s="4">
        <f t="shared" si="0"/>
        <v>7087733</v>
      </c>
      <c r="J7" s="4">
        <v>708773</v>
      </c>
      <c r="K7" s="4">
        <v>134667</v>
      </c>
      <c r="L7" s="39">
        <f t="shared" si="1"/>
        <v>7222400</v>
      </c>
      <c r="M7" s="5"/>
    </row>
    <row r="8" spans="1:13" ht="16.2" customHeight="1" x14ac:dyDescent="0.3">
      <c r="A8" s="38" t="s">
        <v>13</v>
      </c>
      <c r="B8" s="6" t="s">
        <v>14</v>
      </c>
      <c r="C8" s="1" t="s">
        <v>74</v>
      </c>
      <c r="D8" s="1">
        <v>1</v>
      </c>
      <c r="E8" s="2">
        <v>6561716</v>
      </c>
      <c r="F8" s="2">
        <v>1000</v>
      </c>
      <c r="G8" s="4">
        <f t="shared" si="2"/>
        <v>6562716</v>
      </c>
      <c r="H8" s="4">
        <v>525017</v>
      </c>
      <c r="I8" s="4">
        <f t="shared" si="0"/>
        <v>7087733</v>
      </c>
      <c r="J8" s="4">
        <v>708773</v>
      </c>
      <c r="K8" s="4">
        <v>134667</v>
      </c>
      <c r="L8" s="39">
        <f t="shared" si="1"/>
        <v>7222400</v>
      </c>
      <c r="M8" s="5"/>
    </row>
    <row r="9" spans="1:13" ht="14.4" customHeight="1" x14ac:dyDescent="0.3">
      <c r="A9" s="38" t="s">
        <v>72</v>
      </c>
      <c r="B9" s="6" t="s">
        <v>73</v>
      </c>
      <c r="C9" s="1" t="s">
        <v>74</v>
      </c>
      <c r="D9" s="1">
        <v>1</v>
      </c>
      <c r="E9" s="2">
        <v>6561716</v>
      </c>
      <c r="F9" s="3">
        <v>1000</v>
      </c>
      <c r="G9" s="3">
        <f t="shared" si="2"/>
        <v>6562716</v>
      </c>
      <c r="H9" s="4">
        <v>525017</v>
      </c>
      <c r="I9" s="3">
        <f t="shared" si="0"/>
        <v>7087733</v>
      </c>
      <c r="J9" s="4">
        <v>708773</v>
      </c>
      <c r="K9" s="4">
        <v>134667</v>
      </c>
      <c r="L9" s="39">
        <f t="shared" si="1"/>
        <v>7222400</v>
      </c>
      <c r="M9" s="5"/>
    </row>
    <row r="10" spans="1:13" ht="12.6" customHeight="1" x14ac:dyDescent="0.3">
      <c r="A10" s="38" t="s">
        <v>15</v>
      </c>
      <c r="B10" s="6" t="s">
        <v>16</v>
      </c>
      <c r="C10" s="1" t="s">
        <v>74</v>
      </c>
      <c r="D10" s="1">
        <v>1</v>
      </c>
      <c r="E10" s="2">
        <v>6561716</v>
      </c>
      <c r="F10" s="2">
        <v>1000</v>
      </c>
      <c r="G10" s="4">
        <f t="shared" si="2"/>
        <v>6562716</v>
      </c>
      <c r="H10" s="4">
        <v>525017</v>
      </c>
      <c r="I10" s="4">
        <f t="shared" si="0"/>
        <v>7087733</v>
      </c>
      <c r="J10" s="4">
        <v>708773</v>
      </c>
      <c r="K10" s="4">
        <v>134667</v>
      </c>
      <c r="L10" s="39">
        <f t="shared" si="1"/>
        <v>7222400</v>
      </c>
      <c r="M10" s="5"/>
    </row>
    <row r="11" spans="1:13" ht="12.6" customHeight="1" x14ac:dyDescent="0.3">
      <c r="A11" s="38" t="s">
        <v>17</v>
      </c>
      <c r="B11" s="6" t="s">
        <v>18</v>
      </c>
      <c r="C11" s="1" t="s">
        <v>74</v>
      </c>
      <c r="D11" s="1">
        <v>1</v>
      </c>
      <c r="E11" s="2">
        <v>6561716</v>
      </c>
      <c r="F11" s="2">
        <v>1000</v>
      </c>
      <c r="G11" s="4">
        <f t="shared" si="2"/>
        <v>6562716</v>
      </c>
      <c r="H11" s="4">
        <v>525017</v>
      </c>
      <c r="I11" s="4">
        <f t="shared" si="0"/>
        <v>7087733</v>
      </c>
      <c r="J11" s="4">
        <v>708773</v>
      </c>
      <c r="K11" s="4">
        <v>134667</v>
      </c>
      <c r="L11" s="39">
        <f t="shared" si="1"/>
        <v>7222400</v>
      </c>
      <c r="M11" s="5"/>
    </row>
    <row r="12" spans="1:13" ht="10.95" customHeight="1" x14ac:dyDescent="0.3">
      <c r="A12" s="38" t="s">
        <v>19</v>
      </c>
      <c r="B12" s="6" t="s">
        <v>20</v>
      </c>
      <c r="C12" s="1" t="s">
        <v>74</v>
      </c>
      <c r="D12" s="1">
        <v>1</v>
      </c>
      <c r="E12" s="2">
        <v>6561716</v>
      </c>
      <c r="F12" s="2">
        <v>1000</v>
      </c>
      <c r="G12" s="4">
        <f t="shared" si="2"/>
        <v>6562716</v>
      </c>
      <c r="H12" s="4">
        <v>525017</v>
      </c>
      <c r="I12" s="4">
        <f t="shared" si="0"/>
        <v>7087733</v>
      </c>
      <c r="J12" s="4">
        <v>708773</v>
      </c>
      <c r="K12" s="4">
        <v>134667</v>
      </c>
      <c r="L12" s="39">
        <f t="shared" si="1"/>
        <v>7222400</v>
      </c>
      <c r="M12" s="5"/>
    </row>
    <row r="13" spans="1:13" ht="13.2" customHeight="1" x14ac:dyDescent="0.3">
      <c r="A13" s="38" t="s">
        <v>29</v>
      </c>
      <c r="B13" s="6" t="s">
        <v>14</v>
      </c>
      <c r="C13" s="1" t="s">
        <v>74</v>
      </c>
      <c r="D13" s="1">
        <v>1</v>
      </c>
      <c r="E13" s="2">
        <v>6561716</v>
      </c>
      <c r="F13" s="2">
        <v>1000</v>
      </c>
      <c r="G13" s="4">
        <f t="shared" si="2"/>
        <v>6562716</v>
      </c>
      <c r="H13" s="4">
        <v>525017</v>
      </c>
      <c r="I13" s="4">
        <f t="shared" si="0"/>
        <v>7087733</v>
      </c>
      <c r="J13" s="4">
        <v>708773</v>
      </c>
      <c r="K13" s="4">
        <v>134667</v>
      </c>
      <c r="L13" s="39">
        <f t="shared" si="1"/>
        <v>7222400</v>
      </c>
      <c r="M13" s="5"/>
    </row>
    <row r="14" spans="1:13" ht="24" customHeight="1" x14ac:dyDescent="0.3">
      <c r="A14" s="38" t="s">
        <v>21</v>
      </c>
      <c r="B14" s="6" t="s">
        <v>14</v>
      </c>
      <c r="C14" s="1" t="s">
        <v>75</v>
      </c>
      <c r="D14" s="1">
        <v>1</v>
      </c>
      <c r="E14" s="2">
        <v>11882000</v>
      </c>
      <c r="F14" s="3">
        <f>500*3</f>
        <v>1500</v>
      </c>
      <c r="G14" s="3">
        <f t="shared" si="2"/>
        <v>11883500</v>
      </c>
      <c r="H14" s="3">
        <v>950680</v>
      </c>
      <c r="I14" s="3">
        <f t="shared" si="0"/>
        <v>12834180</v>
      </c>
      <c r="J14" s="3">
        <v>1283418</v>
      </c>
      <c r="K14" s="3">
        <v>243849</v>
      </c>
      <c r="L14" s="39">
        <f t="shared" si="1"/>
        <v>13078029</v>
      </c>
      <c r="M14" s="5"/>
    </row>
    <row r="15" spans="1:13" ht="19.2" customHeight="1" x14ac:dyDescent="0.3">
      <c r="A15" s="38" t="s">
        <v>28</v>
      </c>
      <c r="B15" s="6" t="s">
        <v>14</v>
      </c>
      <c r="C15" s="1" t="s">
        <v>75</v>
      </c>
      <c r="D15" s="1">
        <v>1</v>
      </c>
      <c r="E15" s="2">
        <v>11882000</v>
      </c>
      <c r="F15" s="3">
        <f>500*3</f>
        <v>1500</v>
      </c>
      <c r="G15" s="3">
        <f t="shared" si="2"/>
        <v>11883500</v>
      </c>
      <c r="H15" s="3">
        <v>950680</v>
      </c>
      <c r="I15" s="3">
        <f t="shared" si="0"/>
        <v>12834180</v>
      </c>
      <c r="J15" s="3">
        <v>1283418</v>
      </c>
      <c r="K15" s="3">
        <v>243849</v>
      </c>
      <c r="L15" s="39">
        <f t="shared" si="1"/>
        <v>13078029</v>
      </c>
      <c r="M15" s="5"/>
    </row>
    <row r="16" spans="1:13" ht="25.2" customHeight="1" x14ac:dyDescent="0.3">
      <c r="A16" s="38" t="s">
        <v>22</v>
      </c>
      <c r="B16" s="6" t="s">
        <v>23</v>
      </c>
      <c r="C16" s="1" t="s">
        <v>74</v>
      </c>
      <c r="D16" s="1">
        <v>1</v>
      </c>
      <c r="E16" s="2">
        <v>6561716</v>
      </c>
      <c r="F16" s="2">
        <v>1000</v>
      </c>
      <c r="G16" s="4">
        <f t="shared" si="2"/>
        <v>6562716</v>
      </c>
      <c r="H16" s="4">
        <v>525017</v>
      </c>
      <c r="I16" s="4">
        <f t="shared" si="0"/>
        <v>7087733</v>
      </c>
      <c r="J16" s="4">
        <v>708773</v>
      </c>
      <c r="K16" s="4">
        <v>134667</v>
      </c>
      <c r="L16" s="39">
        <f t="shared" si="1"/>
        <v>7222400</v>
      </c>
      <c r="M16" s="5"/>
    </row>
    <row r="17" spans="1:13" ht="23.4" customHeight="1" x14ac:dyDescent="0.3">
      <c r="A17" s="38" t="s">
        <v>31</v>
      </c>
      <c r="B17" s="6" t="s">
        <v>32</v>
      </c>
      <c r="C17" s="1" t="s">
        <v>75</v>
      </c>
      <c r="D17" s="1">
        <v>1</v>
      </c>
      <c r="E17" s="2">
        <v>11882000</v>
      </c>
      <c r="F17" s="2">
        <v>1500</v>
      </c>
      <c r="G17" s="4">
        <v>11883500</v>
      </c>
      <c r="H17" s="4">
        <v>950680</v>
      </c>
      <c r="I17" s="4">
        <f t="shared" si="0"/>
        <v>12834180</v>
      </c>
      <c r="J17" s="4">
        <v>1283418</v>
      </c>
      <c r="K17" s="4">
        <v>243849</v>
      </c>
      <c r="L17" s="39">
        <f t="shared" si="1"/>
        <v>13078029</v>
      </c>
      <c r="M17" s="5"/>
    </row>
    <row r="18" spans="1:13" ht="15" customHeight="1" x14ac:dyDescent="0.3">
      <c r="A18" s="38" t="s">
        <v>26</v>
      </c>
      <c r="B18" s="6" t="s">
        <v>27</v>
      </c>
      <c r="C18" s="1" t="s">
        <v>76</v>
      </c>
      <c r="D18" s="1">
        <v>1</v>
      </c>
      <c r="E18" s="2">
        <v>4374477</v>
      </c>
      <c r="F18" s="2">
        <v>1000</v>
      </c>
      <c r="G18" s="4">
        <f t="shared" si="2"/>
        <v>4375477</v>
      </c>
      <c r="H18" s="4">
        <v>350038</v>
      </c>
      <c r="I18" s="4">
        <f t="shared" si="0"/>
        <v>4725515</v>
      </c>
      <c r="J18" s="4">
        <v>472552</v>
      </c>
      <c r="K18" s="4">
        <v>89785</v>
      </c>
      <c r="L18" s="39">
        <f t="shared" si="1"/>
        <v>4815300</v>
      </c>
      <c r="M18" s="5"/>
    </row>
    <row r="19" spans="1:13" ht="15" customHeight="1" x14ac:dyDescent="0.3">
      <c r="A19" s="38" t="s">
        <v>26</v>
      </c>
      <c r="B19" s="6" t="s">
        <v>27</v>
      </c>
      <c r="C19" s="6" t="s">
        <v>96</v>
      </c>
      <c r="D19" s="6">
        <v>1</v>
      </c>
      <c r="E19" s="2">
        <v>3960667</v>
      </c>
      <c r="F19" s="2">
        <v>1500</v>
      </c>
      <c r="G19" s="4">
        <f t="shared" si="2"/>
        <v>3962167</v>
      </c>
      <c r="H19" s="4">
        <v>316973</v>
      </c>
      <c r="I19" s="4">
        <f t="shared" si="0"/>
        <v>4279140</v>
      </c>
      <c r="J19" s="4">
        <v>427914</v>
      </c>
      <c r="K19" s="4">
        <v>81304</v>
      </c>
      <c r="L19" s="39">
        <f t="shared" si="1"/>
        <v>4360444</v>
      </c>
      <c r="M19" s="5"/>
    </row>
    <row r="20" spans="1:13" ht="15" customHeight="1" x14ac:dyDescent="0.3">
      <c r="A20" s="38" t="s">
        <v>30</v>
      </c>
      <c r="B20" s="6" t="s">
        <v>30</v>
      </c>
      <c r="C20" s="1" t="s">
        <v>76</v>
      </c>
      <c r="D20" s="1">
        <v>1</v>
      </c>
      <c r="E20" s="2">
        <v>4374477</v>
      </c>
      <c r="F20" s="2">
        <v>1000</v>
      </c>
      <c r="G20" s="4">
        <f t="shared" si="2"/>
        <v>4375477</v>
      </c>
      <c r="H20" s="4">
        <v>350038</v>
      </c>
      <c r="I20" s="4">
        <f t="shared" si="0"/>
        <v>4725515</v>
      </c>
      <c r="J20" s="4">
        <v>472552</v>
      </c>
      <c r="K20" s="4">
        <v>89785</v>
      </c>
      <c r="L20" s="39">
        <f t="shared" si="1"/>
        <v>4815300</v>
      </c>
      <c r="M20" s="5"/>
    </row>
    <row r="21" spans="1:13" ht="15" customHeight="1" x14ac:dyDescent="0.3">
      <c r="A21" s="38" t="s">
        <v>30</v>
      </c>
      <c r="B21" s="6" t="s">
        <v>30</v>
      </c>
      <c r="C21" s="6" t="s">
        <v>96</v>
      </c>
      <c r="D21" s="6">
        <v>1</v>
      </c>
      <c r="E21" s="2">
        <v>3960667</v>
      </c>
      <c r="F21" s="2">
        <v>1500</v>
      </c>
      <c r="G21" s="4">
        <f t="shared" si="2"/>
        <v>3962167</v>
      </c>
      <c r="H21" s="4">
        <v>316973</v>
      </c>
      <c r="I21" s="4">
        <f t="shared" si="0"/>
        <v>4279140</v>
      </c>
      <c r="J21" s="4">
        <v>427914</v>
      </c>
      <c r="K21" s="4">
        <v>81304</v>
      </c>
      <c r="L21" s="39">
        <f t="shared" si="1"/>
        <v>4360444</v>
      </c>
      <c r="M21" s="5"/>
    </row>
    <row r="22" spans="1:13" ht="28.95" customHeight="1" x14ac:dyDescent="0.3">
      <c r="A22" s="38" t="s">
        <v>24</v>
      </c>
      <c r="B22" s="6" t="s">
        <v>25</v>
      </c>
      <c r="C22" s="1" t="s">
        <v>76</v>
      </c>
      <c r="D22" s="1">
        <v>1</v>
      </c>
      <c r="E22" s="2">
        <v>4374477</v>
      </c>
      <c r="F22" s="2">
        <v>1000</v>
      </c>
      <c r="G22" s="4">
        <v>4375477</v>
      </c>
      <c r="H22" s="4">
        <v>350038</v>
      </c>
      <c r="I22" s="4">
        <v>4725515</v>
      </c>
      <c r="J22" s="4">
        <v>472552</v>
      </c>
      <c r="K22" s="4">
        <v>89785</v>
      </c>
      <c r="L22" s="39">
        <f t="shared" si="1"/>
        <v>4815300</v>
      </c>
      <c r="M22" s="5"/>
    </row>
    <row r="23" spans="1:13" ht="31.2" customHeight="1" x14ac:dyDescent="0.3">
      <c r="A23" s="38" t="s">
        <v>24</v>
      </c>
      <c r="B23" s="6" t="s">
        <v>25</v>
      </c>
      <c r="C23" s="6" t="s">
        <v>96</v>
      </c>
      <c r="D23" s="6">
        <v>1</v>
      </c>
      <c r="E23" s="2">
        <v>3960667</v>
      </c>
      <c r="F23" s="2">
        <v>1500</v>
      </c>
      <c r="G23" s="4">
        <v>3962167</v>
      </c>
      <c r="H23" s="4">
        <v>316973</v>
      </c>
      <c r="I23" s="4">
        <v>4279140</v>
      </c>
      <c r="J23" s="4">
        <v>427914</v>
      </c>
      <c r="K23" s="4">
        <v>81304</v>
      </c>
      <c r="L23" s="39">
        <f t="shared" si="1"/>
        <v>4360444</v>
      </c>
      <c r="M23" s="5"/>
    </row>
    <row r="24" spans="1:13" ht="15.6" customHeight="1" x14ac:dyDescent="0.3">
      <c r="A24" s="38" t="s">
        <v>87</v>
      </c>
      <c r="B24" s="6" t="s">
        <v>77</v>
      </c>
      <c r="C24" s="1" t="s">
        <v>76</v>
      </c>
      <c r="D24" s="1">
        <v>1</v>
      </c>
      <c r="E24" s="20">
        <v>4374477</v>
      </c>
      <c r="F24" s="20">
        <v>1000</v>
      </c>
      <c r="G24" s="21">
        <v>4375477</v>
      </c>
      <c r="H24" s="21">
        <v>350038</v>
      </c>
      <c r="I24" s="21">
        <v>4725515</v>
      </c>
      <c r="J24" s="21">
        <v>472552</v>
      </c>
      <c r="K24" s="21">
        <v>89785</v>
      </c>
      <c r="L24" s="40">
        <f t="shared" si="1"/>
        <v>4815300</v>
      </c>
    </row>
    <row r="25" spans="1:13" ht="15.6" customHeight="1" x14ac:dyDescent="0.3">
      <c r="A25" s="38" t="s">
        <v>87</v>
      </c>
      <c r="B25" s="6" t="s">
        <v>77</v>
      </c>
      <c r="C25" s="6" t="s">
        <v>96</v>
      </c>
      <c r="D25" s="6">
        <v>1</v>
      </c>
      <c r="E25" s="20">
        <v>3960667</v>
      </c>
      <c r="F25" s="20">
        <v>1500</v>
      </c>
      <c r="G25" s="21">
        <v>3962167</v>
      </c>
      <c r="H25" s="21">
        <v>316973</v>
      </c>
      <c r="I25" s="21">
        <v>4279140</v>
      </c>
      <c r="J25" s="21">
        <v>427914</v>
      </c>
      <c r="K25" s="21">
        <v>81304</v>
      </c>
      <c r="L25" s="40">
        <f t="shared" si="1"/>
        <v>4360444</v>
      </c>
    </row>
    <row r="26" spans="1:13" ht="15.6" customHeight="1" x14ac:dyDescent="0.3">
      <c r="A26" s="70" t="s">
        <v>105</v>
      </c>
      <c r="B26" s="71" t="s">
        <v>104</v>
      </c>
      <c r="C26" s="71" t="s">
        <v>109</v>
      </c>
      <c r="D26" s="71">
        <v>2</v>
      </c>
      <c r="E26" s="72">
        <v>23764000</v>
      </c>
      <c r="F26" s="72">
        <v>3000</v>
      </c>
      <c r="G26" s="73">
        <f>E26+F26</f>
        <v>23767000</v>
      </c>
      <c r="H26" s="73">
        <f>G26*10/100</f>
        <v>2376700</v>
      </c>
      <c r="I26" s="73">
        <f>H26+G26</f>
        <v>26143700</v>
      </c>
      <c r="J26" s="73">
        <f>I26*10/100</f>
        <v>2614370</v>
      </c>
      <c r="K26" s="73">
        <f>J26*19/100</f>
        <v>496730.3</v>
      </c>
      <c r="L26" s="74">
        <f>I26+K26</f>
        <v>26640430.300000001</v>
      </c>
    </row>
    <row r="27" spans="1:13" ht="13.2" customHeight="1" thickBot="1" x14ac:dyDescent="0.35">
      <c r="A27" s="109" t="s">
        <v>33</v>
      </c>
      <c r="B27" s="110"/>
      <c r="C27" s="110"/>
      <c r="D27" s="110"/>
      <c r="E27" s="110"/>
      <c r="F27" s="110"/>
      <c r="G27" s="41">
        <f>SUM(G5:G26)</f>
        <v>163716020</v>
      </c>
      <c r="H27" s="41">
        <f>SUM(H5:H26)</f>
        <v>13572617</v>
      </c>
      <c r="I27" s="41">
        <f>SUM(I5:I26)</f>
        <v>177288637</v>
      </c>
      <c r="J27" s="41">
        <f>SUM(J5:J26)</f>
        <v>17728863</v>
      </c>
      <c r="K27" s="41">
        <f>SUM(K5:K26)</f>
        <v>3368485.3</v>
      </c>
      <c r="L27" s="42">
        <f>+(K27+I27)</f>
        <v>180657122.30000001</v>
      </c>
    </row>
    <row r="28" spans="1:13" ht="15" thickBot="1" x14ac:dyDescent="0.35">
      <c r="A28" s="7"/>
      <c r="B28" s="7"/>
      <c r="C28" s="7"/>
      <c r="D28" s="7"/>
      <c r="E28" s="7"/>
      <c r="F28" s="7"/>
      <c r="G28" s="7"/>
      <c r="H28" s="7"/>
      <c r="I28" s="7"/>
      <c r="J28" s="91" t="s">
        <v>34</v>
      </c>
      <c r="K28" s="92"/>
      <c r="L28" s="43">
        <f>SUM(L5:L26)</f>
        <v>180657122.30000001</v>
      </c>
    </row>
    <row r="29" spans="1:13" ht="9" customHeight="1" thickBot="1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3" ht="16.2" thickBot="1" x14ac:dyDescent="0.35">
      <c r="A30" s="111" t="s">
        <v>35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3"/>
      <c r="L30" s="9"/>
    </row>
    <row r="31" spans="1:13" ht="25.95" customHeight="1" thickBot="1" x14ac:dyDescent="0.35">
      <c r="A31" s="114" t="s">
        <v>0</v>
      </c>
      <c r="B31" s="114" t="s">
        <v>1</v>
      </c>
      <c r="C31" s="116" t="s">
        <v>36</v>
      </c>
      <c r="D31" s="140" t="s">
        <v>106</v>
      </c>
      <c r="E31" s="142" t="s">
        <v>37</v>
      </c>
      <c r="F31" s="118" t="s">
        <v>38</v>
      </c>
      <c r="G31" s="119" t="s">
        <v>39</v>
      </c>
      <c r="H31" s="121" t="s">
        <v>40</v>
      </c>
      <c r="I31" s="121" t="s">
        <v>6</v>
      </c>
      <c r="J31" s="123" t="s">
        <v>7</v>
      </c>
      <c r="K31" s="125" t="s">
        <v>8</v>
      </c>
      <c r="L31" s="127"/>
    </row>
    <row r="32" spans="1:13" ht="32.4" customHeight="1" thickBot="1" x14ac:dyDescent="0.35">
      <c r="A32" s="115"/>
      <c r="B32" s="115"/>
      <c r="C32" s="117"/>
      <c r="D32" s="141"/>
      <c r="E32" s="143"/>
      <c r="F32" s="114"/>
      <c r="G32" s="120"/>
      <c r="H32" s="122"/>
      <c r="I32" s="122"/>
      <c r="J32" s="124"/>
      <c r="K32" s="126"/>
      <c r="L32" s="127"/>
    </row>
    <row r="33" spans="1:12" ht="24.75" customHeight="1" thickBot="1" x14ac:dyDescent="0.35">
      <c r="A33" s="24" t="s">
        <v>41</v>
      </c>
      <c r="B33" s="47" t="s">
        <v>14</v>
      </c>
      <c r="C33" s="166" t="s">
        <v>101</v>
      </c>
      <c r="D33" s="83">
        <v>1</v>
      </c>
      <c r="E33" s="79">
        <v>2535800</v>
      </c>
      <c r="F33" s="18">
        <v>1689300</v>
      </c>
      <c r="G33" s="19">
        <f>E33+F33</f>
        <v>4225100</v>
      </c>
      <c r="H33" s="19">
        <v>4225100</v>
      </c>
      <c r="I33" s="19">
        <v>422510</v>
      </c>
      <c r="J33" s="54">
        <v>80277</v>
      </c>
      <c r="K33" s="19">
        <f>H33+J33</f>
        <v>4305377</v>
      </c>
      <c r="L33" s="10"/>
    </row>
    <row r="34" spans="1:12" ht="16.2" thickBot="1" x14ac:dyDescent="0.35">
      <c r="A34" s="128" t="s">
        <v>42</v>
      </c>
      <c r="B34" s="48" t="s">
        <v>43</v>
      </c>
      <c r="C34" s="167"/>
      <c r="D34" s="83">
        <v>1</v>
      </c>
      <c r="E34" s="79">
        <v>2535800</v>
      </c>
      <c r="F34" s="18">
        <v>1689300</v>
      </c>
      <c r="G34" s="19">
        <f t="shared" ref="G34:G55" si="3">E34+F34</f>
        <v>4225100</v>
      </c>
      <c r="H34" s="19">
        <v>4225100</v>
      </c>
      <c r="I34" s="19">
        <v>422510</v>
      </c>
      <c r="J34" s="54">
        <v>80277</v>
      </c>
      <c r="K34" s="19">
        <f t="shared" ref="K34:K55" si="4">H34+J34</f>
        <v>4305377</v>
      </c>
      <c r="L34" s="10"/>
    </row>
    <row r="35" spans="1:12" ht="16.2" thickBot="1" x14ac:dyDescent="0.35">
      <c r="A35" s="129"/>
      <c r="B35" s="48" t="s">
        <v>44</v>
      </c>
      <c r="C35" s="167"/>
      <c r="D35" s="83">
        <v>1</v>
      </c>
      <c r="E35" s="79">
        <v>2535800</v>
      </c>
      <c r="F35" s="18">
        <v>1689300</v>
      </c>
      <c r="G35" s="19">
        <f t="shared" si="3"/>
        <v>4225100</v>
      </c>
      <c r="H35" s="19">
        <v>4225100</v>
      </c>
      <c r="I35" s="19">
        <v>422510</v>
      </c>
      <c r="J35" s="54">
        <v>80277</v>
      </c>
      <c r="K35" s="19">
        <f t="shared" si="4"/>
        <v>4305377</v>
      </c>
      <c r="L35" s="10"/>
    </row>
    <row r="36" spans="1:12" ht="24.6" thickBot="1" x14ac:dyDescent="0.35">
      <c r="A36" s="23" t="s">
        <v>45</v>
      </c>
      <c r="B36" s="48" t="s">
        <v>46</v>
      </c>
      <c r="C36" s="167"/>
      <c r="D36" s="83">
        <v>1</v>
      </c>
      <c r="E36" s="79">
        <v>2535800</v>
      </c>
      <c r="F36" s="18">
        <v>1689300</v>
      </c>
      <c r="G36" s="19">
        <f t="shared" si="3"/>
        <v>4225100</v>
      </c>
      <c r="H36" s="19">
        <v>4225100</v>
      </c>
      <c r="I36" s="19">
        <v>422510</v>
      </c>
      <c r="J36" s="54">
        <v>80277</v>
      </c>
      <c r="K36" s="19">
        <f t="shared" si="4"/>
        <v>4305377</v>
      </c>
      <c r="L36" s="10"/>
    </row>
    <row r="37" spans="1:12" ht="16.2" thickBot="1" x14ac:dyDescent="0.35">
      <c r="A37" s="128" t="s">
        <v>22</v>
      </c>
      <c r="B37" s="48" t="s">
        <v>14</v>
      </c>
      <c r="C37" s="167"/>
      <c r="D37" s="83">
        <v>1</v>
      </c>
      <c r="E37" s="79">
        <v>2535800</v>
      </c>
      <c r="F37" s="18">
        <v>1689300</v>
      </c>
      <c r="G37" s="19">
        <f t="shared" si="3"/>
        <v>4225100</v>
      </c>
      <c r="H37" s="19">
        <v>4225100</v>
      </c>
      <c r="I37" s="19">
        <v>422510</v>
      </c>
      <c r="J37" s="54">
        <v>80277</v>
      </c>
      <c r="K37" s="19">
        <f t="shared" si="4"/>
        <v>4305377</v>
      </c>
      <c r="L37" s="10"/>
    </row>
    <row r="38" spans="1:12" ht="24.6" thickBot="1" x14ac:dyDescent="0.35">
      <c r="A38" s="130"/>
      <c r="B38" s="23" t="s">
        <v>23</v>
      </c>
      <c r="C38" s="167"/>
      <c r="D38" s="83">
        <v>1</v>
      </c>
      <c r="E38" s="79">
        <v>2535800</v>
      </c>
      <c r="F38" s="18">
        <v>1689300</v>
      </c>
      <c r="G38" s="19">
        <f t="shared" si="3"/>
        <v>4225100</v>
      </c>
      <c r="H38" s="19">
        <v>4225100</v>
      </c>
      <c r="I38" s="19">
        <v>422510</v>
      </c>
      <c r="J38" s="54">
        <v>80277</v>
      </c>
      <c r="K38" s="19">
        <f t="shared" si="4"/>
        <v>4305377</v>
      </c>
      <c r="L38" s="10"/>
    </row>
    <row r="39" spans="1:12" ht="16.2" thickBot="1" x14ac:dyDescent="0.35">
      <c r="A39" s="23" t="s">
        <v>47</v>
      </c>
      <c r="B39" s="48" t="s">
        <v>48</v>
      </c>
      <c r="C39" s="167"/>
      <c r="D39" s="83">
        <v>1</v>
      </c>
      <c r="E39" s="79">
        <v>2535800</v>
      </c>
      <c r="F39" s="18">
        <v>1689300</v>
      </c>
      <c r="G39" s="19">
        <f t="shared" si="3"/>
        <v>4225100</v>
      </c>
      <c r="H39" s="19">
        <v>4225100</v>
      </c>
      <c r="I39" s="19">
        <v>422510</v>
      </c>
      <c r="J39" s="54">
        <v>80277</v>
      </c>
      <c r="K39" s="19">
        <f t="shared" si="4"/>
        <v>4305377</v>
      </c>
      <c r="L39" s="10"/>
    </row>
    <row r="40" spans="1:12" ht="16.2" thickBot="1" x14ac:dyDescent="0.35">
      <c r="A40" s="23" t="s">
        <v>49</v>
      </c>
      <c r="B40" s="48" t="s">
        <v>50</v>
      </c>
      <c r="C40" s="167"/>
      <c r="D40" s="83">
        <v>1</v>
      </c>
      <c r="E40" s="79">
        <v>2535800</v>
      </c>
      <c r="F40" s="18">
        <v>1689300</v>
      </c>
      <c r="G40" s="19">
        <f t="shared" si="3"/>
        <v>4225100</v>
      </c>
      <c r="H40" s="19">
        <v>4225100</v>
      </c>
      <c r="I40" s="19">
        <v>422510</v>
      </c>
      <c r="J40" s="54">
        <v>80277</v>
      </c>
      <c r="K40" s="19">
        <f t="shared" si="4"/>
        <v>4305377</v>
      </c>
      <c r="L40" s="10"/>
    </row>
    <row r="41" spans="1:12" ht="24.6" thickBot="1" x14ac:dyDescent="0.35">
      <c r="A41" s="23" t="s">
        <v>51</v>
      </c>
      <c r="B41" s="48" t="s">
        <v>52</v>
      </c>
      <c r="C41" s="167"/>
      <c r="D41" s="83">
        <v>1</v>
      </c>
      <c r="E41" s="79">
        <v>2535800</v>
      </c>
      <c r="F41" s="18">
        <v>1689300</v>
      </c>
      <c r="G41" s="19">
        <f t="shared" si="3"/>
        <v>4225100</v>
      </c>
      <c r="H41" s="19">
        <v>4225100</v>
      </c>
      <c r="I41" s="19">
        <v>422510</v>
      </c>
      <c r="J41" s="54">
        <v>80277</v>
      </c>
      <c r="K41" s="19">
        <f t="shared" si="4"/>
        <v>4305377</v>
      </c>
      <c r="L41" s="10"/>
    </row>
    <row r="42" spans="1:12" ht="24.6" thickBot="1" x14ac:dyDescent="0.35">
      <c r="A42" s="23" t="s">
        <v>53</v>
      </c>
      <c r="B42" s="48" t="s">
        <v>54</v>
      </c>
      <c r="C42" s="167"/>
      <c r="D42" s="83">
        <v>1</v>
      </c>
      <c r="E42" s="79">
        <v>2535800</v>
      </c>
      <c r="F42" s="18">
        <v>1689300</v>
      </c>
      <c r="G42" s="19">
        <f t="shared" si="3"/>
        <v>4225100</v>
      </c>
      <c r="H42" s="19">
        <v>4225100</v>
      </c>
      <c r="I42" s="19">
        <v>422510</v>
      </c>
      <c r="J42" s="54">
        <v>80277</v>
      </c>
      <c r="K42" s="19">
        <f t="shared" si="4"/>
        <v>4305377</v>
      </c>
      <c r="L42" s="10"/>
    </row>
    <row r="43" spans="1:12" ht="16.2" thickBot="1" x14ac:dyDescent="0.35">
      <c r="A43" s="128" t="s">
        <v>55</v>
      </c>
      <c r="B43" s="48" t="s">
        <v>56</v>
      </c>
      <c r="C43" s="167"/>
      <c r="D43" s="83">
        <v>1</v>
      </c>
      <c r="E43" s="79">
        <v>2535800</v>
      </c>
      <c r="F43" s="18">
        <v>1689300</v>
      </c>
      <c r="G43" s="19">
        <f t="shared" si="3"/>
        <v>4225100</v>
      </c>
      <c r="H43" s="19">
        <v>4225100</v>
      </c>
      <c r="I43" s="19">
        <v>422510</v>
      </c>
      <c r="J43" s="54">
        <v>80277</v>
      </c>
      <c r="K43" s="19">
        <f t="shared" si="4"/>
        <v>4305377</v>
      </c>
      <c r="L43" s="10"/>
    </row>
    <row r="44" spans="1:12" ht="16.2" thickBot="1" x14ac:dyDescent="0.35">
      <c r="A44" s="129"/>
      <c r="B44" s="48" t="s">
        <v>57</v>
      </c>
      <c r="C44" s="167"/>
      <c r="D44" s="83">
        <v>1</v>
      </c>
      <c r="E44" s="79">
        <v>2535800</v>
      </c>
      <c r="F44" s="18">
        <v>1689300</v>
      </c>
      <c r="G44" s="19">
        <f t="shared" si="3"/>
        <v>4225100</v>
      </c>
      <c r="H44" s="19">
        <v>4225100</v>
      </c>
      <c r="I44" s="19">
        <v>422510</v>
      </c>
      <c r="J44" s="54">
        <v>80277</v>
      </c>
      <c r="K44" s="19">
        <f t="shared" si="4"/>
        <v>4305377</v>
      </c>
      <c r="L44" s="10"/>
    </row>
    <row r="45" spans="1:12" ht="24.6" thickBot="1" x14ac:dyDescent="0.35">
      <c r="A45" s="23" t="s">
        <v>58</v>
      </c>
      <c r="B45" s="48" t="s">
        <v>59</v>
      </c>
      <c r="C45" s="167"/>
      <c r="D45" s="83">
        <v>1</v>
      </c>
      <c r="E45" s="79">
        <v>2535800</v>
      </c>
      <c r="F45" s="18">
        <v>1689300</v>
      </c>
      <c r="G45" s="19">
        <f t="shared" si="3"/>
        <v>4225100</v>
      </c>
      <c r="H45" s="19">
        <v>4225100</v>
      </c>
      <c r="I45" s="19">
        <v>422510</v>
      </c>
      <c r="J45" s="54">
        <v>80277</v>
      </c>
      <c r="K45" s="19">
        <f t="shared" si="4"/>
        <v>4305377</v>
      </c>
      <c r="L45" s="10"/>
    </row>
    <row r="46" spans="1:12" ht="24.6" thickBot="1" x14ac:dyDescent="0.35">
      <c r="A46" s="23" t="s">
        <v>31</v>
      </c>
      <c r="B46" s="23" t="s">
        <v>60</v>
      </c>
      <c r="C46" s="167"/>
      <c r="D46" s="83">
        <v>1</v>
      </c>
      <c r="E46" s="79">
        <v>2535800</v>
      </c>
      <c r="F46" s="18">
        <v>1689300</v>
      </c>
      <c r="G46" s="19">
        <f t="shared" si="3"/>
        <v>4225100</v>
      </c>
      <c r="H46" s="19">
        <v>4225100</v>
      </c>
      <c r="I46" s="19">
        <v>422510</v>
      </c>
      <c r="J46" s="54">
        <v>80277</v>
      </c>
      <c r="K46" s="19">
        <f t="shared" si="4"/>
        <v>4305377</v>
      </c>
      <c r="L46" s="10"/>
    </row>
    <row r="47" spans="1:12" ht="11.4" customHeight="1" thickBot="1" x14ac:dyDescent="0.35">
      <c r="A47" s="128" t="s">
        <v>61</v>
      </c>
      <c r="B47" s="24" t="s">
        <v>62</v>
      </c>
      <c r="C47" s="167"/>
      <c r="D47" s="83">
        <v>1</v>
      </c>
      <c r="E47" s="79">
        <v>2535800</v>
      </c>
      <c r="F47" s="18">
        <v>1689300</v>
      </c>
      <c r="G47" s="19">
        <f t="shared" si="3"/>
        <v>4225100</v>
      </c>
      <c r="H47" s="19">
        <v>4225100</v>
      </c>
      <c r="I47" s="19">
        <v>422510</v>
      </c>
      <c r="J47" s="54">
        <v>80277</v>
      </c>
      <c r="K47" s="19">
        <f t="shared" si="4"/>
        <v>4305377</v>
      </c>
      <c r="L47" s="10"/>
    </row>
    <row r="48" spans="1:12" ht="16.2" thickBot="1" x14ac:dyDescent="0.35">
      <c r="A48" s="130"/>
      <c r="B48" s="23" t="s">
        <v>14</v>
      </c>
      <c r="C48" s="167"/>
      <c r="D48" s="83">
        <v>1</v>
      </c>
      <c r="E48" s="79">
        <v>2535800</v>
      </c>
      <c r="F48" s="18">
        <v>1689300</v>
      </c>
      <c r="G48" s="19">
        <f t="shared" si="3"/>
        <v>4225100</v>
      </c>
      <c r="H48" s="19">
        <v>4225100</v>
      </c>
      <c r="I48" s="19">
        <v>422510</v>
      </c>
      <c r="J48" s="54">
        <v>80277</v>
      </c>
      <c r="K48" s="19">
        <f t="shared" si="4"/>
        <v>4305377</v>
      </c>
      <c r="L48" s="10"/>
    </row>
    <row r="49" spans="1:12" ht="24.6" thickBot="1" x14ac:dyDescent="0.35">
      <c r="A49" s="23" t="s">
        <v>31</v>
      </c>
      <c r="B49" s="23" t="s">
        <v>32</v>
      </c>
      <c r="C49" s="167"/>
      <c r="D49" s="83">
        <v>1</v>
      </c>
      <c r="E49" s="79">
        <v>2535800</v>
      </c>
      <c r="F49" s="18">
        <v>1689300</v>
      </c>
      <c r="G49" s="19">
        <f t="shared" si="3"/>
        <v>4225100</v>
      </c>
      <c r="H49" s="19">
        <v>4225100</v>
      </c>
      <c r="I49" s="19">
        <v>422510</v>
      </c>
      <c r="J49" s="54">
        <v>80277</v>
      </c>
      <c r="K49" s="19">
        <f t="shared" si="4"/>
        <v>4305377</v>
      </c>
      <c r="L49" s="10"/>
    </row>
    <row r="50" spans="1:12" ht="24.6" thickBot="1" x14ac:dyDescent="0.35">
      <c r="A50" s="23" t="s">
        <v>63</v>
      </c>
      <c r="B50" s="23" t="s">
        <v>64</v>
      </c>
      <c r="C50" s="167"/>
      <c r="D50" s="83">
        <v>1</v>
      </c>
      <c r="E50" s="79">
        <v>2535800</v>
      </c>
      <c r="F50" s="18">
        <v>1689300</v>
      </c>
      <c r="G50" s="19">
        <f t="shared" si="3"/>
        <v>4225100</v>
      </c>
      <c r="H50" s="19">
        <v>4225100</v>
      </c>
      <c r="I50" s="19">
        <v>422510</v>
      </c>
      <c r="J50" s="54">
        <v>80277</v>
      </c>
      <c r="K50" s="19">
        <f t="shared" si="4"/>
        <v>4305377</v>
      </c>
      <c r="L50" s="10"/>
    </row>
    <row r="51" spans="1:12" ht="16.2" thickBot="1" x14ac:dyDescent="0.35">
      <c r="A51" s="23" t="s">
        <v>65</v>
      </c>
      <c r="B51" s="23" t="s">
        <v>66</v>
      </c>
      <c r="C51" s="167"/>
      <c r="D51" s="83">
        <v>1</v>
      </c>
      <c r="E51" s="79">
        <v>2535800</v>
      </c>
      <c r="F51" s="18">
        <v>1689300</v>
      </c>
      <c r="G51" s="19">
        <f t="shared" si="3"/>
        <v>4225100</v>
      </c>
      <c r="H51" s="19">
        <v>4225100</v>
      </c>
      <c r="I51" s="19">
        <v>422510</v>
      </c>
      <c r="J51" s="54">
        <v>80277</v>
      </c>
      <c r="K51" s="19">
        <f t="shared" si="4"/>
        <v>4305377</v>
      </c>
      <c r="L51" s="10"/>
    </row>
    <row r="52" spans="1:12" ht="24.6" thickBot="1" x14ac:dyDescent="0.35">
      <c r="A52" s="23" t="s">
        <v>67</v>
      </c>
      <c r="B52" s="23" t="s">
        <v>68</v>
      </c>
      <c r="C52" s="167"/>
      <c r="D52" s="83">
        <v>1</v>
      </c>
      <c r="E52" s="79">
        <v>2535800</v>
      </c>
      <c r="F52" s="18">
        <v>1689300</v>
      </c>
      <c r="G52" s="19">
        <f t="shared" si="3"/>
        <v>4225100</v>
      </c>
      <c r="H52" s="19">
        <v>4225100</v>
      </c>
      <c r="I52" s="19">
        <v>422510</v>
      </c>
      <c r="J52" s="54">
        <v>80277</v>
      </c>
      <c r="K52" s="19">
        <f t="shared" si="4"/>
        <v>4305377</v>
      </c>
      <c r="L52" s="10"/>
    </row>
    <row r="53" spans="1:12" ht="24" x14ac:dyDescent="0.3">
      <c r="A53" s="49" t="s">
        <v>69</v>
      </c>
      <c r="B53" s="49" t="s">
        <v>70</v>
      </c>
      <c r="C53" s="167"/>
      <c r="D53" s="83">
        <v>1</v>
      </c>
      <c r="E53" s="80">
        <v>2535800</v>
      </c>
      <c r="F53" s="25">
        <v>1689300</v>
      </c>
      <c r="G53" s="26">
        <f t="shared" si="3"/>
        <v>4225100</v>
      </c>
      <c r="H53" s="26">
        <v>4225100</v>
      </c>
      <c r="I53" s="26">
        <v>422510</v>
      </c>
      <c r="J53" s="55">
        <v>80277</v>
      </c>
      <c r="K53" s="26">
        <f t="shared" si="4"/>
        <v>4305377</v>
      </c>
      <c r="L53" s="10"/>
    </row>
    <row r="54" spans="1:12" ht="15.6" x14ac:dyDescent="0.3">
      <c r="A54" s="50" t="s">
        <v>88</v>
      </c>
      <c r="B54" s="50" t="s">
        <v>78</v>
      </c>
      <c r="C54" s="167"/>
      <c r="D54" s="83">
        <v>1</v>
      </c>
      <c r="E54" s="81">
        <v>2535800</v>
      </c>
      <c r="F54" s="27">
        <v>1689300</v>
      </c>
      <c r="G54" s="28">
        <f t="shared" si="3"/>
        <v>4225100</v>
      </c>
      <c r="H54" s="28">
        <v>4225100</v>
      </c>
      <c r="I54" s="28">
        <v>422510</v>
      </c>
      <c r="J54" s="56">
        <v>80277</v>
      </c>
      <c r="K54" s="58">
        <f t="shared" si="4"/>
        <v>4305377</v>
      </c>
      <c r="L54" s="10"/>
    </row>
    <row r="55" spans="1:12" ht="24.6" thickBot="1" x14ac:dyDescent="0.35">
      <c r="A55" s="51" t="s">
        <v>89</v>
      </c>
      <c r="B55" s="51" t="s">
        <v>79</v>
      </c>
      <c r="C55" s="168"/>
      <c r="D55" s="83">
        <v>1</v>
      </c>
      <c r="E55" s="82">
        <v>2535800</v>
      </c>
      <c r="F55" s="45">
        <v>1689300</v>
      </c>
      <c r="G55" s="46">
        <f t="shared" si="3"/>
        <v>4225100</v>
      </c>
      <c r="H55" s="46">
        <v>4225100</v>
      </c>
      <c r="I55" s="46">
        <v>422510</v>
      </c>
      <c r="J55" s="57">
        <v>80277</v>
      </c>
      <c r="K55" s="59">
        <f t="shared" si="4"/>
        <v>4305377</v>
      </c>
      <c r="L55" s="10"/>
    </row>
    <row r="56" spans="1:12" x14ac:dyDescent="0.3">
      <c r="A56" s="131" t="s">
        <v>33</v>
      </c>
      <c r="B56" s="131"/>
      <c r="C56" s="131"/>
      <c r="D56" s="157"/>
      <c r="E56" s="131"/>
      <c r="F56" s="131"/>
      <c r="G56" s="131"/>
      <c r="H56" s="22">
        <f>SUM(H33:H55)</f>
        <v>97177300</v>
      </c>
      <c r="I56" s="22">
        <f>SUM(I33:I55)</f>
        <v>9717730</v>
      </c>
      <c r="J56" s="52">
        <f t="shared" ref="J56" si="5">SUM(J33:J55)</f>
        <v>1846371</v>
      </c>
      <c r="K56" s="60">
        <f>SUM(K33:K55)</f>
        <v>99023671</v>
      </c>
      <c r="L56" s="53"/>
    </row>
    <row r="57" spans="1:12" ht="15" thickBot="1" x14ac:dyDescent="0.35">
      <c r="A57" s="8"/>
      <c r="B57" s="8"/>
      <c r="C57" s="8"/>
      <c r="D57" s="8"/>
      <c r="E57" s="11"/>
      <c r="F57" s="8"/>
      <c r="G57" s="8"/>
      <c r="H57" s="8"/>
      <c r="I57" s="132" t="s">
        <v>33</v>
      </c>
      <c r="J57" s="133"/>
      <c r="K57" s="61">
        <f>SUM(K33:K55)</f>
        <v>99023671</v>
      </c>
      <c r="L57" s="8"/>
    </row>
    <row r="58" spans="1:12" ht="6" customHeight="1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</row>
    <row r="59" spans="1:12" ht="14.4" customHeight="1" x14ac:dyDescent="0.3">
      <c r="A59" s="156" t="s">
        <v>71</v>
      </c>
      <c r="B59" s="156"/>
      <c r="C59" s="156"/>
      <c r="D59" s="169"/>
      <c r="E59" s="13"/>
      <c r="F59" s="13"/>
      <c r="G59" s="8"/>
      <c r="H59" s="8"/>
      <c r="I59" s="8"/>
      <c r="J59" s="8"/>
      <c r="K59" s="8"/>
      <c r="L59" s="8"/>
    </row>
    <row r="60" spans="1:12" x14ac:dyDescent="0.3">
      <c r="A60" s="134" t="s">
        <v>80</v>
      </c>
      <c r="B60" s="134"/>
      <c r="C60" s="62">
        <f>K27</f>
        <v>3368485.3</v>
      </c>
      <c r="D60" s="170"/>
      <c r="E60" s="13"/>
      <c r="F60" s="13"/>
      <c r="G60" s="8"/>
      <c r="H60" s="8"/>
      <c r="I60" s="8"/>
      <c r="J60" s="9"/>
      <c r="K60" s="10"/>
      <c r="L60" s="8"/>
    </row>
    <row r="61" spans="1:12" x14ac:dyDescent="0.3">
      <c r="A61" s="134" t="s">
        <v>113</v>
      </c>
      <c r="B61" s="134"/>
      <c r="C61" s="62">
        <f>C60/30*248</f>
        <v>27846145.146666665</v>
      </c>
      <c r="D61" s="170"/>
      <c r="E61" s="13"/>
      <c r="F61" s="13"/>
      <c r="G61" s="8"/>
      <c r="H61" s="8"/>
      <c r="I61" s="8"/>
      <c r="J61" s="9"/>
      <c r="K61" s="10"/>
      <c r="L61" s="8"/>
    </row>
    <row r="62" spans="1:12" x14ac:dyDescent="0.3">
      <c r="A62" s="135" t="s">
        <v>81</v>
      </c>
      <c r="B62" s="135"/>
      <c r="C62" s="63">
        <f>J56</f>
        <v>1846371</v>
      </c>
      <c r="D62" s="171"/>
      <c r="E62" s="13"/>
      <c r="F62" s="13"/>
      <c r="G62" s="13"/>
      <c r="H62" s="8"/>
      <c r="I62" s="8"/>
      <c r="J62" s="8"/>
      <c r="K62" s="10"/>
      <c r="L62" s="10"/>
    </row>
    <row r="63" spans="1:12" x14ac:dyDescent="0.3">
      <c r="A63" s="135" t="s">
        <v>114</v>
      </c>
      <c r="B63" s="135"/>
      <c r="C63" s="63">
        <f>C62/30*248</f>
        <v>15263333.6</v>
      </c>
      <c r="D63" s="171"/>
      <c r="E63" s="13"/>
      <c r="F63" s="13"/>
      <c r="G63" s="13"/>
      <c r="H63" s="8"/>
      <c r="I63" s="8"/>
      <c r="J63" s="8"/>
      <c r="K63" s="10"/>
      <c r="L63" s="10"/>
    </row>
    <row r="64" spans="1:12" x14ac:dyDescent="0.3">
      <c r="A64" s="135" t="s">
        <v>115</v>
      </c>
      <c r="B64" s="135"/>
      <c r="C64" s="64">
        <f>C63+C61</f>
        <v>43109478.746666662</v>
      </c>
      <c r="D64" s="172"/>
      <c r="E64" s="15"/>
      <c r="F64" s="15"/>
      <c r="G64" s="8"/>
      <c r="H64" s="8"/>
      <c r="I64" s="8"/>
      <c r="J64" s="10"/>
      <c r="K64" s="9"/>
      <c r="L64" s="8"/>
    </row>
    <row r="65" spans="1:12" x14ac:dyDescent="0.3">
      <c r="A65" s="136"/>
      <c r="B65" s="136"/>
      <c r="C65" s="31"/>
      <c r="D65" s="31"/>
      <c r="E65" s="8"/>
      <c r="F65" s="8"/>
      <c r="G65" s="8"/>
      <c r="H65" s="8"/>
      <c r="I65" s="8"/>
      <c r="J65" s="10"/>
      <c r="K65" s="9"/>
      <c r="L65" s="10"/>
    </row>
    <row r="66" spans="1:12" x14ac:dyDescent="0.3">
      <c r="A66" s="144" t="s">
        <v>110</v>
      </c>
      <c r="B66" s="145"/>
      <c r="C66" s="145"/>
      <c r="D66" s="145"/>
      <c r="E66" s="145"/>
      <c r="F66" s="145"/>
      <c r="G66" s="145"/>
      <c r="H66" s="146"/>
      <c r="I66" s="153">
        <f>(I27+H56)/30*248</f>
        <v>2268918412.5333333</v>
      </c>
      <c r="J66" s="154"/>
      <c r="K66" s="155"/>
      <c r="L66" s="10"/>
    </row>
    <row r="67" spans="1:12" x14ac:dyDescent="0.3">
      <c r="A67" s="147" t="s">
        <v>6</v>
      </c>
      <c r="B67" s="148"/>
      <c r="C67" s="148"/>
      <c r="D67" s="148"/>
      <c r="E67" s="148"/>
      <c r="F67" s="148"/>
      <c r="G67" s="148"/>
      <c r="H67" s="149"/>
      <c r="I67" s="150">
        <f>(J27+I56)/30*248</f>
        <v>226891835.46666667</v>
      </c>
      <c r="J67" s="151"/>
      <c r="K67" s="152"/>
      <c r="L67" s="8"/>
    </row>
    <row r="68" spans="1:12" x14ac:dyDescent="0.3">
      <c r="A68" s="147" t="s">
        <v>111</v>
      </c>
      <c r="B68" s="148"/>
      <c r="C68" s="148"/>
      <c r="D68" s="148"/>
      <c r="E68" s="148"/>
      <c r="F68" s="148"/>
      <c r="G68" s="148"/>
      <c r="H68" s="149"/>
      <c r="I68" s="150">
        <f>C64</f>
        <v>43109478.746666662</v>
      </c>
      <c r="J68" s="151"/>
      <c r="K68" s="152"/>
      <c r="L68" s="8"/>
    </row>
    <row r="69" spans="1:12" x14ac:dyDescent="0.3">
      <c r="A69" s="144" t="s">
        <v>112</v>
      </c>
      <c r="B69" s="145"/>
      <c r="C69" s="145"/>
      <c r="D69" s="145"/>
      <c r="E69" s="145"/>
      <c r="F69" s="145"/>
      <c r="G69" s="145"/>
      <c r="H69" s="146"/>
      <c r="I69" s="153">
        <f>I66+I68</f>
        <v>2312027891.2799997</v>
      </c>
      <c r="J69" s="154"/>
      <c r="K69" s="155"/>
      <c r="L69" s="8"/>
    </row>
    <row r="70" spans="1:12" x14ac:dyDescent="0.3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</row>
    <row r="71" spans="1:12" ht="31.2" customHeight="1" x14ac:dyDescent="0.3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84"/>
      <c r="L71" s="33"/>
    </row>
    <row r="72" spans="1:12" x14ac:dyDescent="0.3">
      <c r="A72" s="33"/>
      <c r="B72" s="33" t="s">
        <v>94</v>
      </c>
      <c r="C72" s="33"/>
      <c r="D72" s="33"/>
      <c r="E72" s="33"/>
      <c r="F72" s="33"/>
      <c r="G72" s="33"/>
      <c r="H72" s="33" t="s">
        <v>95</v>
      </c>
      <c r="I72" s="33"/>
      <c r="J72" s="33"/>
      <c r="K72" s="33"/>
      <c r="L72" s="33"/>
    </row>
    <row r="73" spans="1:12" ht="47.4" customHeight="1" x14ac:dyDescent="0.3">
      <c r="A73" s="137" t="s">
        <v>92</v>
      </c>
      <c r="B73" s="137"/>
      <c r="C73" s="137"/>
      <c r="D73" s="32"/>
      <c r="E73" s="33"/>
      <c r="F73" s="33"/>
      <c r="G73" s="137" t="s">
        <v>93</v>
      </c>
      <c r="H73" s="137"/>
      <c r="I73" s="137"/>
      <c r="J73" s="137"/>
      <c r="K73" s="137"/>
      <c r="L73" s="33"/>
    </row>
    <row r="74" spans="1:12" x14ac:dyDescent="0.3">
      <c r="A74" s="8"/>
      <c r="B74" s="136"/>
      <c r="C74" s="136"/>
      <c r="D74" s="136"/>
      <c r="E74" s="136"/>
      <c r="F74" s="136"/>
      <c r="G74" s="12"/>
      <c r="H74" s="8"/>
      <c r="I74" s="8"/>
      <c r="J74" s="8"/>
      <c r="K74" s="8"/>
      <c r="L74" s="8"/>
    </row>
    <row r="75" spans="1:12" x14ac:dyDescent="0.3">
      <c r="A75" s="8"/>
      <c r="B75" s="136"/>
      <c r="C75" s="136"/>
      <c r="D75" s="136"/>
      <c r="E75" s="136"/>
      <c r="F75" s="136"/>
      <c r="G75" s="8"/>
      <c r="H75" s="8"/>
      <c r="I75" s="8"/>
      <c r="J75" s="8"/>
      <c r="K75" s="8"/>
      <c r="L75" s="8"/>
    </row>
    <row r="76" spans="1:12" x14ac:dyDescent="0.3">
      <c r="F76" s="16"/>
      <c r="G76" s="12"/>
    </row>
    <row r="77" spans="1:12" ht="15.6" x14ac:dyDescent="0.3">
      <c r="F77" s="14"/>
      <c r="G77" s="12"/>
    </row>
    <row r="78" spans="1:12" ht="15.6" x14ac:dyDescent="0.3">
      <c r="F78" s="14"/>
      <c r="G78" s="12"/>
      <c r="J78" s="12"/>
    </row>
    <row r="79" spans="1:12" x14ac:dyDescent="0.3">
      <c r="F79" s="16"/>
      <c r="G79" s="12"/>
    </row>
    <row r="80" spans="1:12" x14ac:dyDescent="0.3">
      <c r="F80" s="17"/>
      <c r="G80" s="12"/>
    </row>
    <row r="81" spans="6:10" x14ac:dyDescent="0.3">
      <c r="F81" s="16"/>
      <c r="G81" s="12"/>
    </row>
    <row r="82" spans="6:10" x14ac:dyDescent="0.3">
      <c r="F82" s="16"/>
      <c r="G82" s="12"/>
    </row>
    <row r="83" spans="6:10" x14ac:dyDescent="0.3">
      <c r="F83" s="16"/>
      <c r="G83" s="12"/>
      <c r="J83" s="12"/>
    </row>
    <row r="84" spans="6:10" x14ac:dyDescent="0.3">
      <c r="F84" s="16"/>
      <c r="G84" s="12"/>
      <c r="I84" s="12"/>
      <c r="J84" s="12"/>
    </row>
    <row r="85" spans="6:10" x14ac:dyDescent="0.3">
      <c r="F85" s="16"/>
      <c r="G85" s="12"/>
    </row>
    <row r="86" spans="6:10" x14ac:dyDescent="0.3">
      <c r="F86" s="16"/>
      <c r="G86" s="12"/>
    </row>
    <row r="87" spans="6:10" x14ac:dyDescent="0.3">
      <c r="F87" s="16"/>
      <c r="G87" s="12"/>
    </row>
    <row r="88" spans="6:10" x14ac:dyDescent="0.3">
      <c r="F88" s="16"/>
      <c r="G88" s="12"/>
    </row>
    <row r="89" spans="6:10" x14ac:dyDescent="0.3">
      <c r="F89" s="16"/>
      <c r="G89" s="12"/>
    </row>
    <row r="92" spans="6:10" x14ac:dyDescent="0.3">
      <c r="G92" s="12"/>
    </row>
    <row r="93" spans="6:10" x14ac:dyDescent="0.3">
      <c r="G93" s="12"/>
    </row>
    <row r="95" spans="6:10" x14ac:dyDescent="0.3">
      <c r="G95" s="12"/>
    </row>
    <row r="96" spans="6:10" x14ac:dyDescent="0.3">
      <c r="G96" s="12"/>
    </row>
  </sheetData>
  <autoFilter ref="A4:M28" xr:uid="{00000000-0009-0000-0000-000002000000}"/>
  <mergeCells count="56">
    <mergeCell ref="A1:L1"/>
    <mergeCell ref="C33:C55"/>
    <mergeCell ref="A59:C59"/>
    <mergeCell ref="I66:K66"/>
    <mergeCell ref="I67:K67"/>
    <mergeCell ref="I57:J57"/>
    <mergeCell ref="H31:H32"/>
    <mergeCell ref="I31:I32"/>
    <mergeCell ref="J31:J32"/>
    <mergeCell ref="A37:A38"/>
    <mergeCell ref="A43:A44"/>
    <mergeCell ref="A56:G56"/>
    <mergeCell ref="A34:A35"/>
    <mergeCell ref="A31:A32"/>
    <mergeCell ref="B31:B32"/>
    <mergeCell ref="C31:C32"/>
    <mergeCell ref="B74:F74"/>
    <mergeCell ref="B75:F75"/>
    <mergeCell ref="A73:C73"/>
    <mergeCell ref="A60:B60"/>
    <mergeCell ref="A61:B61"/>
    <mergeCell ref="A62:B62"/>
    <mergeCell ref="A63:B63"/>
    <mergeCell ref="A64:B64"/>
    <mergeCell ref="A65:B65"/>
    <mergeCell ref="A66:H66"/>
    <mergeCell ref="A67:H67"/>
    <mergeCell ref="A68:H68"/>
    <mergeCell ref="A69:H69"/>
    <mergeCell ref="G73:K73"/>
    <mergeCell ref="I68:K68"/>
    <mergeCell ref="I69:K69"/>
    <mergeCell ref="A5:A6"/>
    <mergeCell ref="E31:E32"/>
    <mergeCell ref="A27:F27"/>
    <mergeCell ref="K31:K32"/>
    <mergeCell ref="L31:L32"/>
    <mergeCell ref="F31:F32"/>
    <mergeCell ref="G31:G32"/>
    <mergeCell ref="J28:K28"/>
    <mergeCell ref="D3:D4"/>
    <mergeCell ref="D31:D32"/>
    <mergeCell ref="A47:A48"/>
    <mergeCell ref="A30:K30"/>
    <mergeCell ref="A2:L2"/>
    <mergeCell ref="A3:A4"/>
    <mergeCell ref="B3:B4"/>
    <mergeCell ref="C3:C4"/>
    <mergeCell ref="E3:E4"/>
    <mergeCell ref="F3:F4"/>
    <mergeCell ref="G3:G4"/>
    <mergeCell ref="H3:H4"/>
    <mergeCell ref="I3:I4"/>
    <mergeCell ref="J3:J4"/>
    <mergeCell ref="K3:K4"/>
    <mergeCell ref="L3:L4"/>
  </mergeCells>
  <printOptions horizontalCentered="1"/>
  <pageMargins left="0" right="0.31496062992125984" top="0.35433070866141736" bottom="0.35433070866141736" header="0.31496062992125984" footer="0.31496062992125984"/>
  <pageSetup scale="67" fitToWidth="0" orientation="landscape" r:id="rId1"/>
  <rowBreaks count="1" manualBreakCount="1">
    <brk id="4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3502-03C2-46D1-956E-6F4E9712E7CF}">
  <dimension ref="A1:F17"/>
  <sheetViews>
    <sheetView tabSelected="1" view="pageBreakPreview" zoomScaleNormal="100" zoomScaleSheetLayoutView="100" workbookViewId="0">
      <selection activeCell="E8" sqref="E8"/>
    </sheetView>
  </sheetViews>
  <sheetFormatPr baseColWidth="10" defaultRowHeight="14.4" x14ac:dyDescent="0.3"/>
  <cols>
    <col min="1" max="1" width="43.33203125" customWidth="1"/>
    <col min="2" max="2" width="2.109375" customWidth="1"/>
    <col min="3" max="3" width="46.5546875" customWidth="1"/>
    <col min="5" max="5" width="14.109375" bestFit="1" customWidth="1"/>
    <col min="6" max="6" width="14.44140625" bestFit="1" customWidth="1"/>
  </cols>
  <sheetData>
    <row r="1" spans="1:6" ht="15.6" x14ac:dyDescent="0.3">
      <c r="A1" s="87" t="s">
        <v>82</v>
      </c>
      <c r="B1" s="158"/>
      <c r="C1" s="88"/>
    </row>
    <row r="2" spans="1:6" ht="27" customHeight="1" x14ac:dyDescent="0.3">
      <c r="A2" s="160" t="s">
        <v>83</v>
      </c>
      <c r="B2" s="161"/>
      <c r="C2" s="89" t="s">
        <v>91</v>
      </c>
    </row>
    <row r="3" spans="1:6" ht="15" customHeight="1" x14ac:dyDescent="0.3">
      <c r="A3" s="162"/>
      <c r="B3" s="163"/>
      <c r="C3" s="90"/>
    </row>
    <row r="4" spans="1:6" ht="15.6" x14ac:dyDescent="0.3">
      <c r="A4" s="164" t="s">
        <v>102</v>
      </c>
      <c r="B4" s="165"/>
      <c r="C4" s="66">
        <f>'15 JULIO 2024 IVA NUEVO PPTO'!L28</f>
        <v>180657122.30000001</v>
      </c>
      <c r="F4" s="67"/>
    </row>
    <row r="5" spans="1:6" ht="15.6" x14ac:dyDescent="0.3">
      <c r="A5" s="164" t="s">
        <v>84</v>
      </c>
      <c r="B5" s="165"/>
      <c r="C5" s="66">
        <f>'15 JULIO 2024 IVA NUEVO PPTO'!K57</f>
        <v>99023671</v>
      </c>
    </row>
    <row r="6" spans="1:6" ht="15.6" x14ac:dyDescent="0.3">
      <c r="A6" s="164" t="s">
        <v>85</v>
      </c>
      <c r="B6" s="165"/>
      <c r="C6" s="66">
        <f>C4+C5</f>
        <v>279680793.30000001</v>
      </c>
    </row>
    <row r="7" spans="1:6" ht="15.6" x14ac:dyDescent="0.3">
      <c r="A7" s="164" t="s">
        <v>86</v>
      </c>
      <c r="B7" s="165"/>
      <c r="C7" s="66">
        <f>C6/30</f>
        <v>9322693.1100000013</v>
      </c>
    </row>
    <row r="8" spans="1:6" ht="33.6" customHeight="1" x14ac:dyDescent="0.3">
      <c r="A8" s="164" t="s">
        <v>108</v>
      </c>
      <c r="B8" s="165"/>
      <c r="C8" s="65">
        <f>C6/30*248</f>
        <v>2312027891.2800002</v>
      </c>
    </row>
    <row r="9" spans="1:6" ht="15.6" x14ac:dyDescent="0.3">
      <c r="A9" s="30"/>
      <c r="B9" s="30"/>
      <c r="C9" s="30"/>
    </row>
    <row r="10" spans="1:6" ht="66" customHeight="1" x14ac:dyDescent="0.3">
      <c r="A10" s="159" t="s">
        <v>103</v>
      </c>
      <c r="B10" s="159"/>
      <c r="C10" s="159"/>
    </row>
    <row r="11" spans="1:6" ht="62.4" customHeight="1" x14ac:dyDescent="0.3">
      <c r="A11" s="30"/>
      <c r="B11" s="30"/>
      <c r="C11" s="85"/>
    </row>
    <row r="12" spans="1:6" ht="15.75" customHeight="1" x14ac:dyDescent="0.3">
      <c r="A12" s="30"/>
      <c r="B12" s="30"/>
      <c r="C12" s="30"/>
      <c r="E12" s="86"/>
    </row>
    <row r="13" spans="1:6" ht="46.8" x14ac:dyDescent="0.3">
      <c r="A13" s="69" t="s">
        <v>92</v>
      </c>
      <c r="B13" s="32"/>
      <c r="C13" s="69" t="s">
        <v>93</v>
      </c>
      <c r="E13" s="67"/>
    </row>
    <row r="14" spans="1:6" ht="15.6" x14ac:dyDescent="0.3">
      <c r="A14" s="30"/>
      <c r="B14" s="30"/>
      <c r="C14" s="30"/>
    </row>
    <row r="15" spans="1:6" ht="15.6" x14ac:dyDescent="0.3">
      <c r="A15" s="29"/>
      <c r="B15" s="29"/>
      <c r="C15" s="29"/>
    </row>
    <row r="16" spans="1:6" ht="15.6" x14ac:dyDescent="0.3">
      <c r="A16" s="29"/>
      <c r="B16" s="29"/>
      <c r="C16" s="29"/>
    </row>
    <row r="17" spans="1:3" ht="15.6" x14ac:dyDescent="0.3">
      <c r="A17" s="29"/>
      <c r="B17" s="29"/>
      <c r="C17" s="29"/>
    </row>
  </sheetData>
  <mergeCells count="9">
    <mergeCell ref="A7:B7"/>
    <mergeCell ref="A8:B8"/>
    <mergeCell ref="A10:C10"/>
    <mergeCell ref="A1:C1"/>
    <mergeCell ref="A2:B3"/>
    <mergeCell ref="C2:C3"/>
    <mergeCell ref="A4:B4"/>
    <mergeCell ref="A5:B5"/>
    <mergeCell ref="A6:B6"/>
  </mergeCells>
  <pageMargins left="0.70866141732283472" right="0.70866141732283472" top="0.74803149606299213" bottom="0.74803149606299213" header="0.31496062992125984" footer="0.31496062992125984"/>
  <pageSetup scale="91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31476-BDA7-4DCD-BF43-FEC7717E40F4}">
  <dimension ref="A1:M96"/>
  <sheetViews>
    <sheetView view="pageBreakPreview" topLeftCell="A50" zoomScaleNormal="100" zoomScaleSheetLayoutView="100" workbookViewId="0">
      <selection activeCell="J55" sqref="J55"/>
    </sheetView>
  </sheetViews>
  <sheetFormatPr baseColWidth="10" defaultRowHeight="14.4" x14ac:dyDescent="0.3"/>
  <cols>
    <col min="1" max="1" width="20.44140625" customWidth="1"/>
    <col min="2" max="2" width="24.88671875" customWidth="1"/>
    <col min="3" max="3" width="42.33203125" customWidth="1"/>
    <col min="4" max="4" width="7.88671875" bestFit="1" customWidth="1"/>
    <col min="5" max="5" width="10.6640625" customWidth="1"/>
    <col min="6" max="6" width="9.6640625" customWidth="1"/>
    <col min="7" max="7" width="11.88671875" customWidth="1"/>
    <col min="8" max="8" width="11.33203125" customWidth="1"/>
    <col min="9" max="9" width="12.44140625" customWidth="1"/>
    <col min="10" max="10" width="11.33203125" customWidth="1"/>
    <col min="11" max="11" width="12.33203125" customWidth="1"/>
    <col min="12" max="12" width="12" customWidth="1"/>
    <col min="13" max="13" width="12" bestFit="1" customWidth="1"/>
  </cols>
  <sheetData>
    <row r="1" spans="1:13" ht="21" thickBot="1" x14ac:dyDescent="0.35">
      <c r="A1" s="93" t="s">
        <v>100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  <c r="M1" s="44"/>
    </row>
    <row r="2" spans="1:13" ht="16.2" thickBot="1" x14ac:dyDescent="0.35">
      <c r="A2" s="96" t="s">
        <v>99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8"/>
    </row>
    <row r="3" spans="1:13" ht="30.6" customHeight="1" x14ac:dyDescent="0.3">
      <c r="A3" s="99" t="s">
        <v>0</v>
      </c>
      <c r="B3" s="101" t="s">
        <v>1</v>
      </c>
      <c r="C3" s="101" t="s">
        <v>2</v>
      </c>
      <c r="D3" s="138" t="s">
        <v>107</v>
      </c>
      <c r="E3" s="103" t="s">
        <v>3</v>
      </c>
      <c r="F3" s="103" t="s">
        <v>97</v>
      </c>
      <c r="G3" s="103" t="s">
        <v>98</v>
      </c>
      <c r="H3" s="103" t="s">
        <v>4</v>
      </c>
      <c r="I3" s="103" t="s">
        <v>5</v>
      </c>
      <c r="J3" s="103" t="s">
        <v>6</v>
      </c>
      <c r="K3" s="103" t="s">
        <v>7</v>
      </c>
      <c r="L3" s="105" t="s">
        <v>8</v>
      </c>
    </row>
    <row r="4" spans="1:13" ht="22.95" customHeight="1" thickBot="1" x14ac:dyDescent="0.35">
      <c r="A4" s="100"/>
      <c r="B4" s="102"/>
      <c r="C4" s="102"/>
      <c r="D4" s="139"/>
      <c r="E4" s="104"/>
      <c r="F4" s="104"/>
      <c r="G4" s="104"/>
      <c r="H4" s="104"/>
      <c r="I4" s="104"/>
      <c r="J4" s="104"/>
      <c r="K4" s="104"/>
      <c r="L4" s="106"/>
    </row>
    <row r="5" spans="1:13" ht="14.4" customHeight="1" x14ac:dyDescent="0.3">
      <c r="A5" s="107"/>
      <c r="B5" s="34" t="s">
        <v>10</v>
      </c>
      <c r="C5" s="1" t="s">
        <v>75</v>
      </c>
      <c r="D5" s="75">
        <v>1</v>
      </c>
      <c r="E5" s="35"/>
      <c r="F5" s="36"/>
      <c r="G5" s="36">
        <f>E5+F5</f>
        <v>0</v>
      </c>
      <c r="H5" s="36"/>
      <c r="I5" s="36"/>
      <c r="J5" s="36"/>
      <c r="K5" s="36"/>
      <c r="L5" s="37">
        <f>+(K5+I5)</f>
        <v>0</v>
      </c>
      <c r="M5" s="5"/>
    </row>
    <row r="6" spans="1:13" ht="15.6" customHeight="1" x14ac:dyDescent="0.3">
      <c r="A6" s="108"/>
      <c r="B6" s="6" t="s">
        <v>90</v>
      </c>
      <c r="C6" s="1" t="s">
        <v>74</v>
      </c>
      <c r="D6" s="1">
        <v>1</v>
      </c>
      <c r="E6" s="2"/>
      <c r="F6" s="2"/>
      <c r="G6" s="4">
        <f t="shared" ref="G6:G26" si="0">E6+F6</f>
        <v>0</v>
      </c>
      <c r="H6" s="4"/>
      <c r="I6" s="4"/>
      <c r="J6" s="4"/>
      <c r="K6" s="4"/>
      <c r="L6" s="39">
        <f t="shared" ref="L5:L25" si="1">+(K6+I6)</f>
        <v>0</v>
      </c>
      <c r="M6" s="5"/>
    </row>
    <row r="7" spans="1:13" ht="13.2" customHeight="1" x14ac:dyDescent="0.3">
      <c r="A7" s="38" t="s">
        <v>11</v>
      </c>
      <c r="B7" s="6" t="s">
        <v>12</v>
      </c>
      <c r="C7" s="1" t="s">
        <v>74</v>
      </c>
      <c r="D7" s="1">
        <v>1</v>
      </c>
      <c r="E7" s="2"/>
      <c r="F7" s="2"/>
      <c r="G7" s="4">
        <f t="shared" si="0"/>
        <v>0</v>
      </c>
      <c r="H7" s="4"/>
      <c r="I7" s="4"/>
      <c r="J7" s="4"/>
      <c r="K7" s="4"/>
      <c r="L7" s="39">
        <f t="shared" si="1"/>
        <v>0</v>
      </c>
      <c r="M7" s="5"/>
    </row>
    <row r="8" spans="1:13" ht="16.2" customHeight="1" x14ac:dyDescent="0.3">
      <c r="A8" s="38" t="s">
        <v>13</v>
      </c>
      <c r="B8" s="6" t="s">
        <v>14</v>
      </c>
      <c r="C8" s="1" t="s">
        <v>74</v>
      </c>
      <c r="D8" s="1">
        <v>1</v>
      </c>
      <c r="E8" s="2"/>
      <c r="F8" s="2"/>
      <c r="G8" s="4">
        <f t="shared" si="0"/>
        <v>0</v>
      </c>
      <c r="H8" s="4"/>
      <c r="I8" s="4"/>
      <c r="J8" s="4"/>
      <c r="K8" s="4"/>
      <c r="L8" s="39">
        <f t="shared" si="1"/>
        <v>0</v>
      </c>
      <c r="M8" s="5"/>
    </row>
    <row r="9" spans="1:13" ht="14.4" customHeight="1" x14ac:dyDescent="0.3">
      <c r="A9" s="38" t="s">
        <v>72</v>
      </c>
      <c r="B9" s="6" t="s">
        <v>73</v>
      </c>
      <c r="C9" s="1" t="s">
        <v>74</v>
      </c>
      <c r="D9" s="1">
        <v>1</v>
      </c>
      <c r="E9" s="2"/>
      <c r="F9" s="3"/>
      <c r="G9" s="3">
        <f t="shared" si="0"/>
        <v>0</v>
      </c>
      <c r="H9" s="4"/>
      <c r="I9" s="3"/>
      <c r="J9" s="4"/>
      <c r="K9" s="4"/>
      <c r="L9" s="39">
        <f t="shared" si="1"/>
        <v>0</v>
      </c>
      <c r="M9" s="5"/>
    </row>
    <row r="10" spans="1:13" ht="12.6" customHeight="1" x14ac:dyDescent="0.3">
      <c r="A10" s="38" t="s">
        <v>15</v>
      </c>
      <c r="B10" s="6" t="s">
        <v>16</v>
      </c>
      <c r="C10" s="1" t="s">
        <v>74</v>
      </c>
      <c r="D10" s="1">
        <v>1</v>
      </c>
      <c r="E10" s="2"/>
      <c r="F10" s="2"/>
      <c r="G10" s="4">
        <f t="shared" si="0"/>
        <v>0</v>
      </c>
      <c r="H10" s="4"/>
      <c r="I10" s="4"/>
      <c r="J10" s="4"/>
      <c r="K10" s="4"/>
      <c r="L10" s="39">
        <f t="shared" si="1"/>
        <v>0</v>
      </c>
      <c r="M10" s="5"/>
    </row>
    <row r="11" spans="1:13" ht="12.6" customHeight="1" x14ac:dyDescent="0.3">
      <c r="A11" s="38" t="s">
        <v>17</v>
      </c>
      <c r="B11" s="6" t="s">
        <v>18</v>
      </c>
      <c r="C11" s="1" t="s">
        <v>74</v>
      </c>
      <c r="D11" s="1">
        <v>1</v>
      </c>
      <c r="E11" s="2"/>
      <c r="F11" s="2"/>
      <c r="G11" s="4">
        <f t="shared" si="0"/>
        <v>0</v>
      </c>
      <c r="H11" s="4"/>
      <c r="I11" s="4"/>
      <c r="J11" s="4"/>
      <c r="K11" s="4"/>
      <c r="L11" s="39">
        <f t="shared" si="1"/>
        <v>0</v>
      </c>
      <c r="M11" s="5"/>
    </row>
    <row r="12" spans="1:13" ht="10.95" customHeight="1" x14ac:dyDescent="0.3">
      <c r="A12" s="38" t="s">
        <v>19</v>
      </c>
      <c r="B12" s="6" t="s">
        <v>20</v>
      </c>
      <c r="C12" s="1" t="s">
        <v>74</v>
      </c>
      <c r="D12" s="1">
        <v>1</v>
      </c>
      <c r="E12" s="2"/>
      <c r="F12" s="2"/>
      <c r="G12" s="4">
        <f t="shared" si="0"/>
        <v>0</v>
      </c>
      <c r="H12" s="4"/>
      <c r="I12" s="4"/>
      <c r="J12" s="4"/>
      <c r="K12" s="4"/>
      <c r="L12" s="39">
        <f t="shared" si="1"/>
        <v>0</v>
      </c>
      <c r="M12" s="5"/>
    </row>
    <row r="13" spans="1:13" ht="13.2" customHeight="1" x14ac:dyDescent="0.3">
      <c r="A13" s="38" t="s">
        <v>29</v>
      </c>
      <c r="B13" s="6" t="s">
        <v>14</v>
      </c>
      <c r="C13" s="1" t="s">
        <v>74</v>
      </c>
      <c r="D13" s="1">
        <v>1</v>
      </c>
      <c r="E13" s="2"/>
      <c r="F13" s="2"/>
      <c r="G13" s="4">
        <f t="shared" si="0"/>
        <v>0</v>
      </c>
      <c r="H13" s="4"/>
      <c r="I13" s="4"/>
      <c r="J13" s="4"/>
      <c r="K13" s="4"/>
      <c r="L13" s="39">
        <f t="shared" si="1"/>
        <v>0</v>
      </c>
      <c r="M13" s="5"/>
    </row>
    <row r="14" spans="1:13" ht="24" customHeight="1" x14ac:dyDescent="0.3">
      <c r="A14" s="38" t="s">
        <v>21</v>
      </c>
      <c r="B14" s="6" t="s">
        <v>14</v>
      </c>
      <c r="C14" s="1" t="s">
        <v>75</v>
      </c>
      <c r="D14" s="1">
        <v>1</v>
      </c>
      <c r="E14" s="2"/>
      <c r="F14" s="3"/>
      <c r="G14" s="3">
        <f t="shared" si="0"/>
        <v>0</v>
      </c>
      <c r="H14" s="3"/>
      <c r="I14" s="3"/>
      <c r="J14" s="3"/>
      <c r="K14" s="3"/>
      <c r="L14" s="39">
        <f t="shared" si="1"/>
        <v>0</v>
      </c>
      <c r="M14" s="5"/>
    </row>
    <row r="15" spans="1:13" ht="19.2" customHeight="1" x14ac:dyDescent="0.3">
      <c r="A15" s="38" t="s">
        <v>28</v>
      </c>
      <c r="B15" s="6" t="s">
        <v>14</v>
      </c>
      <c r="C15" s="1" t="s">
        <v>75</v>
      </c>
      <c r="D15" s="1">
        <v>1</v>
      </c>
      <c r="E15" s="2"/>
      <c r="F15" s="3"/>
      <c r="G15" s="3">
        <f t="shared" si="0"/>
        <v>0</v>
      </c>
      <c r="H15" s="3"/>
      <c r="I15" s="3"/>
      <c r="J15" s="3"/>
      <c r="K15" s="3"/>
      <c r="L15" s="39">
        <f t="shared" si="1"/>
        <v>0</v>
      </c>
      <c r="M15" s="5"/>
    </row>
    <row r="16" spans="1:13" ht="25.2" customHeight="1" x14ac:dyDescent="0.3">
      <c r="A16" s="38" t="s">
        <v>22</v>
      </c>
      <c r="B16" s="6" t="s">
        <v>23</v>
      </c>
      <c r="C16" s="1" t="s">
        <v>74</v>
      </c>
      <c r="D16" s="1">
        <v>1</v>
      </c>
      <c r="E16" s="2"/>
      <c r="F16" s="2"/>
      <c r="G16" s="4">
        <f t="shared" si="0"/>
        <v>0</v>
      </c>
      <c r="H16" s="4"/>
      <c r="I16" s="4"/>
      <c r="J16" s="4"/>
      <c r="K16" s="4"/>
      <c r="L16" s="39">
        <f t="shared" si="1"/>
        <v>0</v>
      </c>
      <c r="M16" s="5"/>
    </row>
    <row r="17" spans="1:13" ht="23.4" customHeight="1" x14ac:dyDescent="0.3">
      <c r="A17" s="38" t="s">
        <v>31</v>
      </c>
      <c r="B17" s="6" t="s">
        <v>32</v>
      </c>
      <c r="C17" s="1" t="s">
        <v>75</v>
      </c>
      <c r="D17" s="1">
        <v>1</v>
      </c>
      <c r="E17" s="2"/>
      <c r="F17" s="2"/>
      <c r="G17" s="4">
        <f t="shared" si="0"/>
        <v>0</v>
      </c>
      <c r="H17" s="4"/>
      <c r="I17" s="4"/>
      <c r="J17" s="4"/>
      <c r="K17" s="4"/>
      <c r="L17" s="39">
        <f t="shared" si="1"/>
        <v>0</v>
      </c>
      <c r="M17" s="5"/>
    </row>
    <row r="18" spans="1:13" ht="15" customHeight="1" x14ac:dyDescent="0.3">
      <c r="A18" s="38" t="s">
        <v>26</v>
      </c>
      <c r="B18" s="6" t="s">
        <v>27</v>
      </c>
      <c r="C18" s="1" t="s">
        <v>76</v>
      </c>
      <c r="D18" s="1">
        <v>1</v>
      </c>
      <c r="E18" s="2"/>
      <c r="F18" s="2"/>
      <c r="G18" s="4">
        <f t="shared" si="0"/>
        <v>0</v>
      </c>
      <c r="H18" s="4"/>
      <c r="I18" s="4"/>
      <c r="J18" s="4"/>
      <c r="K18" s="4"/>
      <c r="L18" s="39">
        <f t="shared" si="1"/>
        <v>0</v>
      </c>
      <c r="M18" s="5"/>
    </row>
    <row r="19" spans="1:13" ht="15" customHeight="1" x14ac:dyDescent="0.3">
      <c r="A19" s="38" t="s">
        <v>26</v>
      </c>
      <c r="B19" s="6" t="s">
        <v>27</v>
      </c>
      <c r="C19" s="6" t="s">
        <v>96</v>
      </c>
      <c r="D19" s="6">
        <v>1</v>
      </c>
      <c r="E19" s="2"/>
      <c r="F19" s="2"/>
      <c r="G19" s="4">
        <f t="shared" si="0"/>
        <v>0</v>
      </c>
      <c r="H19" s="4"/>
      <c r="I19" s="4"/>
      <c r="J19" s="4"/>
      <c r="K19" s="4"/>
      <c r="L19" s="39">
        <f t="shared" si="1"/>
        <v>0</v>
      </c>
      <c r="M19" s="5"/>
    </row>
    <row r="20" spans="1:13" ht="15" customHeight="1" x14ac:dyDescent="0.3">
      <c r="A20" s="38" t="s">
        <v>30</v>
      </c>
      <c r="B20" s="6" t="s">
        <v>30</v>
      </c>
      <c r="C20" s="1" t="s">
        <v>76</v>
      </c>
      <c r="D20" s="1">
        <v>1</v>
      </c>
      <c r="E20" s="2"/>
      <c r="F20" s="2"/>
      <c r="G20" s="4">
        <f t="shared" si="0"/>
        <v>0</v>
      </c>
      <c r="H20" s="4"/>
      <c r="I20" s="4"/>
      <c r="J20" s="4"/>
      <c r="K20" s="4"/>
      <c r="L20" s="39">
        <f t="shared" si="1"/>
        <v>0</v>
      </c>
      <c r="M20" s="5"/>
    </row>
    <row r="21" spans="1:13" ht="15" customHeight="1" x14ac:dyDescent="0.3">
      <c r="A21" s="38" t="s">
        <v>30</v>
      </c>
      <c r="B21" s="6" t="s">
        <v>30</v>
      </c>
      <c r="C21" s="6" t="s">
        <v>96</v>
      </c>
      <c r="D21" s="6">
        <v>1</v>
      </c>
      <c r="E21" s="2"/>
      <c r="F21" s="2"/>
      <c r="G21" s="4">
        <f t="shared" si="0"/>
        <v>0</v>
      </c>
      <c r="H21" s="4"/>
      <c r="I21" s="4"/>
      <c r="J21" s="4"/>
      <c r="K21" s="4"/>
      <c r="L21" s="39">
        <f t="shared" si="1"/>
        <v>0</v>
      </c>
      <c r="M21" s="5"/>
    </row>
    <row r="22" spans="1:13" ht="28.95" customHeight="1" x14ac:dyDescent="0.3">
      <c r="A22" s="38" t="s">
        <v>24</v>
      </c>
      <c r="B22" s="6" t="s">
        <v>25</v>
      </c>
      <c r="C22" s="1" t="s">
        <v>76</v>
      </c>
      <c r="D22" s="1">
        <v>1</v>
      </c>
      <c r="E22" s="2"/>
      <c r="F22" s="2"/>
      <c r="G22" s="4">
        <f t="shared" si="0"/>
        <v>0</v>
      </c>
      <c r="H22" s="4"/>
      <c r="I22" s="4"/>
      <c r="J22" s="4"/>
      <c r="K22" s="4"/>
      <c r="L22" s="39">
        <f t="shared" si="1"/>
        <v>0</v>
      </c>
      <c r="M22" s="5"/>
    </row>
    <row r="23" spans="1:13" ht="31.2" customHeight="1" x14ac:dyDescent="0.3">
      <c r="A23" s="38" t="s">
        <v>24</v>
      </c>
      <c r="B23" s="6" t="s">
        <v>25</v>
      </c>
      <c r="C23" s="6" t="s">
        <v>96</v>
      </c>
      <c r="D23" s="6">
        <v>1</v>
      </c>
      <c r="E23" s="2"/>
      <c r="F23" s="2"/>
      <c r="G23" s="4">
        <f t="shared" si="0"/>
        <v>0</v>
      </c>
      <c r="H23" s="4"/>
      <c r="I23" s="4"/>
      <c r="J23" s="4"/>
      <c r="K23" s="4"/>
      <c r="L23" s="39">
        <f t="shared" si="1"/>
        <v>0</v>
      </c>
      <c r="M23" s="5"/>
    </row>
    <row r="24" spans="1:13" ht="15.6" customHeight="1" x14ac:dyDescent="0.3">
      <c r="A24" s="38" t="s">
        <v>87</v>
      </c>
      <c r="B24" s="6" t="s">
        <v>77</v>
      </c>
      <c r="C24" s="1" t="s">
        <v>76</v>
      </c>
      <c r="D24" s="1">
        <v>1</v>
      </c>
      <c r="E24" s="20"/>
      <c r="F24" s="20"/>
      <c r="G24" s="4">
        <f t="shared" si="0"/>
        <v>0</v>
      </c>
      <c r="H24" s="21"/>
      <c r="I24" s="21"/>
      <c r="J24" s="21"/>
      <c r="K24" s="21"/>
      <c r="L24" s="40">
        <f t="shared" si="1"/>
        <v>0</v>
      </c>
    </row>
    <row r="25" spans="1:13" ht="15.6" customHeight="1" x14ac:dyDescent="0.3">
      <c r="A25" s="38" t="s">
        <v>87</v>
      </c>
      <c r="B25" s="6" t="s">
        <v>77</v>
      </c>
      <c r="C25" s="6" t="s">
        <v>96</v>
      </c>
      <c r="D25" s="6">
        <v>1</v>
      </c>
      <c r="E25" s="20"/>
      <c r="F25" s="20"/>
      <c r="G25" s="4">
        <f t="shared" si="0"/>
        <v>0</v>
      </c>
      <c r="H25" s="21"/>
      <c r="I25" s="21"/>
      <c r="J25" s="21"/>
      <c r="K25" s="21"/>
      <c r="L25" s="40">
        <f t="shared" si="1"/>
        <v>0</v>
      </c>
    </row>
    <row r="26" spans="1:13" ht="15.6" customHeight="1" x14ac:dyDescent="0.3">
      <c r="A26" s="70" t="s">
        <v>105</v>
      </c>
      <c r="B26" s="71" t="s">
        <v>104</v>
      </c>
      <c r="C26" s="71" t="s">
        <v>109</v>
      </c>
      <c r="D26" s="71">
        <v>2</v>
      </c>
      <c r="E26" s="72"/>
      <c r="F26" s="72"/>
      <c r="G26" s="4">
        <f t="shared" si="0"/>
        <v>0</v>
      </c>
      <c r="H26" s="73"/>
      <c r="I26" s="73"/>
      <c r="J26" s="73"/>
      <c r="K26" s="73"/>
      <c r="L26" s="74">
        <f>I26+K26</f>
        <v>0</v>
      </c>
    </row>
    <row r="27" spans="1:13" ht="13.2" customHeight="1" thickBot="1" x14ac:dyDescent="0.35">
      <c r="A27" s="109" t="s">
        <v>33</v>
      </c>
      <c r="B27" s="110"/>
      <c r="C27" s="110"/>
      <c r="D27" s="110"/>
      <c r="E27" s="110"/>
      <c r="F27" s="110"/>
      <c r="G27" s="41">
        <f>SUM(G5:G26)</f>
        <v>0</v>
      </c>
      <c r="H27" s="41">
        <f>SUM(H5:H26)</f>
        <v>0</v>
      </c>
      <c r="I27" s="41">
        <f>SUM(I5:I26)</f>
        <v>0</v>
      </c>
      <c r="J27" s="41"/>
      <c r="K27" s="41"/>
      <c r="L27" s="42">
        <f>+(K27+I27)</f>
        <v>0</v>
      </c>
    </row>
    <row r="28" spans="1:13" ht="15" thickBot="1" x14ac:dyDescent="0.35">
      <c r="A28" s="7"/>
      <c r="B28" s="7"/>
      <c r="C28" s="7"/>
      <c r="D28" s="7"/>
      <c r="E28" s="7"/>
      <c r="F28" s="7"/>
      <c r="G28" s="7"/>
      <c r="H28" s="7"/>
      <c r="I28" s="7"/>
      <c r="J28" s="91" t="s">
        <v>34</v>
      </c>
      <c r="K28" s="92"/>
      <c r="L28" s="43">
        <f>SUM(L5:L26)</f>
        <v>0</v>
      </c>
    </row>
    <row r="29" spans="1:13" ht="9" customHeight="1" thickBot="1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3" ht="16.2" thickBot="1" x14ac:dyDescent="0.35">
      <c r="A30" s="111" t="s">
        <v>35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3"/>
      <c r="L30" s="9"/>
    </row>
    <row r="31" spans="1:13" ht="25.95" customHeight="1" thickBot="1" x14ac:dyDescent="0.35">
      <c r="A31" s="114" t="s">
        <v>0</v>
      </c>
      <c r="B31" s="114" t="s">
        <v>1</v>
      </c>
      <c r="C31" s="116" t="s">
        <v>36</v>
      </c>
      <c r="D31" s="140" t="s">
        <v>106</v>
      </c>
      <c r="E31" s="142" t="s">
        <v>37</v>
      </c>
      <c r="F31" s="118" t="s">
        <v>38</v>
      </c>
      <c r="G31" s="119" t="s">
        <v>39</v>
      </c>
      <c r="H31" s="121" t="s">
        <v>40</v>
      </c>
      <c r="I31" s="121" t="s">
        <v>6</v>
      </c>
      <c r="J31" s="123" t="s">
        <v>7</v>
      </c>
      <c r="K31" s="125" t="s">
        <v>8</v>
      </c>
      <c r="L31" s="127"/>
    </row>
    <row r="32" spans="1:13" ht="32.4" customHeight="1" thickBot="1" x14ac:dyDescent="0.35">
      <c r="A32" s="115"/>
      <c r="B32" s="115"/>
      <c r="C32" s="117"/>
      <c r="D32" s="141"/>
      <c r="E32" s="143"/>
      <c r="F32" s="114"/>
      <c r="G32" s="120"/>
      <c r="H32" s="122"/>
      <c r="I32" s="122"/>
      <c r="J32" s="124"/>
      <c r="K32" s="126"/>
      <c r="L32" s="127"/>
    </row>
    <row r="33" spans="1:12" ht="24.75" customHeight="1" thickBot="1" x14ac:dyDescent="0.35">
      <c r="A33" s="24" t="s">
        <v>41</v>
      </c>
      <c r="B33" s="47" t="s">
        <v>14</v>
      </c>
      <c r="C33" s="166" t="s">
        <v>101</v>
      </c>
      <c r="D33" s="83">
        <v>1</v>
      </c>
      <c r="E33" s="79"/>
      <c r="F33" s="18"/>
      <c r="G33" s="19"/>
      <c r="H33" s="19"/>
      <c r="I33" s="19"/>
      <c r="J33" s="54"/>
      <c r="K33" s="19">
        <f>H33+J33</f>
        <v>0</v>
      </c>
      <c r="L33" s="10"/>
    </row>
    <row r="34" spans="1:12" ht="16.2" thickBot="1" x14ac:dyDescent="0.35">
      <c r="A34" s="128" t="s">
        <v>42</v>
      </c>
      <c r="B34" s="48" t="s">
        <v>43</v>
      </c>
      <c r="C34" s="167"/>
      <c r="D34" s="83">
        <v>1</v>
      </c>
      <c r="E34" s="79"/>
      <c r="F34" s="18"/>
      <c r="G34" s="19"/>
      <c r="H34" s="19"/>
      <c r="I34" s="19"/>
      <c r="J34" s="54"/>
      <c r="K34" s="19">
        <f t="shared" ref="K34:K55" si="2">H34+J34</f>
        <v>0</v>
      </c>
      <c r="L34" s="10"/>
    </row>
    <row r="35" spans="1:12" ht="16.2" thickBot="1" x14ac:dyDescent="0.35">
      <c r="A35" s="129"/>
      <c r="B35" s="48" t="s">
        <v>44</v>
      </c>
      <c r="C35" s="167"/>
      <c r="D35" s="83">
        <v>1</v>
      </c>
      <c r="E35" s="79"/>
      <c r="F35" s="18"/>
      <c r="G35" s="19"/>
      <c r="H35" s="19"/>
      <c r="I35" s="19"/>
      <c r="J35" s="54"/>
      <c r="K35" s="19">
        <f t="shared" si="2"/>
        <v>0</v>
      </c>
      <c r="L35" s="10"/>
    </row>
    <row r="36" spans="1:12" ht="24.6" thickBot="1" x14ac:dyDescent="0.35">
      <c r="A36" s="23" t="s">
        <v>45</v>
      </c>
      <c r="B36" s="48" t="s">
        <v>46</v>
      </c>
      <c r="C36" s="167"/>
      <c r="D36" s="83">
        <v>1</v>
      </c>
      <c r="E36" s="79"/>
      <c r="F36" s="18"/>
      <c r="G36" s="19"/>
      <c r="H36" s="19"/>
      <c r="I36" s="19"/>
      <c r="J36" s="54"/>
      <c r="K36" s="19">
        <f t="shared" si="2"/>
        <v>0</v>
      </c>
      <c r="L36" s="10"/>
    </row>
    <row r="37" spans="1:12" ht="16.2" thickBot="1" x14ac:dyDescent="0.35">
      <c r="A37" s="128" t="s">
        <v>22</v>
      </c>
      <c r="B37" s="48" t="s">
        <v>14</v>
      </c>
      <c r="C37" s="167"/>
      <c r="D37" s="83">
        <v>1</v>
      </c>
      <c r="E37" s="79"/>
      <c r="F37" s="18"/>
      <c r="G37" s="19"/>
      <c r="H37" s="19"/>
      <c r="I37" s="19"/>
      <c r="J37" s="54"/>
      <c r="K37" s="19">
        <f t="shared" si="2"/>
        <v>0</v>
      </c>
      <c r="L37" s="10"/>
    </row>
    <row r="38" spans="1:12" ht="24.6" thickBot="1" x14ac:dyDescent="0.35">
      <c r="A38" s="130"/>
      <c r="B38" s="23" t="s">
        <v>23</v>
      </c>
      <c r="C38" s="167"/>
      <c r="D38" s="83">
        <v>1</v>
      </c>
      <c r="E38" s="79"/>
      <c r="F38" s="18"/>
      <c r="G38" s="19"/>
      <c r="H38" s="19"/>
      <c r="I38" s="19"/>
      <c r="J38" s="54"/>
      <c r="K38" s="19">
        <f t="shared" si="2"/>
        <v>0</v>
      </c>
      <c r="L38" s="10"/>
    </row>
    <row r="39" spans="1:12" ht="16.2" thickBot="1" x14ac:dyDescent="0.35">
      <c r="A39" s="23" t="s">
        <v>47</v>
      </c>
      <c r="B39" s="48" t="s">
        <v>48</v>
      </c>
      <c r="C39" s="167"/>
      <c r="D39" s="83">
        <v>1</v>
      </c>
      <c r="E39" s="79"/>
      <c r="F39" s="18"/>
      <c r="G39" s="19"/>
      <c r="H39" s="19"/>
      <c r="I39" s="19"/>
      <c r="J39" s="54"/>
      <c r="K39" s="19">
        <f t="shared" si="2"/>
        <v>0</v>
      </c>
      <c r="L39" s="10"/>
    </row>
    <row r="40" spans="1:12" ht="16.2" thickBot="1" x14ac:dyDescent="0.35">
      <c r="A40" s="23" t="s">
        <v>49</v>
      </c>
      <c r="B40" s="48" t="s">
        <v>50</v>
      </c>
      <c r="C40" s="167"/>
      <c r="D40" s="83">
        <v>1</v>
      </c>
      <c r="E40" s="79"/>
      <c r="F40" s="18"/>
      <c r="G40" s="19"/>
      <c r="H40" s="19"/>
      <c r="I40" s="19"/>
      <c r="J40" s="54"/>
      <c r="K40" s="19">
        <f t="shared" si="2"/>
        <v>0</v>
      </c>
      <c r="L40" s="10"/>
    </row>
    <row r="41" spans="1:12" ht="24.6" thickBot="1" x14ac:dyDescent="0.35">
      <c r="A41" s="23" t="s">
        <v>51</v>
      </c>
      <c r="B41" s="48" t="s">
        <v>52</v>
      </c>
      <c r="C41" s="167"/>
      <c r="D41" s="83">
        <v>1</v>
      </c>
      <c r="E41" s="79"/>
      <c r="F41" s="18"/>
      <c r="G41" s="19"/>
      <c r="H41" s="19"/>
      <c r="I41" s="19"/>
      <c r="J41" s="54"/>
      <c r="K41" s="19">
        <f t="shared" si="2"/>
        <v>0</v>
      </c>
      <c r="L41" s="10"/>
    </row>
    <row r="42" spans="1:12" ht="24.6" thickBot="1" x14ac:dyDescent="0.35">
      <c r="A42" s="23" t="s">
        <v>53</v>
      </c>
      <c r="B42" s="48" t="s">
        <v>54</v>
      </c>
      <c r="C42" s="167"/>
      <c r="D42" s="83">
        <v>1</v>
      </c>
      <c r="E42" s="79"/>
      <c r="F42" s="18"/>
      <c r="G42" s="19"/>
      <c r="H42" s="19"/>
      <c r="I42" s="19"/>
      <c r="J42" s="54"/>
      <c r="K42" s="19">
        <f t="shared" si="2"/>
        <v>0</v>
      </c>
      <c r="L42" s="10"/>
    </row>
    <row r="43" spans="1:12" ht="16.2" thickBot="1" x14ac:dyDescent="0.35">
      <c r="A43" s="128" t="s">
        <v>55</v>
      </c>
      <c r="B43" s="48" t="s">
        <v>56</v>
      </c>
      <c r="C43" s="167"/>
      <c r="D43" s="83">
        <v>1</v>
      </c>
      <c r="E43" s="79"/>
      <c r="F43" s="18"/>
      <c r="G43" s="19"/>
      <c r="H43" s="19"/>
      <c r="I43" s="19"/>
      <c r="J43" s="54"/>
      <c r="K43" s="19">
        <f t="shared" si="2"/>
        <v>0</v>
      </c>
      <c r="L43" s="10"/>
    </row>
    <row r="44" spans="1:12" ht="16.2" thickBot="1" x14ac:dyDescent="0.35">
      <c r="A44" s="129"/>
      <c r="B44" s="48" t="s">
        <v>57</v>
      </c>
      <c r="C44" s="167"/>
      <c r="D44" s="83">
        <v>1</v>
      </c>
      <c r="E44" s="79"/>
      <c r="F44" s="18"/>
      <c r="G44" s="19"/>
      <c r="H44" s="19"/>
      <c r="I44" s="19"/>
      <c r="J44" s="54"/>
      <c r="K44" s="19">
        <f t="shared" si="2"/>
        <v>0</v>
      </c>
      <c r="L44" s="10"/>
    </row>
    <row r="45" spans="1:12" ht="24.6" thickBot="1" x14ac:dyDescent="0.35">
      <c r="A45" s="23" t="s">
        <v>58</v>
      </c>
      <c r="B45" s="48" t="s">
        <v>59</v>
      </c>
      <c r="C45" s="167"/>
      <c r="D45" s="83">
        <v>1</v>
      </c>
      <c r="E45" s="79"/>
      <c r="F45" s="18"/>
      <c r="G45" s="19"/>
      <c r="H45" s="19"/>
      <c r="I45" s="19"/>
      <c r="J45" s="54"/>
      <c r="K45" s="19">
        <f t="shared" si="2"/>
        <v>0</v>
      </c>
      <c r="L45" s="10"/>
    </row>
    <row r="46" spans="1:12" ht="24.6" thickBot="1" x14ac:dyDescent="0.35">
      <c r="A46" s="23" t="s">
        <v>31</v>
      </c>
      <c r="B46" s="23" t="s">
        <v>60</v>
      </c>
      <c r="C46" s="167"/>
      <c r="D46" s="83">
        <v>1</v>
      </c>
      <c r="E46" s="79"/>
      <c r="F46" s="18"/>
      <c r="G46" s="19"/>
      <c r="H46" s="19"/>
      <c r="I46" s="19"/>
      <c r="J46" s="54"/>
      <c r="K46" s="19">
        <f t="shared" si="2"/>
        <v>0</v>
      </c>
      <c r="L46" s="10"/>
    </row>
    <row r="47" spans="1:12" ht="11.4" customHeight="1" thickBot="1" x14ac:dyDescent="0.35">
      <c r="A47" s="128" t="s">
        <v>61</v>
      </c>
      <c r="B47" s="24" t="s">
        <v>62</v>
      </c>
      <c r="C47" s="167"/>
      <c r="D47" s="83">
        <v>1</v>
      </c>
      <c r="E47" s="79"/>
      <c r="F47" s="18"/>
      <c r="G47" s="19"/>
      <c r="H47" s="19"/>
      <c r="I47" s="19"/>
      <c r="J47" s="54"/>
      <c r="K47" s="19">
        <f t="shared" si="2"/>
        <v>0</v>
      </c>
      <c r="L47" s="10"/>
    </row>
    <row r="48" spans="1:12" ht="16.2" thickBot="1" x14ac:dyDescent="0.35">
      <c r="A48" s="130"/>
      <c r="B48" s="23" t="s">
        <v>14</v>
      </c>
      <c r="C48" s="167"/>
      <c r="D48" s="83">
        <v>1</v>
      </c>
      <c r="E48" s="79"/>
      <c r="F48" s="18"/>
      <c r="G48" s="19"/>
      <c r="H48" s="19"/>
      <c r="I48" s="19"/>
      <c r="J48" s="54"/>
      <c r="K48" s="19">
        <f t="shared" si="2"/>
        <v>0</v>
      </c>
      <c r="L48" s="10"/>
    </row>
    <row r="49" spans="1:12" ht="24.6" thickBot="1" x14ac:dyDescent="0.35">
      <c r="A49" s="23" t="s">
        <v>31</v>
      </c>
      <c r="B49" s="23" t="s">
        <v>32</v>
      </c>
      <c r="C49" s="167"/>
      <c r="D49" s="83">
        <v>1</v>
      </c>
      <c r="E49" s="79"/>
      <c r="F49" s="18"/>
      <c r="G49" s="19"/>
      <c r="H49" s="19"/>
      <c r="I49" s="19"/>
      <c r="J49" s="54"/>
      <c r="K49" s="19">
        <f t="shared" si="2"/>
        <v>0</v>
      </c>
      <c r="L49" s="10"/>
    </row>
    <row r="50" spans="1:12" ht="24.6" thickBot="1" x14ac:dyDescent="0.35">
      <c r="A50" s="23" t="s">
        <v>63</v>
      </c>
      <c r="B50" s="23" t="s">
        <v>64</v>
      </c>
      <c r="C50" s="167"/>
      <c r="D50" s="83">
        <v>1</v>
      </c>
      <c r="E50" s="79"/>
      <c r="F50" s="18"/>
      <c r="G50" s="19"/>
      <c r="H50" s="19"/>
      <c r="I50" s="19"/>
      <c r="J50" s="54"/>
      <c r="K50" s="19">
        <f t="shared" si="2"/>
        <v>0</v>
      </c>
      <c r="L50" s="10"/>
    </row>
    <row r="51" spans="1:12" ht="16.2" thickBot="1" x14ac:dyDescent="0.35">
      <c r="A51" s="23" t="s">
        <v>65</v>
      </c>
      <c r="B51" s="23" t="s">
        <v>66</v>
      </c>
      <c r="C51" s="167"/>
      <c r="D51" s="83">
        <v>1</v>
      </c>
      <c r="E51" s="79"/>
      <c r="F51" s="18"/>
      <c r="G51" s="19"/>
      <c r="H51" s="19"/>
      <c r="I51" s="19"/>
      <c r="J51" s="54"/>
      <c r="K51" s="19">
        <f t="shared" si="2"/>
        <v>0</v>
      </c>
      <c r="L51" s="10"/>
    </row>
    <row r="52" spans="1:12" ht="24.6" thickBot="1" x14ac:dyDescent="0.35">
      <c r="A52" s="23" t="s">
        <v>67</v>
      </c>
      <c r="B52" s="23" t="s">
        <v>68</v>
      </c>
      <c r="C52" s="167"/>
      <c r="D52" s="83">
        <v>1</v>
      </c>
      <c r="E52" s="79"/>
      <c r="F52" s="18"/>
      <c r="G52" s="19"/>
      <c r="H52" s="19"/>
      <c r="I52" s="19"/>
      <c r="J52" s="54"/>
      <c r="K52" s="19">
        <f t="shared" si="2"/>
        <v>0</v>
      </c>
      <c r="L52" s="10"/>
    </row>
    <row r="53" spans="1:12" ht="24" x14ac:dyDescent="0.3">
      <c r="A53" s="49" t="s">
        <v>69</v>
      </c>
      <c r="B53" s="49" t="s">
        <v>70</v>
      </c>
      <c r="C53" s="167"/>
      <c r="D53" s="83">
        <v>1</v>
      </c>
      <c r="E53" s="80"/>
      <c r="F53" s="25"/>
      <c r="G53" s="26"/>
      <c r="H53" s="26"/>
      <c r="I53" s="26"/>
      <c r="J53" s="55"/>
      <c r="K53" s="26">
        <f t="shared" si="2"/>
        <v>0</v>
      </c>
      <c r="L53" s="10"/>
    </row>
    <row r="54" spans="1:12" ht="15.6" x14ac:dyDescent="0.3">
      <c r="A54" s="50" t="s">
        <v>88</v>
      </c>
      <c r="B54" s="50" t="s">
        <v>78</v>
      </c>
      <c r="C54" s="167"/>
      <c r="D54" s="83">
        <v>1</v>
      </c>
      <c r="E54" s="81"/>
      <c r="F54" s="27"/>
      <c r="G54" s="28"/>
      <c r="H54" s="28"/>
      <c r="I54" s="28"/>
      <c r="J54" s="56"/>
      <c r="K54" s="58">
        <f t="shared" si="2"/>
        <v>0</v>
      </c>
      <c r="L54" s="10"/>
    </row>
    <row r="55" spans="1:12" ht="24.6" thickBot="1" x14ac:dyDescent="0.35">
      <c r="A55" s="51" t="s">
        <v>89</v>
      </c>
      <c r="B55" s="51" t="s">
        <v>79</v>
      </c>
      <c r="C55" s="168"/>
      <c r="D55" s="83">
        <v>1</v>
      </c>
      <c r="E55" s="82"/>
      <c r="F55" s="45"/>
      <c r="G55" s="46"/>
      <c r="H55" s="46"/>
      <c r="I55" s="46"/>
      <c r="J55" s="57"/>
      <c r="K55" s="59">
        <f t="shared" si="2"/>
        <v>0</v>
      </c>
      <c r="L55" s="10"/>
    </row>
    <row r="56" spans="1:12" x14ac:dyDescent="0.3">
      <c r="A56" s="131" t="s">
        <v>33</v>
      </c>
      <c r="B56" s="131"/>
      <c r="C56" s="131"/>
      <c r="D56" s="157"/>
      <c r="E56" s="131"/>
      <c r="F56" s="131"/>
      <c r="G56" s="131"/>
      <c r="H56" s="22">
        <f>SUM(H33:H55)</f>
        <v>0</v>
      </c>
      <c r="I56" s="22">
        <f>SUM(I33:I55)</f>
        <v>0</v>
      </c>
      <c r="J56" s="52">
        <f t="shared" ref="J56" si="3">SUM(J33:J55)</f>
        <v>0</v>
      </c>
      <c r="K56" s="60">
        <f>SUM(K33:K55)</f>
        <v>0</v>
      </c>
      <c r="L56" s="53"/>
    </row>
    <row r="57" spans="1:12" ht="15" thickBot="1" x14ac:dyDescent="0.35">
      <c r="A57" s="8"/>
      <c r="B57" s="8"/>
      <c r="C57" s="8"/>
      <c r="D57" s="8"/>
      <c r="E57" s="11"/>
      <c r="F57" s="8"/>
      <c r="G57" s="8"/>
      <c r="H57" s="8"/>
      <c r="I57" s="132" t="s">
        <v>33</v>
      </c>
      <c r="J57" s="133"/>
      <c r="K57" s="61">
        <f>SUM(K33:K55)</f>
        <v>0</v>
      </c>
      <c r="L57" s="8"/>
    </row>
    <row r="58" spans="1:12" ht="6" customHeight="1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</row>
    <row r="59" spans="1:12" ht="14.4" customHeight="1" x14ac:dyDescent="0.3">
      <c r="A59" s="156" t="s">
        <v>71</v>
      </c>
      <c r="B59" s="156"/>
      <c r="C59" s="156"/>
      <c r="D59" s="68"/>
      <c r="E59" s="13"/>
      <c r="F59" s="13"/>
      <c r="G59" s="8"/>
      <c r="H59" s="8"/>
      <c r="I59" s="8"/>
      <c r="J59" s="8"/>
      <c r="K59" s="8"/>
      <c r="L59" s="8"/>
    </row>
    <row r="60" spans="1:12" x14ac:dyDescent="0.3">
      <c r="A60" s="134" t="s">
        <v>80</v>
      </c>
      <c r="B60" s="134"/>
      <c r="C60" s="62">
        <f>K27</f>
        <v>0</v>
      </c>
      <c r="D60" s="76"/>
      <c r="E60" s="13"/>
      <c r="F60" s="13"/>
      <c r="G60" s="8"/>
      <c r="H60" s="8"/>
      <c r="I60" s="8"/>
      <c r="J60" s="9"/>
      <c r="K60" s="10"/>
      <c r="L60" s="8"/>
    </row>
    <row r="61" spans="1:12" x14ac:dyDescent="0.3">
      <c r="A61" s="134" t="s">
        <v>113</v>
      </c>
      <c r="B61" s="134"/>
      <c r="C61" s="62">
        <f>C60/30*248</f>
        <v>0</v>
      </c>
      <c r="D61" s="76"/>
      <c r="E61" s="13"/>
      <c r="F61" s="13"/>
      <c r="G61" s="8"/>
      <c r="H61" s="8"/>
      <c r="I61" s="8"/>
      <c r="J61" s="9"/>
      <c r="K61" s="10"/>
      <c r="L61" s="8"/>
    </row>
    <row r="62" spans="1:12" x14ac:dyDescent="0.3">
      <c r="A62" s="135" t="s">
        <v>81</v>
      </c>
      <c r="B62" s="135"/>
      <c r="C62" s="63">
        <f>J56</f>
        <v>0</v>
      </c>
      <c r="D62" s="77"/>
      <c r="E62" s="13"/>
      <c r="F62" s="13"/>
      <c r="G62" s="13"/>
      <c r="H62" s="8"/>
      <c r="I62" s="8"/>
      <c r="J62" s="8"/>
      <c r="K62" s="10"/>
      <c r="L62" s="10"/>
    </row>
    <row r="63" spans="1:12" x14ac:dyDescent="0.3">
      <c r="A63" s="135" t="s">
        <v>114</v>
      </c>
      <c r="B63" s="135"/>
      <c r="C63" s="63">
        <f>C62/30*248</f>
        <v>0</v>
      </c>
      <c r="D63" s="77"/>
      <c r="E63" s="13"/>
      <c r="F63" s="13"/>
      <c r="G63" s="13"/>
      <c r="H63" s="8"/>
      <c r="I63" s="8"/>
      <c r="J63" s="8"/>
      <c r="K63" s="10"/>
      <c r="L63" s="10"/>
    </row>
    <row r="64" spans="1:12" x14ac:dyDescent="0.3">
      <c r="A64" s="135" t="s">
        <v>115</v>
      </c>
      <c r="B64" s="135"/>
      <c r="C64" s="64">
        <f>C63+C61</f>
        <v>0</v>
      </c>
      <c r="D64" s="78"/>
      <c r="E64" s="15"/>
      <c r="F64" s="15"/>
      <c r="G64" s="8"/>
      <c r="H64" s="8"/>
      <c r="I64" s="8"/>
      <c r="J64" s="10"/>
      <c r="K64" s="9"/>
      <c r="L64" s="8"/>
    </row>
    <row r="65" spans="1:12" x14ac:dyDescent="0.3">
      <c r="A65" s="136"/>
      <c r="B65" s="136"/>
      <c r="C65" s="31"/>
      <c r="D65" s="31"/>
      <c r="E65" s="8"/>
      <c r="F65" s="8"/>
      <c r="G65" s="8"/>
      <c r="H65" s="8"/>
      <c r="I65" s="8"/>
      <c r="J65" s="10"/>
      <c r="K65" s="9"/>
      <c r="L65" s="10"/>
    </row>
    <row r="66" spans="1:12" x14ac:dyDescent="0.3">
      <c r="A66" s="144" t="s">
        <v>110</v>
      </c>
      <c r="B66" s="145"/>
      <c r="C66" s="145"/>
      <c r="D66" s="145"/>
      <c r="E66" s="145"/>
      <c r="F66" s="145"/>
      <c r="G66" s="145"/>
      <c r="H66" s="146"/>
      <c r="I66" s="153">
        <f>(I27+H56)/30*248</f>
        <v>0</v>
      </c>
      <c r="J66" s="154"/>
      <c r="K66" s="155"/>
      <c r="L66" s="10"/>
    </row>
    <row r="67" spans="1:12" x14ac:dyDescent="0.3">
      <c r="A67" s="147" t="s">
        <v>6</v>
      </c>
      <c r="B67" s="148"/>
      <c r="C67" s="148"/>
      <c r="D67" s="148"/>
      <c r="E67" s="148"/>
      <c r="F67" s="148"/>
      <c r="G67" s="148"/>
      <c r="H67" s="149"/>
      <c r="I67" s="150">
        <f>(J27+I56)/30*248</f>
        <v>0</v>
      </c>
      <c r="J67" s="151"/>
      <c r="K67" s="152"/>
      <c r="L67" s="8"/>
    </row>
    <row r="68" spans="1:12" x14ac:dyDescent="0.3">
      <c r="A68" s="147" t="s">
        <v>111</v>
      </c>
      <c r="B68" s="148"/>
      <c r="C68" s="148"/>
      <c r="D68" s="148"/>
      <c r="E68" s="148"/>
      <c r="F68" s="148"/>
      <c r="G68" s="148"/>
      <c r="H68" s="149"/>
      <c r="I68" s="150">
        <f>C64</f>
        <v>0</v>
      </c>
      <c r="J68" s="151"/>
      <c r="K68" s="152"/>
      <c r="L68" s="8"/>
    </row>
    <row r="69" spans="1:12" x14ac:dyDescent="0.3">
      <c r="A69" s="144" t="s">
        <v>112</v>
      </c>
      <c r="B69" s="145"/>
      <c r="C69" s="145"/>
      <c r="D69" s="145"/>
      <c r="E69" s="145"/>
      <c r="F69" s="145"/>
      <c r="G69" s="145"/>
      <c r="H69" s="146"/>
      <c r="I69" s="153">
        <f>I66+I68</f>
        <v>0</v>
      </c>
      <c r="J69" s="154"/>
      <c r="K69" s="155"/>
      <c r="L69" s="8"/>
    </row>
    <row r="70" spans="1:12" x14ac:dyDescent="0.3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</row>
    <row r="71" spans="1:12" ht="31.2" customHeight="1" x14ac:dyDescent="0.3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84"/>
      <c r="L71" s="33"/>
    </row>
    <row r="72" spans="1:12" x14ac:dyDescent="0.3">
      <c r="A72" s="33"/>
      <c r="B72" s="33" t="s">
        <v>94</v>
      </c>
      <c r="C72" s="33"/>
      <c r="D72" s="33"/>
      <c r="E72" s="33"/>
      <c r="F72" s="33"/>
      <c r="G72" s="33"/>
      <c r="H72" s="33" t="s">
        <v>95</v>
      </c>
      <c r="I72" s="33"/>
      <c r="J72" s="33"/>
      <c r="K72" s="33"/>
      <c r="L72" s="33"/>
    </row>
    <row r="73" spans="1:12" ht="47.4" customHeight="1" x14ac:dyDescent="0.3">
      <c r="A73" s="137" t="s">
        <v>92</v>
      </c>
      <c r="B73" s="137"/>
      <c r="C73" s="137"/>
      <c r="D73" s="32"/>
      <c r="E73" s="33"/>
      <c r="F73" s="33"/>
      <c r="G73" s="137" t="s">
        <v>93</v>
      </c>
      <c r="H73" s="137"/>
      <c r="I73" s="137"/>
      <c r="J73" s="137"/>
      <c r="K73" s="137"/>
      <c r="L73" s="33"/>
    </row>
    <row r="74" spans="1:12" x14ac:dyDescent="0.3">
      <c r="A74" s="8"/>
      <c r="B74" s="136"/>
      <c r="C74" s="136"/>
      <c r="D74" s="136"/>
      <c r="E74" s="136"/>
      <c r="F74" s="136"/>
      <c r="G74" s="12"/>
      <c r="H74" s="8"/>
      <c r="I74" s="8"/>
      <c r="J74" s="8"/>
      <c r="K74" s="8"/>
      <c r="L74" s="8"/>
    </row>
    <row r="75" spans="1:12" x14ac:dyDescent="0.3">
      <c r="A75" s="8"/>
      <c r="B75" s="136"/>
      <c r="C75" s="136"/>
      <c r="D75" s="136"/>
      <c r="E75" s="136"/>
      <c r="F75" s="136"/>
      <c r="G75" s="8"/>
      <c r="H75" s="8"/>
      <c r="I75" s="8"/>
      <c r="J75" s="8"/>
      <c r="K75" s="8"/>
      <c r="L75" s="8"/>
    </row>
    <row r="76" spans="1:12" x14ac:dyDescent="0.3">
      <c r="F76" s="16"/>
      <c r="G76" s="12"/>
    </row>
    <row r="77" spans="1:12" ht="15.6" x14ac:dyDescent="0.3">
      <c r="F77" s="14"/>
      <c r="G77" s="12"/>
    </row>
    <row r="78" spans="1:12" ht="15.6" x14ac:dyDescent="0.3">
      <c r="F78" s="14"/>
      <c r="G78" s="12"/>
      <c r="J78" s="12"/>
    </row>
    <row r="79" spans="1:12" x14ac:dyDescent="0.3">
      <c r="F79" s="16"/>
      <c r="G79" s="12"/>
    </row>
    <row r="80" spans="1:12" x14ac:dyDescent="0.3">
      <c r="F80" s="17"/>
      <c r="G80" s="12"/>
    </row>
    <row r="81" spans="6:10" x14ac:dyDescent="0.3">
      <c r="F81" s="16"/>
      <c r="G81" s="12"/>
    </row>
    <row r="82" spans="6:10" x14ac:dyDescent="0.3">
      <c r="F82" s="16"/>
      <c r="G82" s="12"/>
    </row>
    <row r="83" spans="6:10" x14ac:dyDescent="0.3">
      <c r="F83" s="16"/>
      <c r="G83" s="12"/>
      <c r="J83" s="12"/>
    </row>
    <row r="84" spans="6:10" x14ac:dyDescent="0.3">
      <c r="F84" s="16"/>
      <c r="G84" s="12"/>
      <c r="I84" s="12"/>
      <c r="J84" s="12"/>
    </row>
    <row r="85" spans="6:10" x14ac:dyDescent="0.3">
      <c r="F85" s="16"/>
      <c r="G85" s="12"/>
    </row>
    <row r="86" spans="6:10" x14ac:dyDescent="0.3">
      <c r="F86" s="16"/>
      <c r="G86" s="12"/>
    </row>
    <row r="87" spans="6:10" x14ac:dyDescent="0.3">
      <c r="F87" s="16"/>
      <c r="G87" s="12"/>
    </row>
    <row r="88" spans="6:10" x14ac:dyDescent="0.3">
      <c r="F88" s="16"/>
      <c r="G88" s="12"/>
    </row>
    <row r="89" spans="6:10" x14ac:dyDescent="0.3">
      <c r="F89" s="16"/>
      <c r="G89" s="12"/>
    </row>
    <row r="92" spans="6:10" x14ac:dyDescent="0.3">
      <c r="G92" s="12"/>
    </row>
    <row r="93" spans="6:10" x14ac:dyDescent="0.3">
      <c r="G93" s="12"/>
    </row>
    <row r="95" spans="6:10" x14ac:dyDescent="0.3">
      <c r="G95" s="12"/>
    </row>
    <row r="96" spans="6:10" x14ac:dyDescent="0.3">
      <c r="G96" s="12"/>
    </row>
  </sheetData>
  <autoFilter ref="A4:M28" xr:uid="{00000000-0009-0000-0000-000002000000}"/>
  <mergeCells count="56">
    <mergeCell ref="B74:F74"/>
    <mergeCell ref="B75:F75"/>
    <mergeCell ref="A68:H68"/>
    <mergeCell ref="I68:K68"/>
    <mergeCell ref="A69:H69"/>
    <mergeCell ref="I69:K69"/>
    <mergeCell ref="A73:C73"/>
    <mergeCell ref="G73:K73"/>
    <mergeCell ref="A63:B63"/>
    <mergeCell ref="A64:B64"/>
    <mergeCell ref="A65:B65"/>
    <mergeCell ref="A66:H66"/>
    <mergeCell ref="I66:K66"/>
    <mergeCell ref="A67:H67"/>
    <mergeCell ref="I67:K67"/>
    <mergeCell ref="A56:G56"/>
    <mergeCell ref="I57:J57"/>
    <mergeCell ref="A59:C59"/>
    <mergeCell ref="A60:B60"/>
    <mergeCell ref="A61:B61"/>
    <mergeCell ref="A62:B62"/>
    <mergeCell ref="I31:I32"/>
    <mergeCell ref="J31:J32"/>
    <mergeCell ref="K31:K32"/>
    <mergeCell ref="L31:L32"/>
    <mergeCell ref="C33:C55"/>
    <mergeCell ref="A34:A35"/>
    <mergeCell ref="A37:A38"/>
    <mergeCell ref="A43:A44"/>
    <mergeCell ref="A47:A48"/>
    <mergeCell ref="J28:K28"/>
    <mergeCell ref="A30:K30"/>
    <mergeCell ref="A31:A32"/>
    <mergeCell ref="B31:B32"/>
    <mergeCell ref="C31:C32"/>
    <mergeCell ref="D31:D32"/>
    <mergeCell ref="E31:E32"/>
    <mergeCell ref="F31:F32"/>
    <mergeCell ref="G31:G32"/>
    <mergeCell ref="H31:H32"/>
    <mergeCell ref="I3:I4"/>
    <mergeCell ref="J3:J4"/>
    <mergeCell ref="K3:K4"/>
    <mergeCell ref="L3:L4"/>
    <mergeCell ref="A5:A6"/>
    <mergeCell ref="A27:F27"/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</mergeCells>
  <printOptions horizontalCentered="1"/>
  <pageMargins left="0" right="0.31496062992125984" top="0.35433070866141736" bottom="0.35433070866141736" header="0.31496062992125984" footer="0.31496062992125984"/>
  <pageSetup scale="67" fitToWidth="0" orientation="landscape" r:id="rId1"/>
  <rowBreaks count="1" manualBreakCount="1">
    <brk id="44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7"/>
  <sheetViews>
    <sheetView view="pageBreakPreview" zoomScaleNormal="100" zoomScaleSheetLayoutView="100" workbookViewId="0">
      <selection activeCell="A4" sqref="A4:B4"/>
    </sheetView>
  </sheetViews>
  <sheetFormatPr baseColWidth="10" defaultRowHeight="14.4" x14ac:dyDescent="0.3"/>
  <cols>
    <col min="1" max="1" width="43.33203125" customWidth="1"/>
    <col min="2" max="2" width="2.109375" customWidth="1"/>
    <col min="3" max="3" width="46.5546875" customWidth="1"/>
    <col min="5" max="5" width="14.109375" bestFit="1" customWidth="1"/>
    <col min="6" max="6" width="14.44140625" bestFit="1" customWidth="1"/>
  </cols>
  <sheetData>
    <row r="1" spans="1:6" ht="15.6" x14ac:dyDescent="0.3">
      <c r="A1" s="87" t="s">
        <v>82</v>
      </c>
      <c r="B1" s="158"/>
      <c r="C1" s="88"/>
    </row>
    <row r="2" spans="1:6" ht="27" customHeight="1" x14ac:dyDescent="0.3">
      <c r="A2" s="160" t="s">
        <v>83</v>
      </c>
      <c r="B2" s="161"/>
      <c r="C2" s="89" t="s">
        <v>91</v>
      </c>
    </row>
    <row r="3" spans="1:6" ht="15" customHeight="1" x14ac:dyDescent="0.3">
      <c r="A3" s="162"/>
      <c r="B3" s="163"/>
      <c r="C3" s="90"/>
    </row>
    <row r="4" spans="1:6" ht="15.6" x14ac:dyDescent="0.3">
      <c r="A4" s="164" t="s">
        <v>102</v>
      </c>
      <c r="B4" s="165"/>
      <c r="C4" s="66"/>
      <c r="F4" s="67"/>
    </row>
    <row r="5" spans="1:6" ht="15.6" x14ac:dyDescent="0.3">
      <c r="A5" s="164" t="s">
        <v>84</v>
      </c>
      <c r="B5" s="165"/>
      <c r="C5" s="66"/>
    </row>
    <row r="6" spans="1:6" ht="15.6" x14ac:dyDescent="0.3">
      <c r="A6" s="164" t="s">
        <v>85</v>
      </c>
      <c r="B6" s="165"/>
      <c r="C6" s="66"/>
    </row>
    <row r="7" spans="1:6" ht="15.6" x14ac:dyDescent="0.3">
      <c r="A7" s="164" t="s">
        <v>86</v>
      </c>
      <c r="B7" s="165"/>
      <c r="C7" s="66"/>
    </row>
    <row r="8" spans="1:6" ht="33.6" customHeight="1" x14ac:dyDescent="0.3">
      <c r="A8" s="164" t="s">
        <v>108</v>
      </c>
      <c r="B8" s="165"/>
      <c r="C8" s="65">
        <f>C6/30*248</f>
        <v>0</v>
      </c>
    </row>
    <row r="9" spans="1:6" ht="15.6" x14ac:dyDescent="0.3">
      <c r="A9" s="30"/>
      <c r="B9" s="30"/>
      <c r="C9" s="30"/>
    </row>
    <row r="10" spans="1:6" ht="66" customHeight="1" x14ac:dyDescent="0.3">
      <c r="A10" s="159" t="s">
        <v>103</v>
      </c>
      <c r="B10" s="159"/>
      <c r="C10" s="159"/>
    </row>
    <row r="11" spans="1:6" ht="62.4" customHeight="1" x14ac:dyDescent="0.3">
      <c r="A11" s="30"/>
      <c r="B11" s="30"/>
      <c r="C11" s="85"/>
    </row>
    <row r="12" spans="1:6" ht="15.75" customHeight="1" x14ac:dyDescent="0.3">
      <c r="A12" s="30"/>
      <c r="B12" s="30"/>
      <c r="C12" s="30"/>
      <c r="E12" s="86"/>
    </row>
    <row r="13" spans="1:6" ht="46.8" x14ac:dyDescent="0.3">
      <c r="A13" s="69" t="s">
        <v>92</v>
      </c>
      <c r="B13" s="32"/>
      <c r="C13" s="69" t="s">
        <v>93</v>
      </c>
      <c r="E13" s="67"/>
    </row>
    <row r="14" spans="1:6" ht="15.6" x14ac:dyDescent="0.3">
      <c r="A14" s="30"/>
      <c r="B14" s="30"/>
      <c r="C14" s="30"/>
    </row>
    <row r="15" spans="1:6" ht="15.6" x14ac:dyDescent="0.3">
      <c r="A15" s="29"/>
      <c r="B15" s="29"/>
      <c r="C15" s="29"/>
    </row>
    <row r="16" spans="1:6" ht="15.6" x14ac:dyDescent="0.3">
      <c r="A16" s="29"/>
      <c r="B16" s="29"/>
      <c r="C16" s="29"/>
    </row>
    <row r="17" spans="1:3" ht="15.6" x14ac:dyDescent="0.3">
      <c r="A17" s="29"/>
      <c r="B17" s="29"/>
      <c r="C17" s="29"/>
    </row>
  </sheetData>
  <mergeCells count="9">
    <mergeCell ref="A1:C1"/>
    <mergeCell ref="C2:C3"/>
    <mergeCell ref="A10:C10"/>
    <mergeCell ref="A2:B3"/>
    <mergeCell ref="A4:B4"/>
    <mergeCell ref="A5:B5"/>
    <mergeCell ref="A6:B6"/>
    <mergeCell ref="A7:B7"/>
    <mergeCell ref="A8:B8"/>
  </mergeCells>
  <pageMargins left="0.70866141732283472" right="0.70866141732283472" top="0.74803149606299213" bottom="0.74803149606299213" header="0.31496062992125984" footer="0.31496062992125984"/>
  <pageSetup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15 JULIO 2024 IVA NUEVO PPTO</vt:lpstr>
      <vt:lpstr>RESUMEN NOTA (2)</vt:lpstr>
      <vt:lpstr>presupuesto oferente</vt:lpstr>
      <vt:lpstr>RESUMEN oferente</vt:lpstr>
      <vt:lpstr>'15 JULIO 2024 IVA NUEVO PPTO'!Área_de_impresión</vt:lpstr>
      <vt:lpstr>'presupuesto oferente'!Área_de_impresión</vt:lpstr>
      <vt:lpstr>'RESUMEN NOTA (2)'!Área_de_impresión</vt:lpstr>
      <vt:lpstr>'RESUMEN oferente'!Área_de_impresión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GRACIELA</dc:creator>
  <cp:lastModifiedBy>Tatiana Cubillos</cp:lastModifiedBy>
  <cp:lastPrinted>2024-12-24T16:51:01Z</cp:lastPrinted>
  <dcterms:created xsi:type="dcterms:W3CDTF">2024-10-03T20:10:29Z</dcterms:created>
  <dcterms:modified xsi:type="dcterms:W3CDTF">2024-12-24T16:51:01Z</dcterms:modified>
</cp:coreProperties>
</file>