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E:\SENA\SENA 2020\Contratacion\Comercio\Minima cuantia\Centro de acopio\"/>
    </mc:Choice>
  </mc:AlternateContent>
  <xr:revisionPtr revIDLastSave="0" documentId="13_ncr:1_{4B75F94F-0DC6-4E7E-9D4F-50C8BD31A6C0}" xr6:coauthVersionLast="44" xr6:coauthVersionMax="44" xr10:uidLastSave="{00000000-0000-0000-0000-000000000000}"/>
  <bookViews>
    <workbookView xWindow="-120" yWindow="-120" windowWidth="20730" windowHeight="11160" tabRatio="500" xr2:uid="{00000000-000D-0000-FFFF-FFFF00000000}"/>
  </bookViews>
  <sheets>
    <sheet name="EST MERCADO" sheetId="5" r:id="rId1"/>
    <sheet name="ESP TECNICA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56" i="5" l="1"/>
  <c r="I54" i="5"/>
  <c r="I53" i="5"/>
  <c r="I52" i="5" l="1"/>
  <c r="I50" i="5"/>
  <c r="I9" i="5"/>
  <c r="I48" i="5"/>
  <c r="H47" i="5"/>
  <c r="I47" i="5" s="1"/>
  <c r="H43" i="5"/>
  <c r="H42" i="5"/>
  <c r="H41" i="5"/>
  <c r="H37" i="5"/>
  <c r="H36" i="5"/>
  <c r="H35" i="5"/>
  <c r="H34" i="5"/>
  <c r="H33" i="5"/>
  <c r="H32" i="5"/>
  <c r="H31" i="5"/>
  <c r="H30" i="5"/>
  <c r="H26" i="5"/>
  <c r="H25" i="5"/>
  <c r="H24" i="5"/>
  <c r="H23" i="5"/>
  <c r="H22" i="5"/>
  <c r="H21" i="5"/>
  <c r="H20" i="5"/>
  <c r="H19" i="5"/>
  <c r="H15" i="5"/>
  <c r="H14" i="5"/>
  <c r="H13" i="5"/>
  <c r="H6" i="5"/>
  <c r="H7" i="5"/>
  <c r="H8" i="5"/>
  <c r="H9" i="5"/>
  <c r="H5" i="5"/>
  <c r="I43" i="5" l="1"/>
  <c r="I42" i="5"/>
  <c r="I41" i="5"/>
  <c r="I37" i="5"/>
  <c r="I36" i="5"/>
  <c r="I35" i="5"/>
  <c r="I34" i="5"/>
  <c r="I33" i="5"/>
  <c r="I32" i="5"/>
  <c r="I31" i="5"/>
  <c r="I30" i="5"/>
  <c r="I38" i="5" s="1"/>
  <c r="I15" i="5"/>
  <c r="I14" i="5"/>
  <c r="I13" i="5"/>
  <c r="I26" i="5"/>
  <c r="I25" i="5"/>
  <c r="I24" i="5"/>
  <c r="I23" i="5"/>
  <c r="I22" i="5"/>
  <c r="I21" i="5"/>
  <c r="I20" i="5"/>
  <c r="I19" i="5"/>
  <c r="I6" i="5"/>
  <c r="I7" i="5"/>
  <c r="I8" i="5"/>
  <c r="I5" i="5"/>
  <c r="I10" i="5" s="1"/>
  <c r="I16" i="5" l="1"/>
  <c r="I27" i="5"/>
  <c r="I44" i="5"/>
</calcChain>
</file>

<file path=xl/sharedStrings.xml><?xml version="1.0" encoding="utf-8"?>
<sst xmlns="http://schemas.openxmlformats.org/spreadsheetml/2006/main" count="283" uniqueCount="87">
  <si>
    <t>PISOS</t>
  </si>
  <si>
    <t>MUROS</t>
  </si>
  <si>
    <t>CARPINTERÍA METÁLICA</t>
  </si>
  <si>
    <t>ITEM</t>
  </si>
  <si>
    <t>UNIDAD</t>
  </si>
  <si>
    <t>CANTIDAD</t>
  </si>
  <si>
    <t>CAPITULO</t>
  </si>
  <si>
    <t>VR. PARCIAL</t>
  </si>
  <si>
    <t>SUBTOTAL CAPITULO</t>
  </si>
  <si>
    <t>COSTO DIRECTO TOTAL</t>
  </si>
  <si>
    <t>ADMINISTRACION</t>
  </si>
  <si>
    <t>UTILIDAD</t>
  </si>
  <si>
    <t>IVA SOBRE UTILIDAD</t>
  </si>
  <si>
    <t>VALOR TOTAL DEL PROYECTO</t>
  </si>
  <si>
    <t>INSTALACIONES ELÉTRICAS</t>
  </si>
  <si>
    <t>ml</t>
  </si>
  <si>
    <t>COT 1</t>
  </si>
  <si>
    <t>COT 2</t>
  </si>
  <si>
    <t>PROM</t>
  </si>
  <si>
    <t>SERVICIO NACIONAL DE APRENDIZAJE
ADECUACIÓN CENTRO DE ACOPIO</t>
  </si>
  <si>
    <t>DEMOLICIONES, DESMONTES Y RETIROS</t>
  </si>
  <si>
    <t>1.</t>
  </si>
  <si>
    <t>1.1.</t>
  </si>
  <si>
    <t xml:space="preserve">Demolición de enchape y revoque en muro. </t>
  </si>
  <si>
    <r>
      <t>m</t>
    </r>
    <r>
      <rPr>
        <sz val="18"/>
        <rFont val="Calibri"/>
        <family val="2"/>
      </rPr>
      <t>²</t>
    </r>
  </si>
  <si>
    <t>1.2.</t>
  </si>
  <si>
    <t xml:space="preserve">Demolición de muros de 1,5 m de altura, 0,15 m de espesor. </t>
  </si>
  <si>
    <t>1.3.</t>
  </si>
  <si>
    <t xml:space="preserve">Picar cara de plantilla en concreto existente.  </t>
  </si>
  <si>
    <t>1.4.</t>
  </si>
  <si>
    <t>Excavación, profundidad 0,15 m, ancho 0,20 m, acondicionamiento de la superficie para recibo de posterior fundación</t>
  </si>
  <si>
    <t>1.5.</t>
  </si>
  <si>
    <t>Desmonte, empaque y entrega al SENA de luminarias 0.60x0.60m.</t>
  </si>
  <si>
    <t xml:space="preserve">un </t>
  </si>
  <si>
    <t>2.</t>
  </si>
  <si>
    <t>2.1.</t>
  </si>
  <si>
    <t>Construcción de placa de concreto para piso impermeabilizado de 2.500 psi, e=0,1 m, reforzado con malla electrosoldada. Incluye destronque, pulida.</t>
  </si>
  <si>
    <t>2.2.</t>
  </si>
  <si>
    <r>
      <t>Suministro y aplicación de pintura epóxica para pisos en concreto endurecido, dos</t>
    </r>
    <r>
      <rPr>
        <sz val="18"/>
        <color rgb="FFFFC000"/>
        <rFont val="Calibri"/>
        <family val="2"/>
        <scheme val="minor"/>
      </rPr>
      <t xml:space="preserve"> </t>
    </r>
    <r>
      <rPr>
        <sz val="18"/>
        <rFont val="Calibri"/>
        <family val="2"/>
        <scheme val="minor"/>
      </rPr>
      <t>manos. Incluye media caña del Item 2.3 y todos los materiales necesarios para su correcta aplicación.</t>
    </r>
  </si>
  <si>
    <t>2.3.</t>
  </si>
  <si>
    <t>Elaboración de media caña en mortero impermeabilizado de 1:3, h=0,10 m.</t>
  </si>
  <si>
    <t>3.</t>
  </si>
  <si>
    <t>3.1.</t>
  </si>
  <si>
    <t>Arreglo de grietas con mortero cementoso modificado con resina acrílica de alta resistencia mecánica para reparaciones estructurales.</t>
  </si>
  <si>
    <t>3.2.</t>
  </si>
  <si>
    <t>Viga de cimentación de 0,20x0,20m para muro de mampostería. Concreto de 2500 psi, hierro de refuerzo de diámetro 3/8 de pulgada y estribos de 1/4" a cada 20cm. Incluye
todos los materiales y herramientas necesarias para su correcta
construccion,</t>
  </si>
  <si>
    <t>3.3.</t>
  </si>
  <si>
    <t>Suministro y construccion de muro divisorio bloque Samo estriado No. 4 (10 cms)Incluye todos los materiales necesarios para su correcta construccion.</t>
  </si>
  <si>
    <t>3.4.</t>
  </si>
  <si>
    <t>Revoque de muro en mampostería con mortero 1:4. Incluye la limpieza de las
areas afectadas. Acabado con llana metálica.</t>
  </si>
  <si>
    <t>3.5.</t>
  </si>
  <si>
    <t>Esquinero en alumnio e=2 mm. 1x1 pulgadas. Acabado natural.</t>
  </si>
  <si>
    <t>3.6.</t>
  </si>
  <si>
    <t>Acabado en pintura acrílica antihongos y/o actibacterial, (de tipo baños y cocina) superlavable a tres manos.</t>
  </si>
  <si>
    <t>Dintel en Eterboard de 6 mm de espsor de placa a doble cara. Ancho 0,3 m, Alto 0,20 m, Largo 1,5 m. encintado, macillado y pintado con pintura especificada en ítem 3.6.</t>
  </si>
  <si>
    <t>gl</t>
  </si>
  <si>
    <t>3.7.</t>
  </si>
  <si>
    <t>Suministro e instalación de media caña plástica en PVC de 9 cms. Incluye aplicación de silicona antihongos de color blanco.</t>
  </si>
  <si>
    <t>4.</t>
  </si>
  <si>
    <t>4.1.</t>
  </si>
  <si>
    <t>Suministro e instalación de puerta completa en aluminio de dimensiones 90x220 cms (ancho x alto). Color natural. Hoja de 200 cms de alto. Persiana fija superior sobre hoja para ventilación de 20 cms de alto tipo dintel. Con manija fija, cerradura para apertura y cierre. Incluye marco y visagras.</t>
  </si>
  <si>
    <t>un</t>
  </si>
  <si>
    <t>4.2.</t>
  </si>
  <si>
    <t>Reparación de tapas de hierro. Incluye limpieza, grateado y pintura con anticorrosivo a dos manos.</t>
  </si>
  <si>
    <t>4.3.</t>
  </si>
  <si>
    <t xml:space="preserve">Suministro e instalación de tapas de hierro para registros. Incluye marco y visagras. Pintura con anticorrosivo color gris a dos manos. Dimesiones 0,8x0,8 m. </t>
  </si>
  <si>
    <t>4.4.</t>
  </si>
  <si>
    <t>Compra e instalación de puerta en aluminio de dimensiones 140x200 cms (ancho x alto). Color natural.Persiana superior de 40 cms de alto en hoja para ventilación. Con manija fija, cerradura para apertura y cierre. Incluye marco y visagras.</t>
  </si>
  <si>
    <t>4.5.</t>
  </si>
  <si>
    <t>Desmonte de reja en hierro, limpieza, grateada, pintada con anticorrosivo a dos manos e instalación al interior del centro de acopio anclada a piso y a pared.</t>
  </si>
  <si>
    <t>4.6.</t>
  </si>
  <si>
    <t>Limpieza y pintura de tubería sanitaria de 4 pulgadas, esmalte según norma, a dos manos.</t>
  </si>
  <si>
    <t>4.7.</t>
  </si>
  <si>
    <t>Limpieza y pintura de gabinete eléctrico de alta tensión. Esmalte según norma, a dos manos.</t>
  </si>
  <si>
    <t>4.8.</t>
  </si>
  <si>
    <r>
      <t>Limpieza y pintura de tubería emt de 2 pulgadas. Esmalte</t>
    </r>
    <r>
      <rPr>
        <sz val="18"/>
        <color rgb="FFFFC000"/>
        <rFont val="Calibri"/>
        <family val="2"/>
        <scheme val="minor"/>
      </rPr>
      <t xml:space="preserve"> </t>
    </r>
    <r>
      <rPr>
        <sz val="18"/>
        <rFont val="Calibri"/>
        <family val="2"/>
        <scheme val="minor"/>
      </rPr>
      <t>según norma, a dos manos.</t>
    </r>
  </si>
  <si>
    <t>5.</t>
  </si>
  <si>
    <t>5.1.</t>
  </si>
  <si>
    <t>Compra e instalación de luminaria industrial LED hermetica para ambientes con alto grado de humedad y suciedad, tipo sobreponer, chasis en ABS, difusor en policarbonato, IP65, 2x18W T8 LED VIDRIO.</t>
  </si>
  <si>
    <t>5.2.</t>
  </si>
  <si>
    <t>Salidas eléctricas. Incluye tubería emt diámetro 1/2 pulgada, soportes y anclajes  de tubería, conductores.</t>
  </si>
  <si>
    <t>5.3.</t>
  </si>
  <si>
    <t>Suministro e instalación de interruptor doble 127 v.</t>
  </si>
  <si>
    <t>DISPOSICIÓN AMBIENTAL DE MATERIALES</t>
  </si>
  <si>
    <t>6.</t>
  </si>
  <si>
    <t>Limpieza, empaque, transporte y disposición final de escombros y residuos propias de la actividad. Entrega de certificado de dispocisión final.</t>
  </si>
  <si>
    <t>6.1.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</si>
</sst>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 * #,##0.00_ ;_ * \-#,##0.00_ ;_ * &quot;-&quot;??_ ;_ @_ 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sz val="11"/>
      <color indexed="8"/>
      <name val="Calibri"/>
      <family val="2"/>
    </font>
    <font>
      <sz val="18"/>
      <name val="Arial"/>
      <family val="2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name val="Calibri"/>
      <family val="2"/>
    </font>
    <font>
      <sz val="18"/>
      <color rgb="FFFFC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164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3">
    <xf numFmtId="0" fontId="0" fillId="0" borderId="0" xfId="0"/>
    <xf numFmtId="0" fontId="7" fillId="0" borderId="0" xfId="7" applyFont="1" applyAlignment="1">
      <alignment vertical="center"/>
    </xf>
    <xf numFmtId="0" fontId="8" fillId="0" borderId="1" xfId="7" applyFont="1" applyBorder="1" applyAlignment="1">
      <alignment horizontal="center" vertical="center"/>
    </xf>
    <xf numFmtId="0" fontId="9" fillId="0" borderId="0" xfId="7" applyFont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1" xfId="7" applyFont="1" applyBorder="1" applyAlignment="1">
      <alignment horizontal="left" vertical="center" wrapText="1"/>
    </xf>
    <xf numFmtId="0" fontId="9" fillId="0" borderId="1" xfId="7" applyFont="1" applyBorder="1" applyAlignment="1">
      <alignment horizontal="center" vertical="center" wrapText="1"/>
    </xf>
    <xf numFmtId="0" fontId="8" fillId="3" borderId="1" xfId="7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9" fillId="0" borderId="0" xfId="7" applyFont="1" applyAlignment="1">
      <alignment horizontal="center" vertical="center"/>
    </xf>
    <xf numFmtId="0" fontId="7" fillId="0" borderId="0" xfId="7" applyFont="1" applyAlignment="1">
      <alignment horizontal="center" vertical="center"/>
    </xf>
    <xf numFmtId="0" fontId="5" fillId="2" borderId="0" xfId="7" applyFont="1" applyFill="1" applyAlignment="1">
      <alignment horizontal="center" vertical="center"/>
    </xf>
    <xf numFmtId="0" fontId="5" fillId="2" borderId="0" xfId="7" applyFont="1" applyFill="1" applyAlignment="1">
      <alignment vertical="center"/>
    </xf>
    <xf numFmtId="0" fontId="9" fillId="4" borderId="1" xfId="7" applyFont="1" applyFill="1" applyBorder="1" applyAlignment="1">
      <alignment horizontal="center" vertical="center" wrapText="1"/>
    </xf>
    <xf numFmtId="9" fontId="7" fillId="0" borderId="1" xfId="12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4" fontId="8" fillId="3" borderId="1" xfId="13" applyNumberFormat="1" applyFont="1" applyFill="1" applyBorder="1" applyAlignment="1">
      <alignment horizontal="center" vertical="center"/>
    </xf>
    <xf numFmtId="4" fontId="9" fillId="0" borderId="1" xfId="13" applyNumberFormat="1" applyFont="1" applyBorder="1" applyAlignment="1">
      <alignment horizontal="right" vertical="center"/>
    </xf>
    <xf numFmtId="4" fontId="8" fillId="3" borderId="1" xfId="13" applyNumberFormat="1" applyFont="1" applyFill="1" applyBorder="1" applyAlignment="1">
      <alignment horizontal="right" vertical="center"/>
    </xf>
    <xf numFmtId="4" fontId="0" fillId="0" borderId="0" xfId="0" applyNumberFormat="1"/>
    <xf numFmtId="4" fontId="10" fillId="0" borderId="0" xfId="13" applyNumberFormat="1" applyFont="1" applyAlignment="1">
      <alignment vertical="center"/>
    </xf>
    <xf numFmtId="4" fontId="9" fillId="0" borderId="0" xfId="13" applyNumberFormat="1" applyFont="1" applyAlignment="1">
      <alignment horizontal="right" vertical="center"/>
    </xf>
    <xf numFmtId="4" fontId="9" fillId="0" borderId="1" xfId="13" applyNumberFormat="1" applyFont="1" applyBorder="1" applyAlignment="1">
      <alignment horizontal="right" vertical="center" wrapText="1"/>
    </xf>
    <xf numFmtId="4" fontId="0" fillId="0" borderId="0" xfId="13" applyNumberFormat="1" applyFont="1" applyAlignment="1">
      <alignment vertical="center"/>
    </xf>
    <xf numFmtId="0" fontId="8" fillId="0" borderId="0" xfId="7" applyFont="1" applyAlignment="1">
      <alignment horizontal="center" vertical="center"/>
    </xf>
    <xf numFmtId="0" fontId="9" fillId="0" borderId="0" xfId="7" applyFont="1" applyAlignment="1">
      <alignment horizontal="center" vertical="center"/>
    </xf>
    <xf numFmtId="4" fontId="11" fillId="3" borderId="3" xfId="0" applyNumberFormat="1" applyFont="1" applyFill="1" applyBorder="1" applyAlignment="1">
      <alignment horizontal="center" vertical="center"/>
    </xf>
    <xf numFmtId="4" fontId="11" fillId="3" borderId="2" xfId="0" applyNumberFormat="1" applyFont="1" applyFill="1" applyBorder="1" applyAlignment="1">
      <alignment horizontal="center" vertical="center"/>
    </xf>
    <xf numFmtId="4" fontId="11" fillId="3" borderId="4" xfId="0" applyNumberFormat="1" applyFont="1" applyFill="1" applyBorder="1" applyAlignment="1">
      <alignment horizontal="center" vertical="center"/>
    </xf>
    <xf numFmtId="4" fontId="8" fillId="3" borderId="3" xfId="7" applyNumberFormat="1" applyFont="1" applyFill="1" applyBorder="1" applyAlignment="1">
      <alignment horizontal="center" vertical="center" wrapText="1"/>
    </xf>
    <xf numFmtId="4" fontId="8" fillId="3" borderId="2" xfId="7" applyNumberFormat="1" applyFont="1" applyFill="1" applyBorder="1" applyAlignment="1">
      <alignment horizontal="center" vertical="center" wrapText="1"/>
    </xf>
    <xf numFmtId="4" fontId="8" fillId="3" borderId="4" xfId="7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/>
    </xf>
    <xf numFmtId="0" fontId="8" fillId="0" borderId="1" xfId="7" applyFont="1" applyBorder="1" applyAlignment="1">
      <alignment horizontal="center" vertical="center"/>
    </xf>
    <xf numFmtId="0" fontId="8" fillId="4" borderId="1" xfId="7" applyFont="1" applyFill="1" applyBorder="1" applyAlignment="1">
      <alignment horizontal="center" vertical="center"/>
    </xf>
    <xf numFmtId="0" fontId="8" fillId="3" borderId="3" xfId="7" applyFont="1" applyFill="1" applyBorder="1" applyAlignment="1">
      <alignment horizontal="center" vertical="center" wrapText="1"/>
    </xf>
    <xf numFmtId="0" fontId="8" fillId="3" borderId="2" xfId="7" applyFont="1" applyFill="1" applyBorder="1" applyAlignment="1">
      <alignment horizontal="center" vertical="center" wrapText="1"/>
    </xf>
    <xf numFmtId="0" fontId="8" fillId="3" borderId="4" xfId="7" applyFont="1" applyFill="1" applyBorder="1" applyAlignment="1">
      <alignment horizontal="center" vertical="center" wrapText="1"/>
    </xf>
    <xf numFmtId="0" fontId="8" fillId="4" borderId="1" xfId="7" applyFont="1" applyFill="1" applyBorder="1" applyAlignment="1">
      <alignment horizontal="center" vertical="center" wrapText="1"/>
    </xf>
    <xf numFmtId="0" fontId="8" fillId="3" borderId="1" xfId="7" applyFont="1" applyFill="1" applyBorder="1" applyAlignment="1">
      <alignment horizontal="center" vertical="center" wrapText="1"/>
    </xf>
  </cellXfs>
  <cellStyles count="14">
    <cellStyle name="Hipervínculo" xfId="1" builtinId="8" hidden="1"/>
    <cellStyle name="Hipervínculo" xfId="3" builtinId="8" hidden="1"/>
    <cellStyle name="Hipervínculo" xfId="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Millares 2" xfId="9" xr:uid="{00000000-0005-0000-0000-000006000000}"/>
    <cellStyle name="Moneda" xfId="13" builtinId="4"/>
    <cellStyle name="Moneda 10" xfId="8" xr:uid="{00000000-0005-0000-0000-000008000000}"/>
    <cellStyle name="Normal" xfId="0" builtinId="0"/>
    <cellStyle name="Normal 2" xfId="7" xr:uid="{00000000-0005-0000-0000-00000A000000}"/>
    <cellStyle name="Porcentaje" xfId="12" builtinId="5"/>
    <cellStyle name="Porcentaje 2" xfId="10" xr:uid="{00000000-0005-0000-0000-00000C000000}"/>
    <cellStyle name="Porcentual 2" xfId="11" xr:uid="{00000000-0005-0000-0000-00000D000000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3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06675" y="0"/>
          <a:ext cx="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65"/>
  <sheetViews>
    <sheetView tabSelected="1" topLeftCell="A45" zoomScale="60" zoomScaleNormal="60" zoomScalePageLayoutView="75" workbookViewId="0">
      <selection activeCell="B63" sqref="B63:C63"/>
    </sheetView>
  </sheetViews>
  <sheetFormatPr baseColWidth="10" defaultColWidth="10.875" defaultRowHeight="23.25" x14ac:dyDescent="0.25"/>
  <cols>
    <col min="1" max="1" width="19.125" style="3" bestFit="1" customWidth="1"/>
    <col min="2" max="2" width="17.5" style="9" customWidth="1"/>
    <col min="3" max="3" width="92.5" style="3" customWidth="1"/>
    <col min="4" max="4" width="14.375" style="9" customWidth="1"/>
    <col min="5" max="5" width="16.875" style="9" customWidth="1"/>
    <col min="6" max="8" width="18" style="24" customWidth="1"/>
    <col min="9" max="9" width="22.5" style="24" bestFit="1" customWidth="1"/>
    <col min="10" max="10" width="6" style="17" customWidth="1"/>
    <col min="11" max="39" width="10.875" style="17"/>
    <col min="40" max="16384" width="10.875" style="1"/>
  </cols>
  <sheetData>
    <row r="1" spans="1:39" x14ac:dyDescent="0.25">
      <c r="A1" s="41" t="s">
        <v>19</v>
      </c>
      <c r="B1" s="41"/>
      <c r="C1" s="41"/>
      <c r="D1" s="41"/>
      <c r="E1" s="41"/>
      <c r="F1" s="41"/>
      <c r="G1" s="41"/>
      <c r="H1" s="41"/>
      <c r="I1" s="41"/>
    </row>
    <row r="2" spans="1:39" x14ac:dyDescent="0.25">
      <c r="A2" s="41"/>
      <c r="B2" s="41"/>
      <c r="C2" s="41"/>
      <c r="D2" s="41"/>
      <c r="E2" s="41"/>
      <c r="F2" s="41"/>
      <c r="G2" s="41"/>
      <c r="H2" s="41"/>
      <c r="I2" s="41"/>
    </row>
    <row r="3" spans="1:39" x14ac:dyDescent="0.25">
      <c r="A3" s="41"/>
      <c r="B3" s="41"/>
      <c r="C3" s="41"/>
      <c r="D3" s="41"/>
      <c r="E3" s="41"/>
      <c r="F3" s="41"/>
      <c r="G3" s="41"/>
      <c r="H3" s="41"/>
      <c r="I3" s="41"/>
    </row>
    <row r="4" spans="1:39" s="10" customFormat="1" x14ac:dyDescent="0.25">
      <c r="A4" s="4" t="s">
        <v>6</v>
      </c>
      <c r="B4" s="4" t="s">
        <v>3</v>
      </c>
      <c r="C4" s="8" t="s">
        <v>20</v>
      </c>
      <c r="D4" s="4" t="s">
        <v>4</v>
      </c>
      <c r="E4" s="4" t="s">
        <v>5</v>
      </c>
      <c r="F4" s="19" t="s">
        <v>16</v>
      </c>
      <c r="G4" s="19" t="s">
        <v>17</v>
      </c>
      <c r="H4" s="19" t="s">
        <v>18</v>
      </c>
      <c r="I4" s="19" t="s">
        <v>7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</row>
    <row r="5" spans="1:39" x14ac:dyDescent="0.25">
      <c r="A5" s="36" t="s">
        <v>21</v>
      </c>
      <c r="B5" s="2" t="s">
        <v>22</v>
      </c>
      <c r="C5" s="5" t="s">
        <v>23</v>
      </c>
      <c r="D5" s="6" t="s">
        <v>24</v>
      </c>
      <c r="E5" s="6">
        <v>25</v>
      </c>
      <c r="F5" s="25">
        <v>12580</v>
      </c>
      <c r="G5" s="25">
        <v>14000</v>
      </c>
      <c r="H5" s="25">
        <f>AVERAGE(F5:G5)</f>
        <v>13290</v>
      </c>
      <c r="I5" s="20">
        <f>E5*H5</f>
        <v>332250</v>
      </c>
    </row>
    <row r="6" spans="1:39" x14ac:dyDescent="0.25">
      <c r="A6" s="36"/>
      <c r="B6" s="2" t="s">
        <v>25</v>
      </c>
      <c r="C6" s="5" t="s">
        <v>26</v>
      </c>
      <c r="D6" s="6" t="s">
        <v>24</v>
      </c>
      <c r="E6" s="6">
        <v>5</v>
      </c>
      <c r="F6" s="25">
        <v>7500</v>
      </c>
      <c r="G6" s="25">
        <v>14000</v>
      </c>
      <c r="H6" s="25">
        <f t="shared" ref="H6:H9" si="0">AVERAGE(F6:G6)</f>
        <v>10750</v>
      </c>
      <c r="I6" s="20">
        <f t="shared" ref="I6:I8" si="1">E6*H6</f>
        <v>53750</v>
      </c>
    </row>
    <row r="7" spans="1:39" x14ac:dyDescent="0.25">
      <c r="A7" s="36"/>
      <c r="B7" s="2" t="s">
        <v>27</v>
      </c>
      <c r="C7" s="5" t="s">
        <v>28</v>
      </c>
      <c r="D7" s="6" t="s">
        <v>24</v>
      </c>
      <c r="E7" s="6">
        <v>53</v>
      </c>
      <c r="F7" s="25">
        <v>9250</v>
      </c>
      <c r="G7" s="25">
        <v>14000</v>
      </c>
      <c r="H7" s="25">
        <f t="shared" si="0"/>
        <v>11625</v>
      </c>
      <c r="I7" s="20">
        <f t="shared" si="1"/>
        <v>616125</v>
      </c>
    </row>
    <row r="8" spans="1:39" ht="46.5" x14ac:dyDescent="0.25">
      <c r="A8" s="36"/>
      <c r="B8" s="2" t="s">
        <v>29</v>
      </c>
      <c r="C8" s="5" t="s">
        <v>30</v>
      </c>
      <c r="D8" s="6" t="s">
        <v>15</v>
      </c>
      <c r="E8" s="6">
        <v>3</v>
      </c>
      <c r="F8" s="25">
        <v>13000</v>
      </c>
      <c r="G8" s="25">
        <v>12500</v>
      </c>
      <c r="H8" s="25">
        <f t="shared" si="0"/>
        <v>12750</v>
      </c>
      <c r="I8" s="20">
        <f t="shared" si="1"/>
        <v>38250</v>
      </c>
    </row>
    <row r="9" spans="1:39" x14ac:dyDescent="0.25">
      <c r="A9" s="36"/>
      <c r="B9" s="2" t="s">
        <v>31</v>
      </c>
      <c r="C9" s="5" t="s">
        <v>32</v>
      </c>
      <c r="D9" s="6" t="s">
        <v>33</v>
      </c>
      <c r="E9" s="6">
        <v>4</v>
      </c>
      <c r="F9" s="25">
        <v>7693</v>
      </c>
      <c r="G9" s="25">
        <v>8000</v>
      </c>
      <c r="H9" s="25">
        <f t="shared" si="0"/>
        <v>7846.5</v>
      </c>
      <c r="I9" s="20">
        <f>E9*H9</f>
        <v>31386</v>
      </c>
    </row>
    <row r="10" spans="1:39" s="11" customFormat="1" x14ac:dyDescent="0.25">
      <c r="A10" s="37"/>
      <c r="B10" s="37"/>
      <c r="C10" s="38" t="s">
        <v>8</v>
      </c>
      <c r="D10" s="39"/>
      <c r="E10" s="39"/>
      <c r="F10" s="39"/>
      <c r="G10" s="39"/>
      <c r="H10" s="40"/>
      <c r="I10" s="21">
        <f>SUM(I5:I9)</f>
        <v>1071761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</row>
    <row r="11" spans="1:39" customFormat="1" ht="15.75" x14ac:dyDescent="0.25">
      <c r="F11" s="22"/>
      <c r="G11" s="22"/>
      <c r="H11" s="22"/>
      <c r="I11" s="22"/>
    </row>
    <row r="12" spans="1:39" x14ac:dyDescent="0.25">
      <c r="A12" s="4" t="s">
        <v>6</v>
      </c>
      <c r="B12" s="4" t="s">
        <v>3</v>
      </c>
      <c r="C12" s="8" t="s">
        <v>0</v>
      </c>
      <c r="D12" s="4" t="s">
        <v>4</v>
      </c>
      <c r="E12" s="4" t="s">
        <v>5</v>
      </c>
      <c r="F12" s="19" t="s">
        <v>16</v>
      </c>
      <c r="G12" s="19" t="s">
        <v>17</v>
      </c>
      <c r="H12" s="19" t="s">
        <v>18</v>
      </c>
      <c r="I12" s="19" t="s">
        <v>7</v>
      </c>
    </row>
    <row r="13" spans="1:39" ht="69.75" x14ac:dyDescent="0.25">
      <c r="A13" s="36" t="s">
        <v>34</v>
      </c>
      <c r="B13" s="2" t="s">
        <v>35</v>
      </c>
      <c r="C13" s="5" t="s">
        <v>36</v>
      </c>
      <c r="D13" s="6" t="s">
        <v>24</v>
      </c>
      <c r="E13" s="6">
        <v>53</v>
      </c>
      <c r="F13" s="25">
        <v>87350</v>
      </c>
      <c r="G13" s="25">
        <v>98500</v>
      </c>
      <c r="H13" s="25">
        <f t="shared" ref="H13:H15" si="2">AVERAGE(F13:G13)</f>
        <v>92925</v>
      </c>
      <c r="I13" s="20">
        <f t="shared" ref="I13:I15" si="3">E13*H13</f>
        <v>4925025</v>
      </c>
    </row>
    <row r="14" spans="1:39" ht="69.75" x14ac:dyDescent="0.25">
      <c r="A14" s="36"/>
      <c r="B14" s="2" t="s">
        <v>37</v>
      </c>
      <c r="C14" s="5" t="s">
        <v>38</v>
      </c>
      <c r="D14" s="6" t="s">
        <v>24</v>
      </c>
      <c r="E14" s="6">
        <v>53</v>
      </c>
      <c r="F14" s="25">
        <v>21500</v>
      </c>
      <c r="G14" s="25">
        <v>19500</v>
      </c>
      <c r="H14" s="25">
        <f t="shared" si="2"/>
        <v>20500</v>
      </c>
      <c r="I14" s="20">
        <f t="shared" si="3"/>
        <v>1086500</v>
      </c>
    </row>
    <row r="15" spans="1:39" ht="46.5" x14ac:dyDescent="0.25">
      <c r="A15" s="36"/>
      <c r="B15" s="2" t="s">
        <v>39</v>
      </c>
      <c r="C15" s="5" t="s">
        <v>40</v>
      </c>
      <c r="D15" s="6" t="s">
        <v>15</v>
      </c>
      <c r="E15" s="6">
        <v>32</v>
      </c>
      <c r="F15" s="25">
        <v>19560</v>
      </c>
      <c r="G15" s="25">
        <v>37500</v>
      </c>
      <c r="H15" s="25">
        <f t="shared" si="2"/>
        <v>28530</v>
      </c>
      <c r="I15" s="20">
        <f t="shared" si="3"/>
        <v>912960</v>
      </c>
    </row>
    <row r="16" spans="1:39" s="12" customFormat="1" x14ac:dyDescent="0.25">
      <c r="A16" s="37"/>
      <c r="B16" s="37"/>
      <c r="C16" s="38" t="s">
        <v>8</v>
      </c>
      <c r="D16" s="39"/>
      <c r="E16" s="39"/>
      <c r="F16" s="39"/>
      <c r="G16" s="39"/>
      <c r="H16" s="40"/>
      <c r="I16" s="21">
        <f>SUM(I13:I15)</f>
        <v>6924485</v>
      </c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</row>
    <row r="17" spans="1:39" customFormat="1" ht="15.75" x14ac:dyDescent="0.25">
      <c r="F17" s="22"/>
      <c r="G17" s="22"/>
      <c r="H17" s="22"/>
      <c r="I17" s="22"/>
    </row>
    <row r="18" spans="1:39" s="12" customFormat="1" x14ac:dyDescent="0.25">
      <c r="A18" s="4" t="s">
        <v>6</v>
      </c>
      <c r="B18" s="4" t="s">
        <v>3</v>
      </c>
      <c r="C18" s="8" t="s">
        <v>1</v>
      </c>
      <c r="D18" s="4" t="s">
        <v>4</v>
      </c>
      <c r="E18" s="4" t="s">
        <v>5</v>
      </c>
      <c r="F18" s="19" t="s">
        <v>16</v>
      </c>
      <c r="G18" s="19" t="s">
        <v>17</v>
      </c>
      <c r="H18" s="19" t="s">
        <v>18</v>
      </c>
      <c r="I18" s="19" t="s">
        <v>7</v>
      </c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</row>
    <row r="19" spans="1:39" ht="46.5" x14ac:dyDescent="0.25">
      <c r="A19" s="36" t="s">
        <v>41</v>
      </c>
      <c r="B19" s="2" t="s">
        <v>42</v>
      </c>
      <c r="C19" s="5" t="s">
        <v>43</v>
      </c>
      <c r="D19" s="6" t="s">
        <v>15</v>
      </c>
      <c r="E19" s="6">
        <v>7</v>
      </c>
      <c r="F19" s="25">
        <v>17500</v>
      </c>
      <c r="G19" s="25">
        <v>14000</v>
      </c>
      <c r="H19" s="25">
        <f t="shared" ref="H19:H26" si="4">AVERAGE(F19:G19)</f>
        <v>15750</v>
      </c>
      <c r="I19" s="20">
        <f t="shared" ref="I19:I26" si="5">E19*H19</f>
        <v>110250</v>
      </c>
    </row>
    <row r="20" spans="1:39" ht="116.25" x14ac:dyDescent="0.25">
      <c r="A20" s="36"/>
      <c r="B20" s="2" t="s">
        <v>44</v>
      </c>
      <c r="C20" s="5" t="s">
        <v>45</v>
      </c>
      <c r="D20" s="13" t="s">
        <v>15</v>
      </c>
      <c r="E20" s="6">
        <v>3</v>
      </c>
      <c r="F20" s="25">
        <v>70300</v>
      </c>
      <c r="G20" s="25">
        <v>86000</v>
      </c>
      <c r="H20" s="25">
        <f t="shared" si="4"/>
        <v>78150</v>
      </c>
      <c r="I20" s="20">
        <f t="shared" si="5"/>
        <v>234450</v>
      </c>
    </row>
    <row r="21" spans="1:39" ht="69.75" x14ac:dyDescent="0.25">
      <c r="A21" s="36"/>
      <c r="B21" s="2" t="s">
        <v>46</v>
      </c>
      <c r="C21" s="5" t="s">
        <v>47</v>
      </c>
      <c r="D21" s="6" t="s">
        <v>24</v>
      </c>
      <c r="E21" s="6">
        <v>9</v>
      </c>
      <c r="F21" s="25">
        <v>35500</v>
      </c>
      <c r="G21" s="25">
        <v>43000</v>
      </c>
      <c r="H21" s="25">
        <f t="shared" si="4"/>
        <v>39250</v>
      </c>
      <c r="I21" s="20">
        <f t="shared" si="5"/>
        <v>353250</v>
      </c>
    </row>
    <row r="22" spans="1:39" ht="69.75" x14ac:dyDescent="0.25">
      <c r="A22" s="36"/>
      <c r="B22" s="2" t="s">
        <v>48</v>
      </c>
      <c r="C22" s="5" t="s">
        <v>49</v>
      </c>
      <c r="D22" s="6" t="s">
        <v>24</v>
      </c>
      <c r="E22" s="6">
        <v>20</v>
      </c>
      <c r="F22" s="25">
        <v>19700</v>
      </c>
      <c r="G22" s="25">
        <v>18000</v>
      </c>
      <c r="H22" s="25">
        <f t="shared" si="4"/>
        <v>18850</v>
      </c>
      <c r="I22" s="20">
        <f t="shared" si="5"/>
        <v>377000</v>
      </c>
    </row>
    <row r="23" spans="1:39" x14ac:dyDescent="0.25">
      <c r="A23" s="36"/>
      <c r="B23" s="2" t="s">
        <v>50</v>
      </c>
      <c r="C23" s="5" t="s">
        <v>51</v>
      </c>
      <c r="D23" s="6" t="s">
        <v>15</v>
      </c>
      <c r="E23" s="6">
        <v>13.7</v>
      </c>
      <c r="F23" s="25">
        <v>9300</v>
      </c>
      <c r="G23" s="25">
        <v>6800</v>
      </c>
      <c r="H23" s="25">
        <f t="shared" si="4"/>
        <v>8050</v>
      </c>
      <c r="I23" s="20">
        <f t="shared" si="5"/>
        <v>110285</v>
      </c>
    </row>
    <row r="24" spans="1:39" ht="46.5" x14ac:dyDescent="0.25">
      <c r="A24" s="36"/>
      <c r="B24" s="2" t="s">
        <v>52</v>
      </c>
      <c r="C24" s="5" t="s">
        <v>53</v>
      </c>
      <c r="D24" s="6" t="s">
        <v>24</v>
      </c>
      <c r="E24" s="6">
        <v>143</v>
      </c>
      <c r="F24" s="25">
        <v>12500</v>
      </c>
      <c r="G24" s="25">
        <v>21000</v>
      </c>
      <c r="H24" s="25">
        <f t="shared" si="4"/>
        <v>16750</v>
      </c>
      <c r="I24" s="20">
        <f t="shared" si="5"/>
        <v>2395250</v>
      </c>
    </row>
    <row r="25" spans="1:39" ht="69.75" x14ac:dyDescent="0.25">
      <c r="A25" s="36"/>
      <c r="B25" s="2" t="s">
        <v>52</v>
      </c>
      <c r="C25" s="5" t="s">
        <v>54</v>
      </c>
      <c r="D25" s="6" t="s">
        <v>55</v>
      </c>
      <c r="E25" s="6">
        <v>1</v>
      </c>
      <c r="F25" s="25">
        <v>150000</v>
      </c>
      <c r="G25" s="25">
        <v>128000</v>
      </c>
      <c r="H25" s="25">
        <f t="shared" si="4"/>
        <v>139000</v>
      </c>
      <c r="I25" s="20">
        <f t="shared" si="5"/>
        <v>139000</v>
      </c>
    </row>
    <row r="26" spans="1:39" ht="46.5" x14ac:dyDescent="0.25">
      <c r="A26" s="36"/>
      <c r="B26" s="2" t="s">
        <v>56</v>
      </c>
      <c r="C26" s="5" t="s">
        <v>57</v>
      </c>
      <c r="D26" s="6" t="s">
        <v>15</v>
      </c>
      <c r="E26" s="6">
        <v>60</v>
      </c>
      <c r="F26" s="25">
        <v>25000</v>
      </c>
      <c r="G26" s="25">
        <v>14500</v>
      </c>
      <c r="H26" s="25">
        <f t="shared" si="4"/>
        <v>19750</v>
      </c>
      <c r="I26" s="20">
        <f t="shared" si="5"/>
        <v>1185000</v>
      </c>
    </row>
    <row r="27" spans="1:39" s="12" customFormat="1" x14ac:dyDescent="0.25">
      <c r="A27" s="37"/>
      <c r="B27" s="37"/>
      <c r="C27" s="38" t="s">
        <v>8</v>
      </c>
      <c r="D27" s="39"/>
      <c r="E27" s="39"/>
      <c r="F27" s="39"/>
      <c r="G27" s="39"/>
      <c r="H27" s="40"/>
      <c r="I27" s="21">
        <f>SUM(I19:I26)</f>
        <v>4904485</v>
      </c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</row>
    <row r="28" spans="1:39" customFormat="1" ht="15.75" x14ac:dyDescent="0.25">
      <c r="F28" s="22"/>
      <c r="G28" s="22"/>
      <c r="H28" s="22"/>
      <c r="I28" s="22"/>
    </row>
    <row r="29" spans="1:39" x14ac:dyDescent="0.25">
      <c r="A29" s="4" t="s">
        <v>6</v>
      </c>
      <c r="B29" s="4" t="s">
        <v>3</v>
      </c>
      <c r="C29" s="8" t="s">
        <v>2</v>
      </c>
      <c r="D29" s="4" t="s">
        <v>4</v>
      </c>
      <c r="E29" s="4" t="s">
        <v>5</v>
      </c>
      <c r="F29" s="19" t="s">
        <v>16</v>
      </c>
      <c r="G29" s="19" t="s">
        <v>17</v>
      </c>
      <c r="H29" s="19" t="s">
        <v>18</v>
      </c>
      <c r="I29" s="19" t="s">
        <v>7</v>
      </c>
    </row>
    <row r="30" spans="1:39" ht="116.25" x14ac:dyDescent="0.25">
      <c r="A30" s="36" t="s">
        <v>58</v>
      </c>
      <c r="B30" s="2" t="s">
        <v>59</v>
      </c>
      <c r="C30" s="5" t="s">
        <v>60</v>
      </c>
      <c r="D30" s="6" t="s">
        <v>61</v>
      </c>
      <c r="E30" s="6">
        <v>1</v>
      </c>
      <c r="F30" s="25">
        <v>885000</v>
      </c>
      <c r="G30" s="25">
        <v>1132000</v>
      </c>
      <c r="H30" s="25">
        <f t="shared" ref="H30:H37" si="6">AVERAGE(F30:G30)</f>
        <v>1008500</v>
      </c>
      <c r="I30" s="20">
        <f t="shared" ref="I30:I37" si="7">E30*H30</f>
        <v>1008500</v>
      </c>
    </row>
    <row r="31" spans="1:39" ht="46.5" x14ac:dyDescent="0.25">
      <c r="A31" s="36"/>
      <c r="B31" s="2" t="s">
        <v>62</v>
      </c>
      <c r="C31" s="5" t="s">
        <v>63</v>
      </c>
      <c r="D31" s="6" t="s">
        <v>61</v>
      </c>
      <c r="E31" s="6">
        <v>2</v>
      </c>
      <c r="F31" s="25">
        <v>85700</v>
      </c>
      <c r="G31" s="25">
        <v>140000</v>
      </c>
      <c r="H31" s="25">
        <f t="shared" si="6"/>
        <v>112850</v>
      </c>
      <c r="I31" s="20">
        <f t="shared" si="7"/>
        <v>225700</v>
      </c>
    </row>
    <row r="32" spans="1:39" ht="69.75" x14ac:dyDescent="0.25">
      <c r="A32" s="36"/>
      <c r="B32" s="2" t="s">
        <v>64</v>
      </c>
      <c r="C32" s="5" t="s">
        <v>65</v>
      </c>
      <c r="D32" s="6" t="s">
        <v>61</v>
      </c>
      <c r="E32" s="6">
        <v>2</v>
      </c>
      <c r="F32" s="25">
        <v>275750</v>
      </c>
      <c r="G32" s="25">
        <v>276000</v>
      </c>
      <c r="H32" s="25">
        <f t="shared" si="6"/>
        <v>275875</v>
      </c>
      <c r="I32" s="20">
        <f t="shared" si="7"/>
        <v>551750</v>
      </c>
    </row>
    <row r="33" spans="1:39" ht="93" x14ac:dyDescent="0.25">
      <c r="A33" s="36"/>
      <c r="B33" s="2" t="s">
        <v>66</v>
      </c>
      <c r="C33" s="5" t="s">
        <v>67</v>
      </c>
      <c r="D33" s="6" t="s">
        <v>61</v>
      </c>
      <c r="E33" s="6">
        <v>1</v>
      </c>
      <c r="F33" s="25">
        <v>990000</v>
      </c>
      <c r="G33" s="25">
        <v>1252000</v>
      </c>
      <c r="H33" s="25">
        <f t="shared" si="6"/>
        <v>1121000</v>
      </c>
      <c r="I33" s="20">
        <f t="shared" si="7"/>
        <v>1121000</v>
      </c>
    </row>
    <row r="34" spans="1:39" ht="69.75" x14ac:dyDescent="0.25">
      <c r="A34" s="36"/>
      <c r="B34" s="2" t="s">
        <v>68</v>
      </c>
      <c r="C34" s="5" t="s">
        <v>69</v>
      </c>
      <c r="D34" s="6" t="s">
        <v>61</v>
      </c>
      <c r="E34" s="6">
        <v>1</v>
      </c>
      <c r="F34" s="25">
        <v>105000</v>
      </c>
      <c r="G34" s="25">
        <v>86000</v>
      </c>
      <c r="H34" s="25">
        <f t="shared" si="6"/>
        <v>95500</v>
      </c>
      <c r="I34" s="20">
        <f t="shared" si="7"/>
        <v>95500</v>
      </c>
    </row>
    <row r="35" spans="1:39" ht="46.5" x14ac:dyDescent="0.25">
      <c r="A35" s="36"/>
      <c r="B35" s="2" t="s">
        <v>70</v>
      </c>
      <c r="C35" s="5" t="s">
        <v>71</v>
      </c>
      <c r="D35" s="6" t="s">
        <v>15</v>
      </c>
      <c r="E35" s="6">
        <v>3</v>
      </c>
      <c r="F35" s="25">
        <v>25000</v>
      </c>
      <c r="G35" s="25">
        <v>30000</v>
      </c>
      <c r="H35" s="25">
        <f t="shared" si="6"/>
        <v>27500</v>
      </c>
      <c r="I35" s="20">
        <f t="shared" si="7"/>
        <v>82500</v>
      </c>
    </row>
    <row r="36" spans="1:39" ht="46.5" x14ac:dyDescent="0.25">
      <c r="A36" s="36"/>
      <c r="B36" s="2" t="s">
        <v>72</v>
      </c>
      <c r="C36" s="5" t="s">
        <v>73</v>
      </c>
      <c r="D36" s="6" t="s">
        <v>61</v>
      </c>
      <c r="E36" s="6">
        <v>1</v>
      </c>
      <c r="F36" s="25">
        <v>28471</v>
      </c>
      <c r="G36" s="25">
        <v>29000</v>
      </c>
      <c r="H36" s="25">
        <f t="shared" si="6"/>
        <v>28735.5</v>
      </c>
      <c r="I36" s="20">
        <f t="shared" si="7"/>
        <v>28735.5</v>
      </c>
    </row>
    <row r="37" spans="1:39" ht="46.5" x14ac:dyDescent="0.25">
      <c r="A37" s="36"/>
      <c r="B37" s="2" t="s">
        <v>74</v>
      </c>
      <c r="C37" s="5" t="s">
        <v>75</v>
      </c>
      <c r="D37" s="6" t="s">
        <v>15</v>
      </c>
      <c r="E37" s="6">
        <v>7</v>
      </c>
      <c r="F37" s="25">
        <v>17275</v>
      </c>
      <c r="G37" s="25">
        <v>18000</v>
      </c>
      <c r="H37" s="25">
        <f t="shared" si="6"/>
        <v>17637.5</v>
      </c>
      <c r="I37" s="20">
        <f t="shared" si="7"/>
        <v>123462.5</v>
      </c>
    </row>
    <row r="38" spans="1:39" s="12" customFormat="1" x14ac:dyDescent="0.25">
      <c r="A38" s="7"/>
      <c r="B38" s="7"/>
      <c r="C38" s="38" t="s">
        <v>8</v>
      </c>
      <c r="D38" s="39"/>
      <c r="E38" s="39"/>
      <c r="F38" s="39"/>
      <c r="G38" s="39"/>
      <c r="H38" s="40"/>
      <c r="I38" s="21">
        <f>SUM(I30:I37)</f>
        <v>3237148</v>
      </c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</row>
    <row r="39" spans="1:39" customFormat="1" ht="15.75" x14ac:dyDescent="0.25">
      <c r="F39" s="22"/>
      <c r="G39" s="22"/>
      <c r="H39" s="22"/>
      <c r="I39" s="22"/>
    </row>
    <row r="40" spans="1:39" x14ac:dyDescent="0.25">
      <c r="A40" s="4" t="s">
        <v>6</v>
      </c>
      <c r="B40" s="4" t="s">
        <v>3</v>
      </c>
      <c r="C40" s="8" t="s">
        <v>14</v>
      </c>
      <c r="D40" s="4" t="s">
        <v>4</v>
      </c>
      <c r="E40" s="4" t="s">
        <v>5</v>
      </c>
      <c r="F40" s="19" t="s">
        <v>16</v>
      </c>
      <c r="G40" s="19" t="s">
        <v>17</v>
      </c>
      <c r="H40" s="19" t="s">
        <v>18</v>
      </c>
      <c r="I40" s="19" t="s">
        <v>7</v>
      </c>
    </row>
    <row r="41" spans="1:39" ht="69.75" x14ac:dyDescent="0.25">
      <c r="A41" s="36" t="s">
        <v>76</v>
      </c>
      <c r="B41" s="2" t="s">
        <v>77</v>
      </c>
      <c r="C41" s="5" t="s">
        <v>78</v>
      </c>
      <c r="D41" s="6" t="s">
        <v>61</v>
      </c>
      <c r="E41" s="6">
        <v>5</v>
      </c>
      <c r="F41" s="25">
        <v>139620</v>
      </c>
      <c r="G41" s="25">
        <v>140000</v>
      </c>
      <c r="H41" s="25">
        <f t="shared" ref="H41:H43" si="8">AVERAGE(F41:G41)</f>
        <v>139810</v>
      </c>
      <c r="I41" s="20">
        <f t="shared" ref="I41:I43" si="9">E41*H41</f>
        <v>699050</v>
      </c>
    </row>
    <row r="42" spans="1:39" ht="46.5" x14ac:dyDescent="0.25">
      <c r="A42" s="36"/>
      <c r="B42" s="2" t="s">
        <v>79</v>
      </c>
      <c r="C42" s="5" t="s">
        <v>80</v>
      </c>
      <c r="D42" s="6" t="s">
        <v>61</v>
      </c>
      <c r="E42" s="6">
        <v>1</v>
      </c>
      <c r="F42" s="25">
        <v>125470</v>
      </c>
      <c r="G42" s="25">
        <v>126000</v>
      </c>
      <c r="H42" s="25">
        <f t="shared" si="8"/>
        <v>125735</v>
      </c>
      <c r="I42" s="20">
        <f t="shared" si="9"/>
        <v>125735</v>
      </c>
    </row>
    <row r="43" spans="1:39" x14ac:dyDescent="0.25">
      <c r="A43" s="36"/>
      <c r="B43" s="2" t="s">
        <v>81</v>
      </c>
      <c r="C43" s="5" t="s">
        <v>82</v>
      </c>
      <c r="D43" s="6" t="s">
        <v>61</v>
      </c>
      <c r="E43" s="6">
        <v>1</v>
      </c>
      <c r="F43" s="25">
        <v>37920</v>
      </c>
      <c r="G43" s="25">
        <v>38000</v>
      </c>
      <c r="H43" s="25">
        <f t="shared" si="8"/>
        <v>37960</v>
      </c>
      <c r="I43" s="20">
        <f t="shared" si="9"/>
        <v>37960</v>
      </c>
    </row>
    <row r="44" spans="1:39" x14ac:dyDescent="0.25">
      <c r="A44" s="7"/>
      <c r="B44" s="7"/>
      <c r="C44" s="38" t="s">
        <v>8</v>
      </c>
      <c r="D44" s="39"/>
      <c r="E44" s="39"/>
      <c r="F44" s="39"/>
      <c r="G44" s="39"/>
      <c r="H44" s="40"/>
      <c r="I44" s="21">
        <f>SUM(I41:I43)</f>
        <v>862745</v>
      </c>
    </row>
    <row r="45" spans="1:39" x14ac:dyDescent="0.25">
      <c r="A45"/>
      <c r="B45"/>
      <c r="C45"/>
      <c r="D45"/>
      <c r="E45"/>
      <c r="F45" s="22"/>
      <c r="G45" s="22"/>
      <c r="H45" s="22"/>
      <c r="I45" s="22"/>
      <c r="J45"/>
    </row>
    <row r="46" spans="1:39" x14ac:dyDescent="0.25">
      <c r="A46" s="4" t="s">
        <v>6</v>
      </c>
      <c r="B46" s="4" t="s">
        <v>3</v>
      </c>
      <c r="C46" s="8" t="s">
        <v>83</v>
      </c>
      <c r="D46" s="4" t="s">
        <v>4</v>
      </c>
      <c r="E46" s="4" t="s">
        <v>5</v>
      </c>
      <c r="F46" s="19" t="s">
        <v>16</v>
      </c>
      <c r="G46" s="19" t="s">
        <v>17</v>
      </c>
      <c r="H46" s="19" t="s">
        <v>18</v>
      </c>
      <c r="I46" s="19" t="s">
        <v>7</v>
      </c>
    </row>
    <row r="47" spans="1:39" ht="69.75" x14ac:dyDescent="0.25">
      <c r="A47" s="18" t="s">
        <v>84</v>
      </c>
      <c r="B47" s="2" t="s">
        <v>86</v>
      </c>
      <c r="C47" s="5" t="s">
        <v>85</v>
      </c>
      <c r="D47" s="6" t="s">
        <v>61</v>
      </c>
      <c r="E47" s="6">
        <v>5</v>
      </c>
      <c r="F47" s="25">
        <v>250000</v>
      </c>
      <c r="G47" s="25">
        <v>140000</v>
      </c>
      <c r="H47" s="25">
        <f t="shared" ref="H47" si="10">AVERAGE(F47:G47)</f>
        <v>195000</v>
      </c>
      <c r="I47" s="20">
        <f>E47*H47</f>
        <v>975000</v>
      </c>
      <c r="L47"/>
    </row>
    <row r="48" spans="1:39" s="12" customFormat="1" x14ac:dyDescent="0.25">
      <c r="A48" s="37"/>
      <c r="B48" s="37"/>
      <c r="C48" s="38" t="s">
        <v>8</v>
      </c>
      <c r="D48" s="39"/>
      <c r="E48" s="39"/>
      <c r="F48" s="39"/>
      <c r="G48" s="39"/>
      <c r="H48" s="40"/>
      <c r="I48" s="21">
        <f>I47</f>
        <v>975000</v>
      </c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</row>
    <row r="49" spans="1:11" s="16" customFormat="1" ht="15.75" x14ac:dyDescent="0.25">
      <c r="A49"/>
      <c r="B49"/>
      <c r="C49"/>
      <c r="F49" s="26"/>
      <c r="G49" s="26"/>
      <c r="H49" s="26"/>
      <c r="I49" s="22"/>
      <c r="J49"/>
    </row>
    <row r="50" spans="1:11" ht="23.25" customHeight="1" x14ac:dyDescent="0.25">
      <c r="A50"/>
      <c r="B50"/>
      <c r="C50"/>
      <c r="D50" s="1"/>
      <c r="E50"/>
      <c r="F50" s="32" t="s">
        <v>9</v>
      </c>
      <c r="G50" s="33"/>
      <c r="H50" s="34"/>
      <c r="I50" s="21">
        <f>ROUND(I48+I27+I16+I10+I38+I44,0)</f>
        <v>17975624</v>
      </c>
    </row>
    <row r="51" spans="1:11" s="16" customFormat="1" x14ac:dyDescent="0.25">
      <c r="A51"/>
      <c r="B51"/>
      <c r="C51"/>
      <c r="E51"/>
      <c r="F51" s="24"/>
      <c r="G51" s="24"/>
      <c r="H51" s="24"/>
      <c r="I51" s="22"/>
      <c r="J51"/>
      <c r="K51"/>
    </row>
    <row r="52" spans="1:11" x14ac:dyDescent="0.25">
      <c r="A52"/>
      <c r="B52"/>
      <c r="C52"/>
      <c r="D52" s="1"/>
      <c r="E52"/>
      <c r="F52" s="35" t="s">
        <v>10</v>
      </c>
      <c r="G52" s="35"/>
      <c r="H52" s="14">
        <v>0.15</v>
      </c>
      <c r="I52" s="20">
        <f>ROUND(I50*0.15,0)</f>
        <v>2696344</v>
      </c>
    </row>
    <row r="53" spans="1:11" x14ac:dyDescent="0.25">
      <c r="A53"/>
      <c r="B53"/>
      <c r="C53"/>
      <c r="D53" s="1"/>
      <c r="E53"/>
      <c r="F53" s="35" t="s">
        <v>11</v>
      </c>
      <c r="G53" s="35"/>
      <c r="H53" s="14">
        <v>0.05</v>
      </c>
      <c r="I53" s="20">
        <f>ROUND(I50*0.05,0)</f>
        <v>898781</v>
      </c>
    </row>
    <row r="54" spans="1:11" x14ac:dyDescent="0.25">
      <c r="A54"/>
      <c r="B54"/>
      <c r="C54"/>
      <c r="D54" s="1"/>
      <c r="E54"/>
      <c r="F54" s="35" t="s">
        <v>12</v>
      </c>
      <c r="G54" s="35"/>
      <c r="H54" s="14">
        <v>0.19</v>
      </c>
      <c r="I54" s="20">
        <f>ROUND(I53*0.19,0)</f>
        <v>170768</v>
      </c>
    </row>
    <row r="55" spans="1:11" s="16" customFormat="1" x14ac:dyDescent="0.25">
      <c r="A55"/>
      <c r="B55"/>
      <c r="C55"/>
      <c r="E55"/>
      <c r="F55" s="24"/>
      <c r="G55" s="24"/>
      <c r="H55" s="24"/>
      <c r="I55" s="22"/>
      <c r="J55"/>
      <c r="K55"/>
    </row>
    <row r="56" spans="1:11" x14ac:dyDescent="0.25">
      <c r="A56"/>
      <c r="B56"/>
      <c r="C56"/>
      <c r="D56" s="1"/>
      <c r="E56"/>
      <c r="F56" s="29" t="s">
        <v>13</v>
      </c>
      <c r="G56" s="30"/>
      <c r="H56" s="31"/>
      <c r="I56" s="21">
        <f>SUM(I50:I55)</f>
        <v>21741517</v>
      </c>
    </row>
    <row r="57" spans="1:11" x14ac:dyDescent="0.25">
      <c r="A57" s="17"/>
      <c r="B57" s="15"/>
      <c r="C57" s="17"/>
      <c r="D57" s="17"/>
      <c r="E57" s="17"/>
      <c r="F57" s="23"/>
      <c r="G57" s="23"/>
      <c r="H57" s="23"/>
      <c r="I57" s="23"/>
    </row>
    <row r="58" spans="1:11" x14ac:dyDescent="0.25">
      <c r="A58" s="17"/>
      <c r="B58" s="15"/>
      <c r="C58" s="17"/>
      <c r="D58" s="17"/>
      <c r="E58" s="17"/>
      <c r="F58" s="23"/>
      <c r="G58" s="23"/>
      <c r="H58" s="23"/>
      <c r="I58" s="23"/>
    </row>
    <row r="59" spans="1:11" x14ac:dyDescent="0.25">
      <c r="A59" s="17"/>
      <c r="B59" s="15"/>
      <c r="C59" s="17"/>
      <c r="D59" s="17"/>
      <c r="E59" s="17"/>
      <c r="F59" s="23"/>
      <c r="G59" s="23"/>
      <c r="H59" s="23"/>
      <c r="I59" s="23"/>
    </row>
    <row r="60" spans="1:11" x14ac:dyDescent="0.25">
      <c r="F60" s="23"/>
      <c r="G60" s="23"/>
      <c r="H60" s="23"/>
      <c r="I60" s="23"/>
    </row>
    <row r="61" spans="1:11" x14ac:dyDescent="0.25">
      <c r="F61" s="23"/>
      <c r="G61" s="23"/>
      <c r="H61" s="23"/>
      <c r="I61" s="23"/>
    </row>
    <row r="62" spans="1:11" x14ac:dyDescent="0.25">
      <c r="F62" s="23"/>
      <c r="G62" s="23"/>
      <c r="H62" s="23"/>
      <c r="I62" s="23"/>
    </row>
    <row r="63" spans="1:11" x14ac:dyDescent="0.25">
      <c r="B63" s="27"/>
      <c r="C63" s="27"/>
    </row>
    <row r="64" spans="1:11" x14ac:dyDescent="0.25">
      <c r="B64" s="28"/>
      <c r="C64" s="28"/>
    </row>
    <row r="65" spans="2:3" x14ac:dyDescent="0.25">
      <c r="B65" s="28"/>
      <c r="C65" s="28"/>
    </row>
  </sheetData>
  <mergeCells count="24">
    <mergeCell ref="A1:I3"/>
    <mergeCell ref="A5:A9"/>
    <mergeCell ref="A10:B10"/>
    <mergeCell ref="A13:A15"/>
    <mergeCell ref="C10:H10"/>
    <mergeCell ref="A16:B16"/>
    <mergeCell ref="A19:A26"/>
    <mergeCell ref="A27:B27"/>
    <mergeCell ref="C16:H16"/>
    <mergeCell ref="C27:H27"/>
    <mergeCell ref="A30:A37"/>
    <mergeCell ref="A41:A43"/>
    <mergeCell ref="A48:B48"/>
    <mergeCell ref="C48:H48"/>
    <mergeCell ref="C44:H44"/>
    <mergeCell ref="C38:H38"/>
    <mergeCell ref="B63:C63"/>
    <mergeCell ref="B64:C64"/>
    <mergeCell ref="B65:C65"/>
    <mergeCell ref="F56:H56"/>
    <mergeCell ref="F50:H50"/>
    <mergeCell ref="F52:G52"/>
    <mergeCell ref="F53:G53"/>
    <mergeCell ref="F54:G5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5"/>
  <sheetViews>
    <sheetView zoomScale="60" zoomScaleNormal="60" zoomScalePageLayoutView="75" workbookViewId="0">
      <selection activeCell="H47" sqref="H47"/>
    </sheetView>
  </sheetViews>
  <sheetFormatPr baseColWidth="10" defaultColWidth="10.875" defaultRowHeight="23.25" x14ac:dyDescent="0.25"/>
  <cols>
    <col min="1" max="1" width="19.125" style="3" bestFit="1" customWidth="1"/>
    <col min="2" max="2" width="17.5" style="9" customWidth="1"/>
    <col min="3" max="3" width="92.5" style="3" customWidth="1"/>
    <col min="4" max="4" width="14.375" style="9" customWidth="1"/>
    <col min="5" max="5" width="16.875" style="9" customWidth="1"/>
    <col min="6" max="33" width="10.875" style="17"/>
    <col min="34" max="16384" width="10.875" style="1"/>
  </cols>
  <sheetData>
    <row r="1" spans="1:33" x14ac:dyDescent="0.25">
      <c r="A1" s="41" t="s">
        <v>19</v>
      </c>
      <c r="B1" s="41"/>
      <c r="C1" s="41"/>
      <c r="D1" s="41"/>
      <c r="E1" s="41"/>
    </row>
    <row r="2" spans="1:33" x14ac:dyDescent="0.25">
      <c r="A2" s="41"/>
      <c r="B2" s="41"/>
      <c r="C2" s="41"/>
      <c r="D2" s="41"/>
      <c r="E2" s="41"/>
    </row>
    <row r="3" spans="1:33" x14ac:dyDescent="0.25">
      <c r="A3" s="41"/>
      <c r="B3" s="41"/>
      <c r="C3" s="41"/>
      <c r="D3" s="41"/>
      <c r="E3" s="41"/>
    </row>
    <row r="4" spans="1:33" s="10" customFormat="1" x14ac:dyDescent="0.25">
      <c r="A4" s="4" t="s">
        <v>6</v>
      </c>
      <c r="B4" s="4" t="s">
        <v>3</v>
      </c>
      <c r="C4" s="8" t="s">
        <v>20</v>
      </c>
      <c r="D4" s="4" t="s">
        <v>4</v>
      </c>
      <c r="E4" s="4" t="s">
        <v>5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</row>
    <row r="5" spans="1:33" x14ac:dyDescent="0.25">
      <c r="A5" s="36" t="s">
        <v>21</v>
      </c>
      <c r="B5" s="2" t="s">
        <v>22</v>
      </c>
      <c r="C5" s="5" t="s">
        <v>23</v>
      </c>
      <c r="D5" s="6" t="s">
        <v>24</v>
      </c>
      <c r="E5" s="6">
        <v>25</v>
      </c>
    </row>
    <row r="6" spans="1:33" x14ac:dyDescent="0.25">
      <c r="A6" s="36"/>
      <c r="B6" s="2" t="s">
        <v>25</v>
      </c>
      <c r="C6" s="5" t="s">
        <v>26</v>
      </c>
      <c r="D6" s="6" t="s">
        <v>24</v>
      </c>
      <c r="E6" s="6">
        <v>5</v>
      </c>
    </row>
    <row r="7" spans="1:33" x14ac:dyDescent="0.25">
      <c r="A7" s="36"/>
      <c r="B7" s="2" t="s">
        <v>27</v>
      </c>
      <c r="C7" s="5" t="s">
        <v>28</v>
      </c>
      <c r="D7" s="6" t="s">
        <v>24</v>
      </c>
      <c r="E7" s="6">
        <v>53</v>
      </c>
    </row>
    <row r="8" spans="1:33" ht="46.5" x14ac:dyDescent="0.25">
      <c r="A8" s="36"/>
      <c r="B8" s="2" t="s">
        <v>29</v>
      </c>
      <c r="C8" s="5" t="s">
        <v>30</v>
      </c>
      <c r="D8" s="6" t="s">
        <v>15</v>
      </c>
      <c r="E8" s="6">
        <v>3</v>
      </c>
    </row>
    <row r="9" spans="1:33" x14ac:dyDescent="0.25">
      <c r="A9" s="36"/>
      <c r="B9" s="2" t="s">
        <v>31</v>
      </c>
      <c r="C9" s="5" t="s">
        <v>32</v>
      </c>
      <c r="D9" s="6" t="s">
        <v>33</v>
      </c>
      <c r="E9" s="6">
        <v>4</v>
      </c>
    </row>
    <row r="10" spans="1:33" s="11" customFormat="1" x14ac:dyDescent="0.25">
      <c r="A10" s="37"/>
      <c r="B10" s="37"/>
      <c r="C10" s="42" t="s">
        <v>8</v>
      </c>
      <c r="D10" s="42"/>
      <c r="E10" s="42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</row>
    <row r="11" spans="1:33" customFormat="1" ht="15.75" x14ac:dyDescent="0.25"/>
    <row r="12" spans="1:33" x14ac:dyDescent="0.25">
      <c r="A12" s="4" t="s">
        <v>6</v>
      </c>
      <c r="B12" s="4" t="s">
        <v>3</v>
      </c>
      <c r="C12" s="8" t="s">
        <v>0</v>
      </c>
      <c r="D12" s="4" t="s">
        <v>4</v>
      </c>
      <c r="E12" s="4" t="s">
        <v>5</v>
      </c>
    </row>
    <row r="13" spans="1:33" ht="69.75" x14ac:dyDescent="0.25">
      <c r="A13" s="36" t="s">
        <v>34</v>
      </c>
      <c r="B13" s="2" t="s">
        <v>35</v>
      </c>
      <c r="C13" s="5" t="s">
        <v>36</v>
      </c>
      <c r="D13" s="6" t="s">
        <v>24</v>
      </c>
      <c r="E13" s="6">
        <v>53</v>
      </c>
    </row>
    <row r="14" spans="1:33" ht="69.75" x14ac:dyDescent="0.25">
      <c r="A14" s="36"/>
      <c r="B14" s="2" t="s">
        <v>37</v>
      </c>
      <c r="C14" s="5" t="s">
        <v>38</v>
      </c>
      <c r="D14" s="6" t="s">
        <v>24</v>
      </c>
      <c r="E14" s="6">
        <v>53</v>
      </c>
    </row>
    <row r="15" spans="1:33" ht="46.5" x14ac:dyDescent="0.25">
      <c r="A15" s="36"/>
      <c r="B15" s="2" t="s">
        <v>39</v>
      </c>
      <c r="C15" s="5" t="s">
        <v>40</v>
      </c>
      <c r="D15" s="6" t="s">
        <v>15</v>
      </c>
      <c r="E15" s="6">
        <v>32</v>
      </c>
    </row>
    <row r="16" spans="1:33" s="12" customFormat="1" x14ac:dyDescent="0.25">
      <c r="A16" s="37"/>
      <c r="B16" s="37"/>
      <c r="C16" s="42" t="s">
        <v>8</v>
      </c>
      <c r="D16" s="42"/>
      <c r="E16" s="42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</row>
    <row r="17" spans="1:33" customFormat="1" ht="15.75" x14ac:dyDescent="0.25"/>
    <row r="18" spans="1:33" s="12" customFormat="1" x14ac:dyDescent="0.25">
      <c r="A18" s="4" t="s">
        <v>6</v>
      </c>
      <c r="B18" s="4" t="s">
        <v>3</v>
      </c>
      <c r="C18" s="8" t="s">
        <v>1</v>
      </c>
      <c r="D18" s="4" t="s">
        <v>4</v>
      </c>
      <c r="E18" s="4" t="s">
        <v>5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</row>
    <row r="19" spans="1:33" ht="46.5" x14ac:dyDescent="0.25">
      <c r="A19" s="36" t="s">
        <v>41</v>
      </c>
      <c r="B19" s="2" t="s">
        <v>42</v>
      </c>
      <c r="C19" s="5" t="s">
        <v>43</v>
      </c>
      <c r="D19" s="6" t="s">
        <v>15</v>
      </c>
      <c r="E19" s="6">
        <v>7</v>
      </c>
    </row>
    <row r="20" spans="1:33" ht="116.25" x14ac:dyDescent="0.25">
      <c r="A20" s="36"/>
      <c r="B20" s="2" t="s">
        <v>44</v>
      </c>
      <c r="C20" s="5" t="s">
        <v>45</v>
      </c>
      <c r="D20" s="13" t="s">
        <v>15</v>
      </c>
      <c r="E20" s="6">
        <v>3</v>
      </c>
    </row>
    <row r="21" spans="1:33" ht="69.75" x14ac:dyDescent="0.25">
      <c r="A21" s="36"/>
      <c r="B21" s="2" t="s">
        <v>46</v>
      </c>
      <c r="C21" s="5" t="s">
        <v>47</v>
      </c>
      <c r="D21" s="6" t="s">
        <v>24</v>
      </c>
      <c r="E21" s="6">
        <v>9</v>
      </c>
    </row>
    <row r="22" spans="1:33" ht="51.75" customHeight="1" x14ac:dyDescent="0.25">
      <c r="A22" s="36"/>
      <c r="B22" s="2" t="s">
        <v>48</v>
      </c>
      <c r="C22" s="5" t="s">
        <v>49</v>
      </c>
      <c r="D22" s="6" t="s">
        <v>24</v>
      </c>
      <c r="E22" s="6">
        <v>20</v>
      </c>
    </row>
    <row r="23" spans="1:33" x14ac:dyDescent="0.25">
      <c r="A23" s="36"/>
      <c r="B23" s="2" t="s">
        <v>50</v>
      </c>
      <c r="C23" s="5" t="s">
        <v>51</v>
      </c>
      <c r="D23" s="6" t="s">
        <v>15</v>
      </c>
      <c r="E23" s="6">
        <v>13.7</v>
      </c>
    </row>
    <row r="24" spans="1:33" ht="46.5" x14ac:dyDescent="0.25">
      <c r="A24" s="36"/>
      <c r="B24" s="2" t="s">
        <v>52</v>
      </c>
      <c r="C24" s="5" t="s">
        <v>53</v>
      </c>
      <c r="D24" s="6" t="s">
        <v>24</v>
      </c>
      <c r="E24" s="6">
        <v>143</v>
      </c>
    </row>
    <row r="25" spans="1:33" ht="69.75" x14ac:dyDescent="0.25">
      <c r="A25" s="36"/>
      <c r="B25" s="2" t="s">
        <v>52</v>
      </c>
      <c r="C25" s="5" t="s">
        <v>54</v>
      </c>
      <c r="D25" s="6" t="s">
        <v>55</v>
      </c>
      <c r="E25" s="6">
        <v>1</v>
      </c>
    </row>
    <row r="26" spans="1:33" ht="46.5" x14ac:dyDescent="0.25">
      <c r="A26" s="36"/>
      <c r="B26" s="2" t="s">
        <v>56</v>
      </c>
      <c r="C26" s="5" t="s">
        <v>57</v>
      </c>
      <c r="D26" s="6" t="s">
        <v>15</v>
      </c>
      <c r="E26" s="6">
        <v>60</v>
      </c>
    </row>
    <row r="27" spans="1:33" s="12" customFormat="1" x14ac:dyDescent="0.25">
      <c r="A27" s="37"/>
      <c r="B27" s="37"/>
      <c r="C27" s="42" t="s">
        <v>8</v>
      </c>
      <c r="D27" s="42"/>
      <c r="E27" s="42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</row>
    <row r="28" spans="1:33" customFormat="1" ht="15.75" x14ac:dyDescent="0.25"/>
    <row r="29" spans="1:33" x14ac:dyDescent="0.25">
      <c r="A29" s="4" t="s">
        <v>6</v>
      </c>
      <c r="B29" s="4" t="s">
        <v>3</v>
      </c>
      <c r="C29" s="8" t="s">
        <v>2</v>
      </c>
      <c r="D29" s="4" t="s">
        <v>4</v>
      </c>
      <c r="E29" s="4" t="s">
        <v>5</v>
      </c>
    </row>
    <row r="30" spans="1:33" ht="116.25" x14ac:dyDescent="0.25">
      <c r="A30" s="36" t="s">
        <v>58</v>
      </c>
      <c r="B30" s="2" t="s">
        <v>59</v>
      </c>
      <c r="C30" s="5" t="s">
        <v>60</v>
      </c>
      <c r="D30" s="6" t="s">
        <v>61</v>
      </c>
      <c r="E30" s="6">
        <v>1</v>
      </c>
    </row>
    <row r="31" spans="1:33" ht="46.5" x14ac:dyDescent="0.25">
      <c r="A31" s="36"/>
      <c r="B31" s="2" t="s">
        <v>62</v>
      </c>
      <c r="C31" s="5" t="s">
        <v>63</v>
      </c>
      <c r="D31" s="6" t="s">
        <v>61</v>
      </c>
      <c r="E31" s="6">
        <v>2</v>
      </c>
    </row>
    <row r="32" spans="1:33" ht="69.75" x14ac:dyDescent="0.25">
      <c r="A32" s="36"/>
      <c r="B32" s="2" t="s">
        <v>64</v>
      </c>
      <c r="C32" s="5" t="s">
        <v>65</v>
      </c>
      <c r="D32" s="6" t="s">
        <v>61</v>
      </c>
      <c r="E32" s="6">
        <v>2</v>
      </c>
    </row>
    <row r="33" spans="1:33" ht="93" x14ac:dyDescent="0.25">
      <c r="A33" s="36"/>
      <c r="B33" s="2" t="s">
        <v>66</v>
      </c>
      <c r="C33" s="5" t="s">
        <v>67</v>
      </c>
      <c r="D33" s="6" t="s">
        <v>61</v>
      </c>
      <c r="E33" s="6">
        <v>1</v>
      </c>
    </row>
    <row r="34" spans="1:33" ht="69.75" x14ac:dyDescent="0.25">
      <c r="A34" s="36"/>
      <c r="B34" s="2" t="s">
        <v>68</v>
      </c>
      <c r="C34" s="5" t="s">
        <v>69</v>
      </c>
      <c r="D34" s="6" t="s">
        <v>61</v>
      </c>
      <c r="E34" s="6">
        <v>1</v>
      </c>
    </row>
    <row r="35" spans="1:33" ht="46.5" x14ac:dyDescent="0.25">
      <c r="A35" s="36"/>
      <c r="B35" s="2" t="s">
        <v>70</v>
      </c>
      <c r="C35" s="5" t="s">
        <v>71</v>
      </c>
      <c r="D35" s="6" t="s">
        <v>15</v>
      </c>
      <c r="E35" s="6">
        <v>3</v>
      </c>
    </row>
    <row r="36" spans="1:33" ht="46.5" x14ac:dyDescent="0.25">
      <c r="A36" s="36"/>
      <c r="B36" s="2" t="s">
        <v>72</v>
      </c>
      <c r="C36" s="5" t="s">
        <v>73</v>
      </c>
      <c r="D36" s="6" t="s">
        <v>61</v>
      </c>
      <c r="E36" s="6">
        <v>1</v>
      </c>
    </row>
    <row r="37" spans="1:33" ht="46.5" x14ac:dyDescent="0.25">
      <c r="A37" s="36"/>
      <c r="B37" s="2" t="s">
        <v>74</v>
      </c>
      <c r="C37" s="5" t="s">
        <v>75</v>
      </c>
      <c r="D37" s="6" t="s">
        <v>15</v>
      </c>
      <c r="E37" s="6">
        <v>7</v>
      </c>
    </row>
    <row r="38" spans="1:33" s="12" customFormat="1" x14ac:dyDescent="0.25">
      <c r="A38" s="7"/>
      <c r="B38" s="7"/>
      <c r="C38" s="42" t="s">
        <v>8</v>
      </c>
      <c r="D38" s="42"/>
      <c r="E38" s="42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</row>
    <row r="39" spans="1:33" customFormat="1" ht="15.75" x14ac:dyDescent="0.25"/>
    <row r="40" spans="1:33" x14ac:dyDescent="0.25">
      <c r="A40" s="4" t="s">
        <v>6</v>
      </c>
      <c r="B40" s="4" t="s">
        <v>3</v>
      </c>
      <c r="C40" s="8" t="s">
        <v>14</v>
      </c>
      <c r="D40" s="4" t="s">
        <v>4</v>
      </c>
      <c r="E40" s="4" t="s">
        <v>5</v>
      </c>
    </row>
    <row r="41" spans="1:33" ht="69.75" x14ac:dyDescent="0.25">
      <c r="A41" s="36" t="s">
        <v>76</v>
      </c>
      <c r="B41" s="2" t="s">
        <v>77</v>
      </c>
      <c r="C41" s="5" t="s">
        <v>78</v>
      </c>
      <c r="D41" s="6" t="s">
        <v>61</v>
      </c>
      <c r="E41" s="6">
        <v>5</v>
      </c>
    </row>
    <row r="42" spans="1:33" ht="46.5" x14ac:dyDescent="0.25">
      <c r="A42" s="36"/>
      <c r="B42" s="2" t="s">
        <v>79</v>
      </c>
      <c r="C42" s="5" t="s">
        <v>80</v>
      </c>
      <c r="D42" s="6" t="s">
        <v>61</v>
      </c>
      <c r="E42" s="6">
        <v>1</v>
      </c>
    </row>
    <row r="43" spans="1:33" x14ac:dyDescent="0.25">
      <c r="A43" s="36"/>
      <c r="B43" s="2" t="s">
        <v>81</v>
      </c>
      <c r="C43" s="5" t="s">
        <v>82</v>
      </c>
      <c r="D43" s="6" t="s">
        <v>61</v>
      </c>
      <c r="E43" s="6">
        <v>1</v>
      </c>
    </row>
    <row r="44" spans="1:33" x14ac:dyDescent="0.25">
      <c r="A44" s="7"/>
      <c r="B44" s="7"/>
      <c r="C44" s="42" t="s">
        <v>8</v>
      </c>
      <c r="D44" s="42"/>
      <c r="E44" s="42"/>
    </row>
    <row r="45" spans="1:33" x14ac:dyDescent="0.25">
      <c r="A45"/>
      <c r="B45"/>
      <c r="C45"/>
      <c r="D45"/>
      <c r="E45"/>
    </row>
    <row r="46" spans="1:33" x14ac:dyDescent="0.25">
      <c r="A46" s="4" t="s">
        <v>6</v>
      </c>
      <c r="B46" s="4" t="s">
        <v>3</v>
      </c>
      <c r="C46" s="8" t="s">
        <v>83</v>
      </c>
      <c r="D46" s="4" t="s">
        <v>4</v>
      </c>
      <c r="E46" s="4" t="s">
        <v>5</v>
      </c>
    </row>
    <row r="47" spans="1:33" ht="69.75" x14ac:dyDescent="0.25">
      <c r="A47" s="18" t="s">
        <v>84</v>
      </c>
      <c r="B47" s="2" t="s">
        <v>86</v>
      </c>
      <c r="C47" s="5" t="s">
        <v>85</v>
      </c>
      <c r="D47" s="6" t="s">
        <v>61</v>
      </c>
      <c r="E47" s="6">
        <v>5</v>
      </c>
      <c r="F47"/>
    </row>
    <row r="48" spans="1:33" s="12" customFormat="1" x14ac:dyDescent="0.25">
      <c r="A48" s="37"/>
      <c r="B48" s="37"/>
      <c r="C48" s="42" t="s">
        <v>8</v>
      </c>
      <c r="D48" s="42"/>
      <c r="E48" s="42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</row>
    <row r="49" spans="1:10" s="16" customFormat="1" ht="15.75" x14ac:dyDescent="0.25">
      <c r="A49"/>
      <c r="B49"/>
      <c r="C49"/>
    </row>
    <row r="50" spans="1:10" x14ac:dyDescent="0.25">
      <c r="A50"/>
      <c r="B50"/>
      <c r="C50"/>
      <c r="D50"/>
      <c r="E50"/>
      <c r="F50"/>
      <c r="G50"/>
      <c r="H50"/>
      <c r="I50"/>
      <c r="J50"/>
    </row>
    <row r="51" spans="1:10" s="16" customFormat="1" ht="15.75" x14ac:dyDescent="0.25">
      <c r="A51"/>
      <c r="B51"/>
      <c r="C51"/>
      <c r="D51"/>
      <c r="E51"/>
      <c r="F51"/>
      <c r="G51"/>
      <c r="H51"/>
      <c r="I51"/>
      <c r="J51"/>
    </row>
    <row r="52" spans="1:10" x14ac:dyDescent="0.25">
      <c r="A52"/>
      <c r="B52"/>
      <c r="C52"/>
      <c r="D52"/>
      <c r="E52"/>
      <c r="F52"/>
      <c r="G52"/>
      <c r="H52"/>
      <c r="I52"/>
      <c r="J52"/>
    </row>
    <row r="53" spans="1:10" x14ac:dyDescent="0.25">
      <c r="A53"/>
      <c r="B53"/>
      <c r="C53"/>
      <c r="D53"/>
      <c r="E53"/>
      <c r="F53"/>
      <c r="G53"/>
      <c r="H53"/>
      <c r="I53"/>
      <c r="J53"/>
    </row>
    <row r="54" spans="1:10" x14ac:dyDescent="0.25">
      <c r="A54"/>
      <c r="B54"/>
      <c r="C54"/>
      <c r="D54"/>
      <c r="E54"/>
      <c r="F54"/>
      <c r="G54"/>
      <c r="H54"/>
      <c r="I54"/>
      <c r="J54"/>
    </row>
    <row r="55" spans="1:10" s="16" customFormat="1" ht="15.75" x14ac:dyDescent="0.25">
      <c r="A55"/>
      <c r="B55"/>
      <c r="C55"/>
      <c r="D55"/>
      <c r="E55"/>
      <c r="F55"/>
      <c r="G55"/>
      <c r="H55"/>
      <c r="I55"/>
      <c r="J55"/>
    </row>
    <row r="56" spans="1:10" x14ac:dyDescent="0.25">
      <c r="A56"/>
      <c r="B56"/>
      <c r="C56"/>
      <c r="D56"/>
      <c r="E56"/>
      <c r="F56"/>
      <c r="G56"/>
      <c r="H56"/>
      <c r="I56"/>
      <c r="J56"/>
    </row>
    <row r="57" spans="1:10" x14ac:dyDescent="0.25">
      <c r="A57" s="17"/>
      <c r="B57" s="15"/>
      <c r="C57"/>
      <c r="D57"/>
      <c r="E57"/>
      <c r="F57"/>
      <c r="G57"/>
      <c r="H57"/>
      <c r="I57"/>
      <c r="J57"/>
    </row>
    <row r="58" spans="1:10" x14ac:dyDescent="0.25">
      <c r="A58" s="17"/>
      <c r="B58" s="15"/>
      <c r="C58"/>
      <c r="D58"/>
      <c r="E58"/>
      <c r="F58"/>
      <c r="G58"/>
      <c r="H58"/>
      <c r="I58"/>
      <c r="J58"/>
    </row>
    <row r="59" spans="1:10" x14ac:dyDescent="0.25">
      <c r="A59" s="17"/>
      <c r="B59" s="15"/>
      <c r="C59"/>
      <c r="D59"/>
      <c r="E59"/>
      <c r="F59"/>
      <c r="G59"/>
      <c r="H59"/>
      <c r="I59"/>
      <c r="J59"/>
    </row>
    <row r="63" spans="1:10" x14ac:dyDescent="0.25">
      <c r="B63" s="27"/>
      <c r="C63" s="27"/>
    </row>
    <row r="64" spans="1:10" x14ac:dyDescent="0.25">
      <c r="B64" s="28"/>
      <c r="C64" s="28"/>
    </row>
    <row r="65" spans="2:3" x14ac:dyDescent="0.25">
      <c r="B65" s="28"/>
      <c r="C65" s="28"/>
    </row>
  </sheetData>
  <mergeCells count="19">
    <mergeCell ref="A1:E3"/>
    <mergeCell ref="A5:A9"/>
    <mergeCell ref="A10:B10"/>
    <mergeCell ref="C10:E10"/>
    <mergeCell ref="A13:A15"/>
    <mergeCell ref="A16:B16"/>
    <mergeCell ref="C16:E16"/>
    <mergeCell ref="A19:A26"/>
    <mergeCell ref="A27:B27"/>
    <mergeCell ref="C27:E27"/>
    <mergeCell ref="B63:C63"/>
    <mergeCell ref="B64:C64"/>
    <mergeCell ref="B65:C65"/>
    <mergeCell ref="A30:A37"/>
    <mergeCell ref="C38:E38"/>
    <mergeCell ref="A41:A43"/>
    <mergeCell ref="C44:E44"/>
    <mergeCell ref="A48:B48"/>
    <mergeCell ref="C48:E4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 MERCADO</vt:lpstr>
      <vt:lpstr>ESP TECNICAS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David De Jesus Castilla Jimenez</cp:lastModifiedBy>
  <dcterms:created xsi:type="dcterms:W3CDTF">2020-03-19T17:57:22Z</dcterms:created>
  <dcterms:modified xsi:type="dcterms:W3CDTF">2020-05-28T13:40:10Z</dcterms:modified>
</cp:coreProperties>
</file>