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D:\Documentos\SED-2024 GINA PAOLA OCHOA VIVAS\ENERO-2025\ADICIONES Y PRORROGAS CONTRATOS DE VIGILANCIA 2025\"/>
    </mc:Choice>
  </mc:AlternateContent>
  <xr:revisionPtr revIDLastSave="0" documentId="8_{1E407B1D-2B55-45A3-8627-8E13BBE867DB}" xr6:coauthVersionLast="47" xr6:coauthVersionMax="47" xr10:uidLastSave="{00000000-0000-0000-0000-000000000000}"/>
  <bookViews>
    <workbookView xWindow="-110" yWindow="-110" windowWidth="19420" windowHeight="10300" xr2:uid="{CC35CF44-A274-49FA-B058-23BDED49910B}"/>
  </bookViews>
  <sheets>
    <sheet name="Asignacion_Presupuesto_Contrato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" l="1"/>
  <c r="F13" i="1"/>
  <c r="C13" i="1"/>
  <c r="F12" i="1"/>
  <c r="C12" i="1"/>
  <c r="E12" i="1" s="1"/>
  <c r="F11" i="1"/>
  <c r="G11" i="1" s="1"/>
  <c r="E11" i="1"/>
  <c r="C11" i="1"/>
  <c r="H11" i="1" s="1"/>
  <c r="I11" i="1" s="1"/>
  <c r="F10" i="1"/>
  <c r="C10" i="1"/>
  <c r="F9" i="1"/>
  <c r="C9" i="1"/>
  <c r="E9" i="1" s="1"/>
  <c r="H9" i="1" s="1"/>
  <c r="I9" i="1" s="1"/>
  <c r="F8" i="1"/>
  <c r="E8" i="1"/>
  <c r="G8" i="1" s="1"/>
  <c r="C8" i="1"/>
  <c r="H8" i="1" s="1"/>
  <c r="I8" i="1" s="1"/>
  <c r="F7" i="1"/>
  <c r="C7" i="1"/>
  <c r="F6" i="1"/>
  <c r="C6" i="1"/>
  <c r="E6" i="1" s="1"/>
  <c r="H6" i="1" s="1"/>
  <c r="I6" i="1" s="1"/>
  <c r="F5" i="1"/>
  <c r="C5" i="1"/>
  <c r="F4" i="1"/>
  <c r="C4" i="1"/>
  <c r="F3" i="1"/>
  <c r="C3" i="1"/>
  <c r="E3" i="1" s="1"/>
  <c r="F2" i="1"/>
  <c r="C2" i="1"/>
  <c r="E2" i="1" s="1"/>
  <c r="G2" i="1" l="1"/>
  <c r="G9" i="1"/>
  <c r="G3" i="1"/>
  <c r="H4" i="1"/>
  <c r="I4" i="1" s="1"/>
  <c r="G4" i="1"/>
  <c r="H5" i="1"/>
  <c r="I5" i="1" s="1"/>
  <c r="G12" i="1"/>
  <c r="H13" i="1"/>
  <c r="I13" i="1" s="1"/>
  <c r="G6" i="1"/>
  <c r="E7" i="1"/>
  <c r="G7" i="1" s="1"/>
  <c r="E10" i="1"/>
  <c r="H10" i="1" s="1"/>
  <c r="I10" i="1" s="1"/>
  <c r="E13" i="1"/>
  <c r="G13" i="1" s="1"/>
  <c r="H2" i="1"/>
  <c r="H12" i="1"/>
  <c r="I12" i="1" s="1"/>
  <c r="E5" i="1"/>
  <c r="G5" i="1" s="1"/>
  <c r="E4" i="1"/>
  <c r="C14" i="1"/>
  <c r="H3" i="1"/>
  <c r="I3" i="1" s="1"/>
  <c r="I2" i="1" l="1"/>
  <c r="H7" i="1"/>
  <c r="I7" i="1" s="1"/>
  <c r="G10" i="1"/>
  <c r="H15" i="1" l="1"/>
  <c r="I15" i="1" s="1"/>
</calcChain>
</file>

<file path=xl/sharedStrings.xml><?xml version="1.0" encoding="utf-8"?>
<sst xmlns="http://schemas.openxmlformats.org/spreadsheetml/2006/main" count="19" uniqueCount="19">
  <si>
    <t>GRUPOS</t>
  </si>
  <si>
    <t>Tarifa SMLMV 2025</t>
  </si>
  <si>
    <t>VALOR DIA</t>
  </si>
  <si>
    <t>PRESUPESTO ASIGNADO</t>
  </si>
  <si>
    <t>DIAS</t>
  </si>
  <si>
    <t>FECHA FINALIZACION CONTRACTUAL M1</t>
  </si>
  <si>
    <t>FECHA FINALIZACION CONTRACTUAL M2</t>
  </si>
  <si>
    <t>GRUPO 01</t>
  </si>
  <si>
    <t>GRUPO 02</t>
  </si>
  <si>
    <t>GRUPO 03</t>
  </si>
  <si>
    <t>GRUPO 04</t>
  </si>
  <si>
    <t>GRUPO 05</t>
  </si>
  <si>
    <t>GRUPO 06</t>
  </si>
  <si>
    <t>GRUPO 07</t>
  </si>
  <si>
    <t>GRUPO 08</t>
  </si>
  <si>
    <t>GRUPO 09</t>
  </si>
  <si>
    <t>GRUPO 10</t>
  </si>
  <si>
    <t>GRUPO 11</t>
  </si>
  <si>
    <t>GRUPO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</si>
</sst>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* #,##0.00_-;\-&quot;$&quot;* #,##0.00_-;_-&quot;$&quot;* &quot;-&quot;??_-;_-@_-"/>
    <numFmt numFmtId="165" formatCode="_-&quot;$&quot;* #,##0.0000_-;\-&quot;$&quot;* #,##0.0000_-;_-&quot;$&quot;* &quot;-&quot;??_-;_-@_-"/>
    <numFmt numFmtId="166" formatCode="0.000000000000000000"/>
    <numFmt numFmtId="167" formatCode="&quot;$&quot;\ #,##0.00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b/>
      <sz val="11"/>
      <color rgb="FFFFFFFF"/>
      <name val="Calibri"/>
      <family val="2"/>
    </font>
    <font>
      <sz val="11"/>
      <color theme="1"/>
      <name val="Calibri"/>
      <family val="2"/>
    </font>
    <font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 vertical="center" wrapText="1"/>
    </xf>
    <xf numFmtId="0" fontId="0" fillId="3" borderId="2" xfId="0" applyFill="1" applyBorder="1"/>
    <xf numFmtId="0" fontId="2" fillId="4" borderId="2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3" fillId="5" borderId="5" xfId="0" applyFont="1" applyFill="1" applyBorder="1" applyAlignment="1">
      <alignment horizontal="center" vertical="center"/>
    </xf>
    <xf numFmtId="164" fontId="0" fillId="0" borderId="6" xfId="0" applyNumberFormat="1" applyBorder="1"/>
    <xf numFmtId="165" fontId="0" fillId="0" borderId="6" xfId="0" applyNumberFormat="1" applyBorder="1"/>
    <xf numFmtId="164" fontId="0" fillId="3" borderId="6" xfId="0" applyNumberFormat="1" applyFill="1" applyBorder="1"/>
    <xf numFmtId="166" fontId="0" fillId="0" borderId="6" xfId="0" applyNumberFormat="1" applyBorder="1"/>
    <xf numFmtId="14" fontId="4" fillId="6" borderId="6" xfId="0" applyNumberFormat="1" applyFont="1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/>
    </xf>
    <xf numFmtId="164" fontId="0" fillId="0" borderId="7" xfId="0" applyNumberFormat="1" applyBorder="1"/>
    <xf numFmtId="167" fontId="0" fillId="3" borderId="6" xfId="0" applyNumberFormat="1" applyFill="1" applyBorder="1"/>
    <xf numFmtId="0" fontId="0" fillId="0" borderId="8" xfId="0" applyBorder="1"/>
    <xf numFmtId="0" fontId="0" fillId="0" borderId="7" xfId="0" applyBorder="1"/>
    <xf numFmtId="164" fontId="0" fillId="0" borderId="0" xfId="0" applyNumberFormat="1"/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educacionbogota-my.sharepoint.com/personal/emvera_educacionbogota_gov_co/Documents/2024/CO1.PCCNTR.6557146/VIGILANCIA/Adiciones_Vigilancia_2025_M2/2025_Prorroga_Adiciones%20_M2_enero_2025.xlsx" TargetMode="External"/><Relationship Id="rId1" Type="http://schemas.openxmlformats.org/officeDocument/2006/relationships/externalLinkPath" Target="https://educacionbogota-my.sharepoint.com/personal/emvera_educacionbogota_gov_co/Documents/2024/CO1.PCCNTR.6557146/VIGILANCIA/Adiciones_Vigilancia_2025_M2/2025_Prorroga_Adiciones%20_M2_enero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3"/>
      <sheetName val="Hoja2"/>
      <sheetName val="Hoja5"/>
      <sheetName val="Consumo_Detallado"/>
      <sheetName val="Ajuste_presupuesto_2025 (2)"/>
      <sheetName val="Asignacion_Presupuesto"/>
      <sheetName val="Asignacion_Presupuesto_Contrato"/>
    </sheetNames>
    <sheetDataSet>
      <sheetData sheetId="0"/>
      <sheetData sheetId="1"/>
      <sheetData sheetId="2"/>
      <sheetData sheetId="3"/>
      <sheetData sheetId="4">
        <row r="10">
          <cell r="K10">
            <v>45671</v>
          </cell>
        </row>
        <row r="11">
          <cell r="K11">
            <v>45675</v>
          </cell>
        </row>
        <row r="12">
          <cell r="K12">
            <v>45677</v>
          </cell>
        </row>
        <row r="13">
          <cell r="K13">
            <v>45677</v>
          </cell>
        </row>
        <row r="14">
          <cell r="K14">
            <v>45678</v>
          </cell>
        </row>
        <row r="15">
          <cell r="K15">
            <v>45676</v>
          </cell>
        </row>
        <row r="16">
          <cell r="K16">
            <v>45677</v>
          </cell>
        </row>
        <row r="17">
          <cell r="K17">
            <v>45677</v>
          </cell>
        </row>
        <row r="18">
          <cell r="K18">
            <v>45678</v>
          </cell>
        </row>
        <row r="19">
          <cell r="K19">
            <v>45677</v>
          </cell>
        </row>
        <row r="20">
          <cell r="K20">
            <v>45675</v>
          </cell>
        </row>
        <row r="21">
          <cell r="K21">
            <v>45685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12FE7-905A-4171-9A55-6E9951C7D56E}">
  <dimension ref="A1:I16"/>
  <sheetViews>
    <sheetView tabSelected="1" workbookViewId="0">
      <selection activeCell="E26" sqref="E26"/>
    </sheetView>
  </sheetViews>
  <sheetFormatPr baseColWidth="10" defaultColWidth="11.453125" defaultRowHeight="14.5" x14ac:dyDescent="0.35"/>
  <cols>
    <col min="1" max="1" width="13" bestFit="1" customWidth="1"/>
    <col min="2" max="2" width="19.453125" customWidth="1"/>
    <col min="3" max="3" width="19.54296875" customWidth="1"/>
    <col min="4" max="4" width="22.81640625" customWidth="1"/>
    <col min="5" max="5" width="32.26953125" customWidth="1"/>
    <col min="6" max="6" width="20.7265625" customWidth="1"/>
    <col min="7" max="7" width="18.7265625" customWidth="1"/>
    <col min="8" max="8" width="22.81640625" customWidth="1"/>
    <col min="9" max="9" width="18.7265625" customWidth="1"/>
  </cols>
  <sheetData>
    <row r="1" spans="1:9" ht="43.15" customHeight="1" x14ac:dyDescent="0.35">
      <c r="A1" s="1" t="s">
        <v>0</v>
      </c>
      <c r="B1" s="2" t="s">
        <v>1</v>
      </c>
      <c r="C1" s="3" t="s">
        <v>2</v>
      </c>
      <c r="D1" s="4" t="s">
        <v>3</v>
      </c>
      <c r="E1" s="3" t="s">
        <v>4</v>
      </c>
      <c r="F1" s="5" t="s">
        <v>5</v>
      </c>
      <c r="G1" s="5" t="s">
        <v>6</v>
      </c>
      <c r="H1" s="6"/>
      <c r="I1" s="7"/>
    </row>
    <row r="2" spans="1:9" x14ac:dyDescent="0.35">
      <c r="A2" s="8" t="s">
        <v>7</v>
      </c>
      <c r="B2" s="9">
        <v>1504122521</v>
      </c>
      <c r="C2" s="10">
        <f t="shared" ref="C2:C13" si="0">+ROUNDUP(B2/30,0)</f>
        <v>50137418</v>
      </c>
      <c r="D2" s="11">
        <v>3146284693</v>
      </c>
      <c r="E2" s="12">
        <f>D2/C2</f>
        <v>62.75322540542475</v>
      </c>
      <c r="F2" s="13">
        <f>+'[1]Ajuste_presupuesto_2025 (2)'!K10</f>
        <v>45671</v>
      </c>
      <c r="G2" s="14">
        <f>+F2+E2</f>
        <v>45733.753225405424</v>
      </c>
      <c r="H2" s="9">
        <f>+C2*E2</f>
        <v>3146284693</v>
      </c>
      <c r="I2" s="15">
        <f>+D2-H2</f>
        <v>0</v>
      </c>
    </row>
    <row r="3" spans="1:9" x14ac:dyDescent="0.35">
      <c r="A3" s="8" t="s">
        <v>8</v>
      </c>
      <c r="B3" s="9">
        <v>1416515345</v>
      </c>
      <c r="C3" s="10">
        <f t="shared" si="0"/>
        <v>47217179</v>
      </c>
      <c r="D3" s="11">
        <v>2961424731</v>
      </c>
      <c r="E3" s="12">
        <f>+D3/C3</f>
        <v>62.719221980627012</v>
      </c>
      <c r="F3" s="13">
        <f>+'[1]Ajuste_presupuesto_2025 (2)'!K11</f>
        <v>45675</v>
      </c>
      <c r="G3" s="14">
        <f t="shared" ref="G3:G13" si="1">+F3+E3</f>
        <v>45737.719221980624</v>
      </c>
      <c r="H3" s="9">
        <f t="shared" ref="H3:H13" si="2">+C3*E3</f>
        <v>2961424731</v>
      </c>
      <c r="I3" s="15">
        <f t="shared" ref="I3:I13" si="3">+D3-H3</f>
        <v>0</v>
      </c>
    </row>
    <row r="4" spans="1:9" x14ac:dyDescent="0.35">
      <c r="A4" s="8" t="s">
        <v>9</v>
      </c>
      <c r="B4" s="9">
        <v>1826374456</v>
      </c>
      <c r="C4" s="10">
        <f t="shared" si="0"/>
        <v>60879149</v>
      </c>
      <c r="D4" s="11">
        <v>3820804101</v>
      </c>
      <c r="E4" s="12">
        <f t="shared" ref="E4:E13" si="4">+D4/C4</f>
        <v>62.760471586092635</v>
      </c>
      <c r="F4" s="13">
        <f>+'[1]Ajuste_presupuesto_2025 (2)'!K12</f>
        <v>45677</v>
      </c>
      <c r="G4" s="14">
        <f t="shared" si="1"/>
        <v>45739.760471586094</v>
      </c>
      <c r="H4" s="9">
        <f t="shared" si="2"/>
        <v>3820804101</v>
      </c>
      <c r="I4" s="15">
        <f t="shared" si="3"/>
        <v>0</v>
      </c>
    </row>
    <row r="5" spans="1:9" x14ac:dyDescent="0.35">
      <c r="A5" s="8" t="s">
        <v>10</v>
      </c>
      <c r="B5" s="9">
        <v>2417749145</v>
      </c>
      <c r="C5" s="10">
        <f t="shared" si="0"/>
        <v>80591639</v>
      </c>
      <c r="D5" s="11">
        <v>5050519662</v>
      </c>
      <c r="E5" s="12">
        <f t="shared" si="4"/>
        <v>62.668035104733384</v>
      </c>
      <c r="F5" s="13">
        <f>+'[1]Ajuste_presupuesto_2025 (2)'!K13</f>
        <v>45677</v>
      </c>
      <c r="G5" s="14">
        <f t="shared" si="1"/>
        <v>45739.668035104733</v>
      </c>
      <c r="H5" s="9">
        <f t="shared" si="2"/>
        <v>5050519662</v>
      </c>
      <c r="I5" s="15">
        <f t="shared" si="3"/>
        <v>0</v>
      </c>
    </row>
    <row r="6" spans="1:9" x14ac:dyDescent="0.35">
      <c r="A6" s="8" t="s">
        <v>11</v>
      </c>
      <c r="B6" s="9">
        <v>2453357386</v>
      </c>
      <c r="C6" s="10">
        <f t="shared" si="0"/>
        <v>81778580</v>
      </c>
      <c r="D6" s="11">
        <v>5123404424</v>
      </c>
      <c r="E6" s="12">
        <f t="shared" si="4"/>
        <v>62.649711256908596</v>
      </c>
      <c r="F6" s="13">
        <f>+'[1]Ajuste_presupuesto_2025 (2)'!K14</f>
        <v>45678</v>
      </c>
      <c r="G6" s="14">
        <f t="shared" si="1"/>
        <v>45740.649711256905</v>
      </c>
      <c r="H6" s="9">
        <f t="shared" si="2"/>
        <v>5123404424</v>
      </c>
      <c r="I6" s="15">
        <f t="shared" si="3"/>
        <v>0</v>
      </c>
    </row>
    <row r="7" spans="1:9" x14ac:dyDescent="0.35">
      <c r="A7" s="8" t="s">
        <v>12</v>
      </c>
      <c r="B7" s="9">
        <v>2122632487</v>
      </c>
      <c r="C7" s="10">
        <f t="shared" si="0"/>
        <v>70754417</v>
      </c>
      <c r="D7" s="11">
        <v>4435687849</v>
      </c>
      <c r="E7" s="12">
        <f t="shared" si="4"/>
        <v>62.69132072701553</v>
      </c>
      <c r="F7" s="13">
        <f>+'[1]Ajuste_presupuesto_2025 (2)'!K15</f>
        <v>45676</v>
      </c>
      <c r="G7" s="14">
        <f t="shared" si="1"/>
        <v>45738.691320727019</v>
      </c>
      <c r="H7" s="9">
        <f t="shared" si="2"/>
        <v>4435687849</v>
      </c>
      <c r="I7" s="15">
        <f t="shared" si="3"/>
        <v>0</v>
      </c>
    </row>
    <row r="8" spans="1:9" x14ac:dyDescent="0.35">
      <c r="A8" s="8" t="s">
        <v>13</v>
      </c>
      <c r="B8" s="9">
        <v>2809048194</v>
      </c>
      <c r="C8" s="10">
        <f t="shared" si="0"/>
        <v>93634940</v>
      </c>
      <c r="D8" s="11">
        <v>5880380133</v>
      </c>
      <c r="E8" s="12">
        <f t="shared" si="4"/>
        <v>62.801130998748974</v>
      </c>
      <c r="F8" s="13">
        <f>+'[1]Ajuste_presupuesto_2025 (2)'!K16</f>
        <v>45677</v>
      </c>
      <c r="G8" s="14">
        <f t="shared" si="1"/>
        <v>45739.801130998749</v>
      </c>
      <c r="H8" s="9">
        <f t="shared" si="2"/>
        <v>5880380133</v>
      </c>
      <c r="I8" s="15">
        <f t="shared" si="3"/>
        <v>0</v>
      </c>
    </row>
    <row r="9" spans="1:9" x14ac:dyDescent="0.35">
      <c r="A9" s="8" t="s">
        <v>14</v>
      </c>
      <c r="B9" s="9">
        <v>1533495317</v>
      </c>
      <c r="C9" s="10">
        <f t="shared" si="0"/>
        <v>51116511</v>
      </c>
      <c r="D9" s="11">
        <v>3209656947</v>
      </c>
      <c r="E9" s="12">
        <f t="shared" si="4"/>
        <v>62.791002050198614</v>
      </c>
      <c r="F9" s="13">
        <f>+'[1]Ajuste_presupuesto_2025 (2)'!K17</f>
        <v>45677</v>
      </c>
      <c r="G9" s="14">
        <f t="shared" si="1"/>
        <v>45739.791002050202</v>
      </c>
      <c r="H9" s="9">
        <f t="shared" si="2"/>
        <v>3209656947</v>
      </c>
      <c r="I9" s="15">
        <f t="shared" si="3"/>
        <v>0</v>
      </c>
    </row>
    <row r="10" spans="1:9" x14ac:dyDescent="0.35">
      <c r="A10" s="8" t="s">
        <v>15</v>
      </c>
      <c r="B10" s="9">
        <v>1983785083</v>
      </c>
      <c r="C10" s="10">
        <f t="shared" si="0"/>
        <v>66126170</v>
      </c>
      <c r="D10" s="11">
        <v>4159014516</v>
      </c>
      <c r="E10" s="12">
        <f t="shared" si="4"/>
        <v>62.895136917804251</v>
      </c>
      <c r="F10" s="13">
        <f>+'[1]Ajuste_presupuesto_2025 (2)'!K18</f>
        <v>45678</v>
      </c>
      <c r="G10" s="14">
        <f t="shared" si="1"/>
        <v>45740.895136917803</v>
      </c>
      <c r="H10" s="9">
        <f t="shared" si="2"/>
        <v>4159014516</v>
      </c>
      <c r="I10" s="15">
        <f t="shared" si="3"/>
        <v>0</v>
      </c>
    </row>
    <row r="11" spans="1:9" x14ac:dyDescent="0.35">
      <c r="A11" s="8" t="s">
        <v>16</v>
      </c>
      <c r="B11" s="9">
        <v>2182230632</v>
      </c>
      <c r="C11" s="10">
        <f t="shared" si="0"/>
        <v>72741022</v>
      </c>
      <c r="D11" s="11">
        <v>4576236403</v>
      </c>
      <c r="E11" s="12">
        <f t="shared" si="4"/>
        <v>62.91135699193228</v>
      </c>
      <c r="F11" s="13">
        <f>+'[1]Ajuste_presupuesto_2025 (2)'!K19</f>
        <v>45677</v>
      </c>
      <c r="G11" s="14">
        <f t="shared" si="1"/>
        <v>45739.911356991935</v>
      </c>
      <c r="H11" s="9">
        <f t="shared" si="2"/>
        <v>4576236403</v>
      </c>
      <c r="I11" s="15">
        <f t="shared" si="3"/>
        <v>0</v>
      </c>
    </row>
    <row r="12" spans="1:9" x14ac:dyDescent="0.35">
      <c r="A12" s="8" t="s">
        <v>17</v>
      </c>
      <c r="B12" s="9">
        <v>2608785177</v>
      </c>
      <c r="C12" s="10">
        <f t="shared" si="0"/>
        <v>86959506</v>
      </c>
      <c r="D12" s="11">
        <v>5453143771</v>
      </c>
      <c r="E12" s="12">
        <f t="shared" si="4"/>
        <v>62.709001256285887</v>
      </c>
      <c r="F12" s="13">
        <f>+'[1]Ajuste_presupuesto_2025 (2)'!K20</f>
        <v>45675</v>
      </c>
      <c r="G12" s="14">
        <f t="shared" si="1"/>
        <v>45737.709001256284</v>
      </c>
      <c r="H12" s="9">
        <f t="shared" si="2"/>
        <v>5453143771</v>
      </c>
      <c r="I12" s="15">
        <f t="shared" si="3"/>
        <v>0</v>
      </c>
    </row>
    <row r="13" spans="1:9" x14ac:dyDescent="0.35">
      <c r="A13" s="8" t="s">
        <v>18</v>
      </c>
      <c r="B13" s="9">
        <v>663868712</v>
      </c>
      <c r="C13" s="10">
        <f t="shared" si="0"/>
        <v>22128958</v>
      </c>
      <c r="D13" s="16">
        <v>1806978721</v>
      </c>
      <c r="E13" s="12">
        <f t="shared" si="4"/>
        <v>81.656746829200003</v>
      </c>
      <c r="F13" s="13">
        <f>+'[1]Ajuste_presupuesto_2025 (2)'!K21</f>
        <v>45685</v>
      </c>
      <c r="G13" s="14">
        <f t="shared" si="1"/>
        <v>45766.656746829198</v>
      </c>
      <c r="H13" s="9">
        <f t="shared" si="2"/>
        <v>1806978721</v>
      </c>
      <c r="I13" s="15">
        <f t="shared" si="3"/>
        <v>0</v>
      </c>
    </row>
    <row r="14" spans="1:9" x14ac:dyDescent="0.35">
      <c r="A14" s="17"/>
      <c r="B14" s="9">
        <v>23521964455</v>
      </c>
      <c r="C14" s="9">
        <f>SUM(C2:C13)</f>
        <v>784065489</v>
      </c>
      <c r="I14" s="18"/>
    </row>
    <row r="15" spans="1:9" x14ac:dyDescent="0.35">
      <c r="A15" s="17"/>
      <c r="D15" s="9">
        <f>SUM(D2:D13)</f>
        <v>49623535951</v>
      </c>
      <c r="H15" s="19">
        <f>SUM(H2:H14)</f>
        <v>49623535951</v>
      </c>
      <c r="I15" s="15">
        <f>+D15-H15</f>
        <v>0</v>
      </c>
    </row>
    <row r="16" spans="1:9" ht="15" thickBot="1" x14ac:dyDescent="0.4">
      <c r="A16" s="20"/>
      <c r="B16" s="21"/>
      <c r="C16" s="21"/>
      <c r="D16" s="21"/>
      <c r="E16" s="21"/>
      <c r="F16" s="21"/>
      <c r="G16" s="21"/>
      <c r="H16" s="21"/>
      <c r="I16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Asignacion_Presupuesto_Contrato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EVA MARIA VERA CRUZ</dc:creator>
  <cp:keywords/>
  <dc:description/>
  <cp:lastModifiedBy>Gina Paola Ochoa Vivas</cp:lastModifiedBy>
  <cp:revision/>
  <dcterms:created xsi:type="dcterms:W3CDTF">2025-01-08T17:36:43Z</dcterms:created>
  <dcterms:modified xsi:type="dcterms:W3CDTF">2025-01-08T19:47:18Z</dcterms:modified>
  <cp:category/>
  <cp:contentStatus/>
</cp:coreProperties>
</file>