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02"/>
  <workbookPr/>
  <mc:AlternateContent xmlns:mc="http://schemas.openxmlformats.org/markup-compatibility/2006">
    <mc:Choice Requires="x15">
      <x15ac:absPath xmlns:x15ac="http://schemas.microsoft.com/office/spreadsheetml/2010/11/ac" url="/Users/jazminamezquitadelgado/Downloads/"/>
    </mc:Choice>
  </mc:AlternateContent>
  <xr:revisionPtr revIDLastSave="145" documentId="8_{08E01416-AA8F-0844-BD0E-CEB044AC1ECC}" xr6:coauthVersionLast="47" xr6:coauthVersionMax="47" xr10:uidLastSave="{81950BDB-DE80-4CD6-91C8-494495EC2D2D}"/>
  <bookViews>
    <workbookView xWindow="0" yWindow="0" windowWidth="28800" windowHeight="18000" xr2:uid="{37C771F9-C830-BD4C-AA6A-AE902BE05582}"/>
  </bookViews>
  <sheets>
    <sheet name="2025 enviado a sed" sheetId="1" r:id="rId1"/>
  </sheets>
  <definedNames>
    <definedName name="_xlnm._FilterDatabase" localSheetId="0" hidden="1">'2025 enviado a sed'!$B$25:$J$100</definedName>
    <definedName name="_Toc59457421" localSheetId="0">'2025 enviado a sed'!#REF!</definedName>
    <definedName name="_xlnm.Print_Area" localSheetId="0">'2025 enviado a sed'!$A$10:$J$106</definedName>
    <definedName name="Decision">#REF!</definedName>
    <definedName name="PARTICIPACION">#REF!</definedName>
    <definedName name="Procedencia">#REF!</definedName>
    <definedName name="tipo">#REF!</definedName>
    <definedName name="_xlnm.Print_Titles" localSheetId="0">'2025 enviado a sed'!$10:$24</definedName>
    <definedName name="x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4" i="1" l="1"/>
  <c r="K112" i="1"/>
  <c r="K111" i="1"/>
  <c r="H105" i="1"/>
  <c r="H104" i="1"/>
  <c r="I103" i="1"/>
  <c r="I92" i="1"/>
  <c r="H92" i="1"/>
  <c r="J91" i="1"/>
  <c r="J90" i="1"/>
  <c r="J92" i="1" s="1"/>
  <c r="I86" i="1"/>
  <c r="J85" i="1"/>
  <c r="J84" i="1"/>
  <c r="J83" i="1"/>
  <c r="J86" i="1" s="1"/>
  <c r="I79" i="1"/>
  <c r="H79" i="1"/>
  <c r="J78" i="1"/>
  <c r="J77" i="1"/>
  <c r="J76" i="1"/>
  <c r="J75" i="1"/>
  <c r="J74" i="1"/>
  <c r="J73" i="1"/>
  <c r="J79" i="1" s="1"/>
  <c r="I69" i="1"/>
  <c r="H69" i="1"/>
  <c r="J68" i="1"/>
  <c r="J67" i="1"/>
  <c r="J66" i="1"/>
  <c r="J65" i="1"/>
  <c r="J64" i="1"/>
  <c r="J63" i="1"/>
  <c r="J69" i="1" s="1"/>
  <c r="I59" i="1"/>
  <c r="J58" i="1"/>
  <c r="J57" i="1"/>
  <c r="J56" i="1"/>
  <c r="J55" i="1"/>
  <c r="J54" i="1"/>
  <c r="J59" i="1" s="1"/>
  <c r="I49" i="1"/>
  <c r="H49" i="1"/>
  <c r="J48" i="1"/>
  <c r="J47" i="1"/>
  <c r="J46" i="1"/>
  <c r="J49" i="1" s="1"/>
  <c r="H44" i="1"/>
  <c r="J43" i="1"/>
  <c r="J42" i="1"/>
  <c r="J41" i="1"/>
  <c r="J44" i="1" s="1"/>
  <c r="I39" i="1"/>
  <c r="H39" i="1"/>
  <c r="J38" i="1"/>
  <c r="J37" i="1"/>
  <c r="J36" i="1"/>
  <c r="J35" i="1"/>
  <c r="J34" i="1"/>
  <c r="J33" i="1"/>
  <c r="J32" i="1"/>
  <c r="J31" i="1"/>
  <c r="J39" i="1" s="1"/>
  <c r="I29" i="1"/>
  <c r="H29" i="1"/>
  <c r="J29" i="1" s="1"/>
  <c r="J28" i="1"/>
  <c r="J27" i="1"/>
  <c r="H50" i="1" l="1"/>
  <c r="H98" i="1" s="1"/>
  <c r="I50" i="1"/>
  <c r="I98" i="1" s="1"/>
  <c r="J50" i="1"/>
  <c r="J98" i="1" s="1"/>
</calcChain>
</file>

<file path=xl/sharedStrings.xml><?xml version="1.0" encoding="utf-8"?>
<sst xmlns="http://schemas.openxmlformats.org/spreadsheetml/2006/main" count="172" uniqueCount="122">
  <si>
    <t>COSTO DIRECTO SED</t>
  </si>
  <si>
    <t>COSTO DIRECTO CJN</t>
  </si>
  <si>
    <t>COSTO APALANCADO SED</t>
  </si>
  <si>
    <t>COSTO APALANCADO CJN</t>
  </si>
  <si>
    <t>ESTRUCTURA DE COSTOS</t>
  </si>
  <si>
    <t xml:space="preserve">Objeto del Proceso: </t>
  </si>
  <si>
    <t>ORGANIZACIÓN:</t>
  </si>
  <si>
    <t>Fundación Centro Internacional de Educaciòn y Desarrollo Humano - CINDE</t>
  </si>
  <si>
    <t>CONTACTO:</t>
  </si>
  <si>
    <t>Néstor Daniel ánchez Londoño</t>
  </si>
  <si>
    <t>FECHA:</t>
  </si>
  <si>
    <t>CARGO:</t>
  </si>
  <si>
    <t>Lider nacional de circulación de conocimiento</t>
  </si>
  <si>
    <t>NIT:</t>
  </si>
  <si>
    <t>860.051.550-8</t>
  </si>
  <si>
    <t>TELEFONO</t>
  </si>
  <si>
    <t>PBX: 6014864867 Ext. 1106</t>
  </si>
  <si>
    <t>Instrucciones para el diligenciamiento del formato de estructura de costos</t>
  </si>
  <si>
    <t>• Por favor diligenciar todas las casillas en amarillo.
• Revisar todos los requerimientos que se exponen en el Anexo Técnico y formular su estructura de costos en concordancia con este.
• El valor de la estructura de costos debe ser expresado en PESOS COLOMBIANOS Y CON VALORES DE 2023.
• Los valores unitarios deberán aproximarse por exceso o por defecto al entero más cercano.</t>
  </si>
  <si>
    <t>EQUIPO DE TRABAJO</t>
  </si>
  <si>
    <t>CONCEPTO</t>
  </si>
  <si>
    <t>MESES</t>
  </si>
  <si>
    <t>CANTIDAD PERSONAS</t>
  </si>
  <si>
    <t>VALOR MENSUAL</t>
  </si>
  <si>
    <t>SECRETARÍA</t>
  </si>
  <si>
    <t>ASOCIADO</t>
  </si>
  <si>
    <t>TOTAL</t>
  </si>
  <si>
    <t xml:space="preserve">Equipo de direccionamiento técnico, pegagógico y de calidad </t>
  </si>
  <si>
    <t xml:space="preserve">Proceso de direccionamiento técnico, pedagogico </t>
  </si>
  <si>
    <t>na</t>
  </si>
  <si>
    <t>Proceso de monitoreo, calidad y tecnología.</t>
  </si>
  <si>
    <t xml:space="preserve">Subtotal equipo de direccionamiento técnico, pegagógico y de calidad </t>
  </si>
  <si>
    <t xml:space="preserve">Equipo transversal del proyecto </t>
  </si>
  <si>
    <t xml:space="preserve">Coordinador(a) general del Proyecto </t>
  </si>
  <si>
    <t>Profesional análisis de datos e información</t>
  </si>
  <si>
    <t>Profesional de Sistematización</t>
  </si>
  <si>
    <t>Profesional Logistico</t>
  </si>
  <si>
    <t>Profesional financiero</t>
  </si>
  <si>
    <t>Enlace étnico</t>
  </si>
  <si>
    <t xml:space="preserve">Asistente técnico operativo </t>
  </si>
  <si>
    <t>Asistente administrativo</t>
  </si>
  <si>
    <t xml:space="preserve">Subtotal equipo operativo del proyecto </t>
  </si>
  <si>
    <t>Equipo construcción de ciudadanía</t>
  </si>
  <si>
    <t>Líder técnico de construcción de ciudadanía</t>
  </si>
  <si>
    <t>Articulador territorial</t>
  </si>
  <si>
    <t>Profesionales territoriales</t>
  </si>
  <si>
    <t>Equipo fortalecimiento familiar</t>
  </si>
  <si>
    <t>Líder técnico de fortalecimiento familiar</t>
  </si>
  <si>
    <t>SUBTOTAL COSTOS DIRECTOS (EQUIPO)</t>
  </si>
  <si>
    <t>COSTOS DIRECTOS (DOTACIÓN, IDENTIFICACIÓN, ELEMENTOS DE TRABAJO, LICIENCIAS E INDUCCIÓN DEL EQUIPO)</t>
  </si>
  <si>
    <t>Concepto</t>
  </si>
  <si>
    <t>Ítem</t>
  </si>
  <si>
    <t>Descripción</t>
  </si>
  <si>
    <t xml:space="preserve">Cantidad </t>
  </si>
  <si>
    <t>Precio Unitario</t>
  </si>
  <si>
    <t>Identificación de equipo territorial</t>
  </si>
  <si>
    <t>Dotación/persona</t>
  </si>
  <si>
    <t>Identificación para el equipo teritorial a convenir en el Comité técnico /Comité de Adquisiciones de acuerdo a la necesidad del proyecto.</t>
  </si>
  <si>
    <t>Auxilio de movilización para profesionales</t>
  </si>
  <si>
    <t>Auxilio/persona</t>
  </si>
  <si>
    <t xml:space="preserve">Auxilio de movilizacion para 37 profesionales en los encuentros de construccion de ciudadania y fortalecimiento famliar ) Por 9 meses </t>
  </si>
  <si>
    <t>Auxilio de conexión para profesionales</t>
  </si>
  <si>
    <t>Auxilio mensual conectividad para 37 personas durante 10 meses</t>
  </si>
  <si>
    <t>Licencia office 365</t>
  </si>
  <si>
    <t>Licencia/persona</t>
  </si>
  <si>
    <t>Licencias necesaria para acceso al paquete de office que permite acceso de correo electrónico y suite microsoft (Word, excel, power point) para acceder a aplicativos de monitoreo y seguimiento del proyecto y almacenamiento en la nube. Lo anterior por toda la implementacion del proyecto</t>
  </si>
  <si>
    <t>Encuentro de inducción y alistamiento</t>
  </si>
  <si>
    <t>Evento</t>
  </si>
  <si>
    <t xml:space="preserve">Alquiler de salón por 2 días para 67 personas con alimentación (refriegerio a.m y almuerzo y cafe), equipos y materiales para encuentro de inducción con todo el equipo del proyecto. 
Dia 1: Temas Construcción de ciudadania y Fortalecimient familiar 
Dia 2: NAVES. </t>
  </si>
  <si>
    <t>SUBTOTAL COSTOS DIRECTOS (DOTACIÓN, IDENTIFICACIÓN, ELEMENTOS DE TRABAJO, LICIENCIAS E INDUCCIÓN DEL EQUIPO)</t>
  </si>
  <si>
    <t>COSTOS DIRECTOS (IMPLEMENTACIÓN DE LA ESTRATEGIA DE CONSTRUCCIÓN DE CIUDADANÍA)</t>
  </si>
  <si>
    <t xml:space="preserve">Kit básico para profesionales de constucción de ciudadanía </t>
  </si>
  <si>
    <t>Kit/profesional</t>
  </si>
  <si>
    <t>Kit de materiales  y envío para desarrollo de encuentros y actividades ligadas al esquema operativo. Incluye Kit y gastos de transporte asociados</t>
  </si>
  <si>
    <t>Operación logistica de seminarios de catedra de paz (Cultura de paz)</t>
  </si>
  <si>
    <t>Costo de operación logistica de evento para desarrollarse en IED de no mas de 80 personas Que incluye: 1. Refrigerio am para participantes con trasalado, 2. Traslado de niñas y niños a la IED, 3. Montaje y materiales</t>
  </si>
  <si>
    <t>Materiales para desarrollo de actividades para conmemorar los hitos definidos por cada IED en la línea de construcción de paz (cultura de paz)</t>
  </si>
  <si>
    <t>Materiales/IED</t>
  </si>
  <si>
    <t>Incluye kit de materiales estandar y envío para que los grupos de participantes de las IED focalizadas puedan desarrollar la conmemoración de los hitos que definan en el marco del componente de cultura de paz</t>
  </si>
  <si>
    <t>Kit de materiales para implementación de iniciativas de grupos motores (cultura política)</t>
  </si>
  <si>
    <t>Materiales/grupo motor</t>
  </si>
  <si>
    <t>Incluye kit de materiales estandar y envío para que los grupos motores de las IED focalizadas puedan desarrollar las  propuestas pedagogicas que definan en el marco del compotnente de cultura política</t>
  </si>
  <si>
    <t>Operación logistica de asambleas escolares de guardianes de la constitución</t>
  </si>
  <si>
    <t>Honorarios Sabedor Rrom</t>
  </si>
  <si>
    <t>Honorarios/encuentro</t>
  </si>
  <si>
    <t>Costo de acompañamiento a los 2 encuentros con familias Rrom</t>
  </si>
  <si>
    <t>SUBTOTAL COSTOS DIRECTOS (IMPLEMENTACIÓN DE LA ESTRATEGIA DE CONSTRUCCIÓN DE CIUDADANÍA)</t>
  </si>
  <si>
    <t>COSTOS DIRECTOS (IMPLEMENTACIÓN DE LA ESTRATEGIA DE FORTALECIMIENTO FAMILIAR)</t>
  </si>
  <si>
    <t>Kit básico para profesionales de fortalecimiento familiar</t>
  </si>
  <si>
    <t>Kit de materiales para desarrollo de encuentros y actividades ligadas al esquema operativo. Incluye Kit y gastos de transporte asociados</t>
  </si>
  <si>
    <t>Kit para ambientación de COF</t>
  </si>
  <si>
    <t>Kit/COF</t>
  </si>
  <si>
    <t>Costo de kit de ambientación estandar para COF ubicados en IED. Incluye transporte de kit hasta cada IED</t>
  </si>
  <si>
    <t>Impresión de piezas de difusión de los COF para las 80 IED</t>
  </si>
  <si>
    <t>Material/IED</t>
  </si>
  <si>
    <t>Incluye impresión de material tipo afiches y folletos con información sobre los servicios del COF</t>
  </si>
  <si>
    <t>Alquiler de tablets o equipos de computo para COF</t>
  </si>
  <si>
    <t>Renta mensual/equipo</t>
  </si>
  <si>
    <t xml:space="preserve">Renta mensual por 9 meses </t>
  </si>
  <si>
    <t>Gastos de viaje asociados a la implementacion de nidos de escucha y COF en la localidad de Sumapaz. Incluye alojamiento, alimentacion y transporte de profesional y equipo de coordinacion y tecnico del proyecto</t>
  </si>
  <si>
    <t xml:space="preserve">Gastos de viaje </t>
  </si>
  <si>
    <t xml:space="preserve">Gastos de viaje relacionados con transporte terrestre intermunicipal y local, alimentacion, alojamiento. Se sugiere dejar los recursos consolidados para operar estos encuentros </t>
  </si>
  <si>
    <t>Material para iniciativas implementados por los Nidos de Escucha</t>
  </si>
  <si>
    <t xml:space="preserve">Materiales </t>
  </si>
  <si>
    <t>Kit de materiales y gastos de transporte asociados</t>
  </si>
  <si>
    <t>SUBTOTAL COSTOS DIRECTOS (IMPLEMENTACIÓN DE LA ESTRATEGIA DE FORTALECIMIENTO FAMILIAR)</t>
  </si>
  <si>
    <t>COSTOS DIRECTOS (MOVILIZACIÓN Y COMUNICACIONES)</t>
  </si>
  <si>
    <t>Productor audiovisual</t>
  </si>
  <si>
    <t>Honorarios/mes</t>
  </si>
  <si>
    <t>Apoyo audiovisual</t>
  </si>
  <si>
    <t>Diseñador gráfico</t>
  </si>
  <si>
    <t>TOTAL COSTOS INDIRECTOS</t>
  </si>
  <si>
    <t>COSTOS INDIRECTOS</t>
  </si>
  <si>
    <t>Costos y gravámenes financieros (4X1000).</t>
  </si>
  <si>
    <t>Global</t>
  </si>
  <si>
    <t xml:space="preserve">Gastos operativos para el desarrollo de actividades  </t>
  </si>
  <si>
    <t>La presente estructura de costos:</t>
  </si>
  <si>
    <t>• Incluye IVA, todos los impuestos, tasas y contribuciones de carácter nacional y/o distrital y todos los costos y gastos directos e indirectos en que incurriría el asociado durante la ejecución del convenio.
• Se remite como parte del estudio de mercado, previo a la contratación y no implica ninguna obligación de contratar.
• Tiene una vigencia de 90 dias a partir de la fecha de diligenciamiento.</t>
  </si>
  <si>
    <t>RESUMEN GENERAL</t>
  </si>
  <si>
    <t>COSTO TOTAL DEL CONTRATO</t>
  </si>
  <si>
    <t>IVA 19% (si aplica)</t>
  </si>
  <si>
    <t>VALOR TOTAL ESTRUCTURA DE COSTOS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</si>
</sst>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* #,##0.00_-;\-* #,##0.00_-;_-* &quot;-&quot;_-;_-@_-"/>
    <numFmt numFmtId="168" formatCode="_-&quot;$&quot;* #,##0_-;\-&quot;$&quot;* #,##0_-;_-&quot;$&quot;* &quot;-&quot;_-;_-@_-"/>
    <numFmt numFmtId="169" formatCode="_-&quot;$&quot;* #,##0.00_-;\-&quot;$&quot;* #,##0.00_-;_-&quot;$&quot;* &quot;-&quot;_-;_-@_-"/>
    <numFmt numFmtId="170" formatCode="0.0%"/>
    <numFmt numFmtId="171" formatCode="_(* #,##0_);_(* \(#,##0\);_(* &quot;-&quot;??_);_(@_)"/>
    <numFmt numFmtId="172" formatCode="_-&quot;$&quot;\ * #,##0_-;\-&quot;$&quot;\ * #,##0_-;_-&quot;$&quot;\ * &quot;-&quot;??_-;_-@_-"/>
    <numFmt numFmtId="173" formatCode="0.0000000000000000000%"/>
    <numFmt numFmtId="174" formatCode="0.0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u/>
      <sz val="11"/>
      <color theme="10"/>
      <name val="Aptos Narrow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0"/>
      <color theme="3"/>
      <name val="Arial"/>
      <family val="2"/>
    </font>
    <font>
      <b/>
      <sz val="10"/>
      <color theme="1"/>
      <name val="Arial"/>
    </font>
    <font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9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locked="0" hidden="1"/>
    </xf>
    <xf numFmtId="0" fontId="3" fillId="0" borderId="1" xfId="0" applyFont="1" applyBorder="1" applyAlignment="1" applyProtection="1">
      <alignment horizontal="center" vertical="center" wrapText="1"/>
      <protection locked="0" hidden="1"/>
    </xf>
    <xf numFmtId="0" fontId="3" fillId="0" borderId="0" xfId="0" applyFont="1" applyAlignment="1" applyProtection="1">
      <alignment horizontal="center" vertical="center" wrapText="1"/>
      <protection locked="0" hidden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7" fontId="2" fillId="0" borderId="1" xfId="2" applyNumberFormat="1" applyFont="1" applyBorder="1" applyAlignment="1">
      <alignment horizontal="center" vertical="center"/>
    </xf>
    <xf numFmtId="167" fontId="3" fillId="0" borderId="1" xfId="4" applyNumberFormat="1" applyFont="1" applyBorder="1" applyAlignment="1">
      <alignment horizontal="right" vertical="center" wrapText="1"/>
    </xf>
    <xf numFmtId="167" fontId="3" fillId="4" borderId="1" xfId="4" applyNumberFormat="1" applyFont="1" applyFill="1" applyBorder="1" applyAlignment="1">
      <alignment horizontal="right" vertical="center" wrapText="1"/>
    </xf>
    <xf numFmtId="168" fontId="3" fillId="0" borderId="0" xfId="4" applyFont="1" applyBorder="1" applyAlignment="1">
      <alignment horizontal="right" vertical="center" wrapText="1"/>
    </xf>
    <xf numFmtId="164" fontId="2" fillId="0" borderId="0" xfId="0" applyNumberFormat="1" applyFont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167" fontId="4" fillId="5" borderId="1" xfId="4" applyNumberFormat="1" applyFont="1" applyFill="1" applyBorder="1" applyAlignment="1" applyProtection="1">
      <alignment horizontal="right" vertical="center" wrapText="1"/>
      <protection locked="0" hidden="1"/>
    </xf>
    <xf numFmtId="167" fontId="4" fillId="5" borderId="1" xfId="4" applyNumberFormat="1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8" fontId="3" fillId="4" borderId="1" xfId="4" applyFont="1" applyFill="1" applyBorder="1" applyAlignment="1">
      <alignment horizontal="right" vertical="center" wrapText="1"/>
    </xf>
    <xf numFmtId="167" fontId="2" fillId="0" borderId="1" xfId="2" applyNumberFormat="1" applyFont="1" applyFill="1" applyBorder="1" applyAlignment="1">
      <alignment horizontal="center" vertical="center"/>
    </xf>
    <xf numFmtId="169" fontId="4" fillId="5" borderId="1" xfId="4" applyNumberFormat="1" applyFont="1" applyFill="1" applyBorder="1" applyAlignment="1">
      <alignment horizontal="right" vertical="center" wrapText="1"/>
    </xf>
    <xf numFmtId="168" fontId="4" fillId="5" borderId="1" xfId="4" applyFont="1" applyFill="1" applyBorder="1" applyAlignment="1">
      <alignment horizontal="right" vertical="center" wrapText="1"/>
    </xf>
    <xf numFmtId="0" fontId="10" fillId="0" borderId="0" xfId="0" applyFont="1" applyAlignment="1">
      <alignment vertical="center"/>
    </xf>
    <xf numFmtId="168" fontId="4" fillId="5" borderId="1" xfId="4" applyFont="1" applyFill="1" applyBorder="1" applyAlignment="1" applyProtection="1">
      <alignment horizontal="right" vertical="center" wrapText="1"/>
      <protection locked="0" hidden="1"/>
    </xf>
    <xf numFmtId="169" fontId="4" fillId="7" borderId="8" xfId="4" applyNumberFormat="1" applyFont="1" applyFill="1" applyBorder="1" applyAlignment="1">
      <alignment horizontal="right" vertical="center" wrapText="1"/>
    </xf>
    <xf numFmtId="168" fontId="7" fillId="0" borderId="0" xfId="0" applyNumberFormat="1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167" fontId="3" fillId="4" borderId="1" xfId="4" applyNumberFormat="1" applyFont="1" applyFill="1" applyBorder="1" applyAlignment="1" applyProtection="1">
      <alignment horizontal="center" vertical="center" wrapText="1"/>
      <protection locked="0" hidden="1"/>
    </xf>
    <xf numFmtId="49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5" borderId="2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vertical="center"/>
    </xf>
    <xf numFmtId="0" fontId="7" fillId="5" borderId="3" xfId="0" applyFont="1" applyFill="1" applyBorder="1" applyAlignment="1">
      <alignment vertical="center"/>
    </xf>
    <xf numFmtId="0" fontId="7" fillId="5" borderId="6" xfId="0" applyFont="1" applyFill="1" applyBorder="1" applyAlignment="1">
      <alignment vertical="center"/>
    </xf>
    <xf numFmtId="164" fontId="7" fillId="5" borderId="6" xfId="2" applyFont="1" applyFill="1" applyBorder="1" applyAlignment="1">
      <alignment vertical="center"/>
    </xf>
    <xf numFmtId="167" fontId="7" fillId="5" borderId="6" xfId="2" applyNumberFormat="1" applyFont="1" applyFill="1" applyBorder="1" applyAlignment="1">
      <alignment vertical="center"/>
    </xf>
    <xf numFmtId="167" fontId="3" fillId="0" borderId="1" xfId="2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167" fontId="3" fillId="0" borderId="1" xfId="4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horizontal="center" vertical="center" wrapText="1"/>
    </xf>
    <xf numFmtId="168" fontId="4" fillId="3" borderId="0" xfId="4" applyFont="1" applyFill="1" applyBorder="1" applyAlignment="1">
      <alignment horizontal="right" vertical="center" wrapText="1"/>
    </xf>
    <xf numFmtId="168" fontId="4" fillId="0" borderId="0" xfId="4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vertical="center" wrapText="1"/>
    </xf>
    <xf numFmtId="0" fontId="3" fillId="0" borderId="1" xfId="4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167" fontId="2" fillId="0" borderId="1" xfId="2" applyNumberFormat="1" applyFont="1" applyFill="1" applyBorder="1" applyAlignment="1">
      <alignment vertical="center"/>
    </xf>
    <xf numFmtId="167" fontId="3" fillId="4" borderId="1" xfId="2" applyNumberFormat="1" applyFont="1" applyFill="1" applyBorder="1" applyAlignment="1" applyProtection="1">
      <alignment horizontal="center" vertical="center" wrapText="1"/>
      <protection locked="0" hidden="1"/>
    </xf>
    <xf numFmtId="0" fontId="3" fillId="0" borderId="0" xfId="0" applyFont="1" applyAlignment="1">
      <alignment vertical="center"/>
    </xf>
    <xf numFmtId="169" fontId="4" fillId="3" borderId="1" xfId="4" applyNumberFormat="1" applyFont="1" applyFill="1" applyBorder="1" applyAlignment="1">
      <alignment horizontal="right" vertical="center" wrapText="1"/>
    </xf>
    <xf numFmtId="169" fontId="4" fillId="7" borderId="1" xfId="4" applyNumberFormat="1" applyFont="1" applyFill="1" applyBorder="1" applyAlignment="1">
      <alignment horizontal="right" vertical="center" wrapText="1"/>
    </xf>
    <xf numFmtId="170" fontId="2" fillId="0" borderId="0" xfId="5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169" fontId="3" fillId="0" borderId="1" xfId="4" applyNumberFormat="1" applyFont="1" applyFill="1" applyBorder="1" applyAlignment="1">
      <alignment horizontal="center" vertical="center" wrapText="1"/>
    </xf>
    <xf numFmtId="169" fontId="7" fillId="7" borderId="1" xfId="4" applyNumberFormat="1" applyFont="1" applyFill="1" applyBorder="1" applyAlignment="1">
      <alignment horizontal="left" vertical="center" wrapText="1"/>
    </xf>
    <xf numFmtId="169" fontId="3" fillId="4" borderId="1" xfId="4" applyNumberFormat="1" applyFont="1" applyFill="1" applyBorder="1" applyAlignment="1" applyProtection="1">
      <alignment horizontal="center" vertical="center" wrapText="1"/>
      <protection locked="0" hidden="1"/>
    </xf>
    <xf numFmtId="168" fontId="2" fillId="0" borderId="0" xfId="0" applyNumberFormat="1" applyFont="1" applyAlignment="1">
      <alignment vertical="center"/>
    </xf>
    <xf numFmtId="43" fontId="2" fillId="0" borderId="0" xfId="1" applyFont="1" applyAlignment="1">
      <alignment vertical="center"/>
    </xf>
    <xf numFmtId="9" fontId="2" fillId="0" borderId="0" xfId="5" applyFont="1" applyAlignment="1">
      <alignment vertical="center"/>
    </xf>
    <xf numFmtId="43" fontId="2" fillId="0" borderId="0" xfId="1" applyFont="1" applyFill="1" applyAlignment="1">
      <alignment vertical="center"/>
    </xf>
    <xf numFmtId="10" fontId="2" fillId="0" borderId="0" xfId="5" applyNumberFormat="1" applyFont="1" applyAlignment="1">
      <alignment horizontal="left" vertical="center"/>
    </xf>
    <xf numFmtId="10" fontId="2" fillId="0" borderId="0" xfId="1" applyNumberFormat="1" applyFont="1" applyAlignment="1">
      <alignment vertical="center"/>
    </xf>
    <xf numFmtId="9" fontId="2" fillId="0" borderId="0" xfId="5" applyFont="1" applyAlignment="1">
      <alignment horizontal="left" vertical="center"/>
    </xf>
    <xf numFmtId="171" fontId="2" fillId="0" borderId="0" xfId="1" applyNumberFormat="1" applyFont="1" applyAlignment="1">
      <alignment vertical="center"/>
    </xf>
    <xf numFmtId="171" fontId="2" fillId="0" borderId="0" xfId="0" applyNumberFormat="1" applyFont="1" applyAlignment="1">
      <alignment horizontal="left" vertical="center"/>
    </xf>
    <xf numFmtId="164" fontId="2" fillId="0" borderId="0" xfId="2" applyFont="1" applyAlignment="1">
      <alignment vertical="center"/>
    </xf>
    <xf numFmtId="166" fontId="2" fillId="0" borderId="0" xfId="0" applyNumberFormat="1" applyFont="1" applyAlignment="1">
      <alignment vertical="center"/>
    </xf>
    <xf numFmtId="172" fontId="2" fillId="0" borderId="0" xfId="3" applyNumberFormat="1" applyFont="1" applyAlignment="1">
      <alignment vertical="center"/>
    </xf>
    <xf numFmtId="172" fontId="2" fillId="0" borderId="0" xfId="0" applyNumberFormat="1" applyFont="1" applyAlignment="1">
      <alignment vertical="center"/>
    </xf>
    <xf numFmtId="10" fontId="2" fillId="0" borderId="0" xfId="5" applyNumberFormat="1" applyFont="1" applyAlignment="1">
      <alignment vertical="center"/>
    </xf>
    <xf numFmtId="172" fontId="2" fillId="0" borderId="0" xfId="3" applyNumberFormat="1" applyFont="1" applyAlignment="1">
      <alignment horizontal="left" vertical="center"/>
    </xf>
    <xf numFmtId="172" fontId="2" fillId="0" borderId="0" xfId="0" applyNumberFormat="1" applyFont="1" applyAlignment="1">
      <alignment horizontal="left" vertical="center"/>
    </xf>
    <xf numFmtId="173" fontId="2" fillId="0" borderId="0" xfId="0" applyNumberFormat="1" applyFont="1" applyAlignment="1">
      <alignment horizontal="left" vertical="center"/>
    </xf>
    <xf numFmtId="169" fontId="11" fillId="7" borderId="1" xfId="4" applyNumberFormat="1" applyFont="1" applyFill="1" applyBorder="1" applyAlignment="1">
      <alignment horizontal="left" vertical="center" wrapText="1"/>
    </xf>
    <xf numFmtId="44" fontId="2" fillId="0" borderId="0" xfId="0" applyNumberFormat="1" applyFont="1" applyAlignment="1">
      <alignment horizontal="left" vertical="center"/>
    </xf>
    <xf numFmtId="169" fontId="12" fillId="4" borderId="1" xfId="4" applyNumberFormat="1" applyFont="1" applyFill="1" applyBorder="1" applyAlignment="1" applyProtection="1">
      <alignment horizontal="center" vertical="center" wrapText="1"/>
      <protection locked="0" hidden="1"/>
    </xf>
    <xf numFmtId="2" fontId="2" fillId="0" borderId="0" xfId="0" applyNumberFormat="1" applyFont="1" applyAlignment="1">
      <alignment horizontal="left" vertical="center"/>
    </xf>
    <xf numFmtId="169" fontId="12" fillId="0" borderId="1" xfId="4" applyNumberFormat="1" applyFont="1" applyBorder="1" applyAlignment="1">
      <alignment horizontal="center" vertical="center" wrapText="1"/>
    </xf>
    <xf numFmtId="174" fontId="2" fillId="0" borderId="0" xfId="0" applyNumberFormat="1" applyFont="1" applyAlignment="1">
      <alignment horizontal="left" vertical="center"/>
    </xf>
    <xf numFmtId="170" fontId="2" fillId="0" borderId="0" xfId="0" applyNumberFormat="1" applyFont="1" applyAlignment="1">
      <alignment horizontal="left" vertical="center"/>
    </xf>
    <xf numFmtId="169" fontId="11" fillId="6" borderId="0" xfId="4" applyNumberFormat="1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justify" vertical="center" wrapText="1"/>
    </xf>
    <xf numFmtId="0" fontId="3" fillId="6" borderId="4" xfId="0" applyFont="1" applyFill="1" applyBorder="1" applyAlignment="1">
      <alignment horizontal="justify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3" fillId="0" borderId="1" xfId="6" applyFont="1" applyFill="1" applyBorder="1" applyAlignment="1" applyProtection="1">
      <alignment horizontal="center" vertical="center" wrapText="1"/>
      <protection locked="0" hidden="1"/>
    </xf>
    <xf numFmtId="14" fontId="3" fillId="0" borderId="2" xfId="0" applyNumberFormat="1" applyFont="1" applyBorder="1" applyAlignment="1" applyProtection="1">
      <alignment horizontal="center" vertical="center" wrapText="1"/>
      <protection locked="0" hidden="1"/>
    </xf>
    <xf numFmtId="0" fontId="3" fillId="0" borderId="3" xfId="0" applyFont="1" applyBorder="1" applyAlignment="1" applyProtection="1">
      <alignment horizontal="center" vertical="center" wrapText="1"/>
      <protection locked="0" hidden="1"/>
    </xf>
    <xf numFmtId="0" fontId="3" fillId="0" borderId="4" xfId="0" applyFont="1" applyBorder="1" applyAlignment="1" applyProtection="1">
      <alignment horizontal="center" vertical="center" wrapText="1"/>
      <protection locked="0" hidden="1"/>
    </xf>
    <xf numFmtId="0" fontId="3" fillId="0" borderId="1" xfId="0" applyFont="1" applyBorder="1" applyAlignment="1" applyProtection="1">
      <alignment horizontal="center" vertical="center" wrapText="1"/>
      <protection locked="0" hidden="1"/>
    </xf>
    <xf numFmtId="0" fontId="3" fillId="0" borderId="2" xfId="0" applyFont="1" applyBorder="1" applyAlignment="1" applyProtection="1">
      <alignment horizontal="center" vertical="center" wrapText="1"/>
      <protection locked="0" hidden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>
      <alignment horizontal="justify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justify" vertical="center" wrapText="1"/>
    </xf>
    <xf numFmtId="0" fontId="3" fillId="6" borderId="3" xfId="0" applyFont="1" applyFill="1" applyBorder="1" applyAlignment="1">
      <alignment horizontal="justify" vertical="center" wrapText="1"/>
    </xf>
    <xf numFmtId="0" fontId="2" fillId="6" borderId="3" xfId="0" applyFont="1" applyFill="1" applyBorder="1" applyAlignment="1">
      <alignment horizontal="justify" vertical="center" wrapText="1"/>
    </xf>
    <xf numFmtId="0" fontId="2" fillId="6" borderId="4" xfId="0" applyFont="1" applyFill="1" applyBorder="1" applyAlignment="1">
      <alignment horizontal="justify" vertical="center" wrapText="1"/>
    </xf>
  </cellXfs>
  <cellStyles count="7">
    <cellStyle name="Hipervínculo" xfId="6" builtinId="8"/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2508251</xdr:colOff>
      <xdr:row>9</xdr:row>
      <xdr:rowOff>53978</xdr:rowOff>
    </xdr:from>
    <xdr:to>
      <xdr:col>7</xdr:col>
      <xdr:colOff>1035050</xdr:colOff>
      <xdr:row>15</xdr:row>
      <xdr:rowOff>100546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F0E8480D-982F-0540-B5EE-74ED3AC72DC5}"/>
            </a:ext>
          </a:extLst>
        </xdr:cNvPr>
        <xdr:cNvSpPr txBox="1"/>
      </xdr:nvSpPr>
      <xdr:spPr>
        <a:xfrm>
          <a:off x="3905251" y="1539878"/>
          <a:ext cx="9232899" cy="10371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>
            <a:lnSpc>
              <a:spcPts val="1300"/>
            </a:lnSpc>
          </a:pPr>
          <a:r>
            <a:rPr lang="es-ES" sz="1200" b="1"/>
            <a:t>ALCALDIA MAYOR DE BOGOTA D.C.</a:t>
          </a:r>
        </a:p>
        <a:p>
          <a:pPr algn="ctr">
            <a:lnSpc>
              <a:spcPts val="1300"/>
            </a:lnSpc>
          </a:pPr>
          <a:r>
            <a:rPr lang="es-ES" sz="1200" b="0"/>
            <a:t>Secretaría de Educación del Distrito</a:t>
          </a:r>
        </a:p>
        <a:p>
          <a:pPr algn="ctr">
            <a:lnSpc>
              <a:spcPts val="1300"/>
            </a:lnSpc>
          </a:pPr>
          <a:r>
            <a:rPr lang="es-ES" sz="1200" b="0">
              <a:solidFill>
                <a:schemeClr val="dk1"/>
              </a:solidFill>
              <a:latin typeface="+mn-lt"/>
              <a:ea typeface="+mn-ea"/>
              <a:cs typeface="+mn-cs"/>
            </a:rPr>
            <a:t>Subsecretaría</a:t>
          </a:r>
          <a:r>
            <a:rPr lang="es-ES" sz="12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de Integración Interinstitucional</a:t>
          </a:r>
          <a:endParaRPr lang="es-ES" sz="1200" b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>
            <a:lnSpc>
              <a:spcPts val="1200"/>
            </a:lnSpc>
          </a:pPr>
          <a:r>
            <a:rPr lang="es-ES" sz="1200" b="0">
              <a:solidFill>
                <a:schemeClr val="dk1"/>
              </a:solidFill>
              <a:latin typeface="+mn-lt"/>
              <a:ea typeface="+mn-ea"/>
              <a:cs typeface="+mn-cs"/>
            </a:rPr>
            <a:t>Dirección de</a:t>
          </a:r>
          <a:r>
            <a:rPr lang="es-ES" sz="12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Participación y Relaciones Interinstitucionales</a:t>
          </a:r>
          <a:endParaRPr lang="es-ES" sz="12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171450</xdr:colOff>
      <xdr:row>10</xdr:row>
      <xdr:rowOff>34925</xdr:rowOff>
    </xdr:from>
    <xdr:to>
      <xdr:col>1</xdr:col>
      <xdr:colOff>1104900</xdr:colOff>
      <xdr:row>14</xdr:row>
      <xdr:rowOff>109397</xdr:rowOff>
    </xdr:to>
    <xdr:pic>
      <xdr:nvPicPr>
        <xdr:cNvPr id="3" name="4 Imagen" descr="SED">
          <a:extLst>
            <a:ext uri="{FF2B5EF4-FFF2-40B4-BE49-F238E27FC236}">
              <a16:creationId xmlns:a16="http://schemas.microsoft.com/office/drawing/2014/main" id="{8DB6C29C-ADF3-1246-8E50-9DAA90740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550" y="1685925"/>
          <a:ext cx="933450" cy="734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189D5-974B-024F-B537-0B42880867A7}">
  <sheetPr>
    <tabColor theme="8"/>
  </sheetPr>
  <dimension ref="B3:Q126"/>
  <sheetViews>
    <sheetView showGridLines="0" tabSelected="1" topLeftCell="A68" zoomScaleNormal="115" zoomScaleSheetLayoutView="80" workbookViewId="0">
      <selection activeCell="L31" sqref="L31"/>
    </sheetView>
  </sheetViews>
  <sheetFormatPr defaultColWidth="49.28515625" defaultRowHeight="12.95" outlineLevelRow="1"/>
  <cols>
    <col min="1" max="1" width="2.140625" style="1" customWidth="1"/>
    <col min="2" max="2" width="16.140625" style="1" customWidth="1"/>
    <col min="3" max="3" width="48.28515625" style="1" customWidth="1"/>
    <col min="4" max="4" width="16.42578125" style="1" customWidth="1"/>
    <col min="5" max="5" width="20.28515625" style="1" customWidth="1"/>
    <col min="6" max="6" width="13.140625" style="1" customWidth="1"/>
    <col min="7" max="7" width="21.42578125" style="2" customWidth="1"/>
    <col min="8" max="8" width="26.140625" style="2" customWidth="1"/>
    <col min="9" max="9" width="19.28515625" style="2" customWidth="1"/>
    <col min="10" max="10" width="24.140625" style="2" bestFit="1" customWidth="1"/>
    <col min="11" max="11" width="24.140625" style="2" customWidth="1"/>
    <col min="12" max="12" width="33.42578125" style="1" customWidth="1"/>
    <col min="13" max="13" width="26.140625" style="1" bestFit="1" customWidth="1"/>
    <col min="14" max="16" width="15.42578125" style="1" bestFit="1" customWidth="1"/>
    <col min="17" max="17" width="18.85546875" style="1" bestFit="1" customWidth="1"/>
    <col min="18" max="16384" width="49.28515625" style="1"/>
  </cols>
  <sheetData>
    <row r="3" spans="2:13">
      <c r="J3" s="2" t="s">
        <v>0</v>
      </c>
    </row>
    <row r="4" spans="2:13">
      <c r="J4" s="2" t="s">
        <v>1</v>
      </c>
    </row>
    <row r="5" spans="2:13">
      <c r="J5" s="2" t="s">
        <v>2</v>
      </c>
    </row>
    <row r="6" spans="2:13">
      <c r="J6" s="2" t="s">
        <v>3</v>
      </c>
      <c r="L6" s="3"/>
      <c r="M6" s="3"/>
    </row>
    <row r="10" spans="2:13">
      <c r="B10" s="137"/>
      <c r="C10" s="137"/>
      <c r="D10" s="137"/>
      <c r="E10" s="137"/>
      <c r="F10" s="137"/>
      <c r="G10" s="137"/>
      <c r="H10" s="137"/>
      <c r="I10" s="137"/>
      <c r="J10" s="137"/>
      <c r="K10" s="5"/>
    </row>
    <row r="11" spans="2:13">
      <c r="B11" s="137"/>
      <c r="C11" s="137"/>
      <c r="D11" s="137"/>
      <c r="E11" s="137"/>
      <c r="F11" s="137"/>
      <c r="G11" s="137"/>
      <c r="H11" s="137"/>
      <c r="I11" s="137"/>
      <c r="J11" s="137"/>
      <c r="K11" s="5"/>
    </row>
    <row r="12" spans="2:13">
      <c r="B12" s="137"/>
      <c r="C12" s="137"/>
      <c r="D12" s="137"/>
      <c r="E12" s="137"/>
      <c r="F12" s="137"/>
      <c r="G12" s="137"/>
      <c r="H12" s="137"/>
      <c r="I12" s="137"/>
      <c r="J12" s="137"/>
      <c r="K12" s="5"/>
    </row>
    <row r="13" spans="2:13">
      <c r="B13" s="137"/>
      <c r="C13" s="137"/>
      <c r="D13" s="137"/>
      <c r="E13" s="137"/>
      <c r="F13" s="137"/>
      <c r="G13" s="137"/>
      <c r="H13" s="137"/>
      <c r="I13" s="137"/>
      <c r="J13" s="137"/>
      <c r="K13" s="5"/>
    </row>
    <row r="14" spans="2:13">
      <c r="B14" s="137"/>
      <c r="C14" s="137"/>
      <c r="D14" s="137"/>
      <c r="E14" s="137"/>
      <c r="F14" s="137"/>
      <c r="G14" s="137"/>
      <c r="H14" s="137"/>
      <c r="I14" s="137"/>
      <c r="J14" s="137"/>
      <c r="K14" s="5"/>
    </row>
    <row r="15" spans="2:13">
      <c r="B15" s="137"/>
      <c r="C15" s="137"/>
      <c r="D15" s="137"/>
      <c r="E15" s="137"/>
      <c r="F15" s="137"/>
      <c r="G15" s="137"/>
      <c r="H15" s="137"/>
      <c r="I15" s="137"/>
      <c r="J15" s="137"/>
      <c r="K15" s="5"/>
    </row>
    <row r="16" spans="2:13">
      <c r="B16" s="137"/>
      <c r="C16" s="137"/>
      <c r="D16" s="137"/>
      <c r="E16" s="137"/>
      <c r="F16" s="137"/>
      <c r="G16" s="137"/>
      <c r="H16" s="137"/>
      <c r="I16" s="137"/>
      <c r="J16" s="137"/>
      <c r="K16" s="5"/>
    </row>
    <row r="17" spans="2:15">
      <c r="B17" s="138" t="s">
        <v>4</v>
      </c>
      <c r="C17" s="138"/>
      <c r="D17" s="138"/>
      <c r="E17" s="138"/>
      <c r="F17" s="138"/>
      <c r="G17" s="138"/>
      <c r="H17" s="138"/>
      <c r="I17" s="138"/>
      <c r="J17" s="138"/>
      <c r="K17" s="6"/>
    </row>
    <row r="18" spans="2:15" ht="42.75" customHeight="1">
      <c r="B18" s="139" t="s">
        <v>5</v>
      </c>
      <c r="C18" s="140"/>
      <c r="D18" s="140"/>
      <c r="E18" s="140"/>
      <c r="F18" s="140"/>
      <c r="G18" s="140"/>
      <c r="H18" s="140"/>
      <c r="I18" s="140"/>
      <c r="J18" s="140"/>
      <c r="K18" s="7"/>
    </row>
    <row r="19" spans="2:15" s="11" customFormat="1" ht="27.75" hidden="1" customHeight="1">
      <c r="B19" s="8" t="s">
        <v>6</v>
      </c>
      <c r="C19" s="9" t="s">
        <v>7</v>
      </c>
      <c r="D19" s="9" t="s">
        <v>8</v>
      </c>
      <c r="E19" s="141" t="s">
        <v>9</v>
      </c>
      <c r="F19" s="141"/>
      <c r="G19" s="9" t="s">
        <v>10</v>
      </c>
      <c r="H19" s="142">
        <v>45064</v>
      </c>
      <c r="I19" s="143"/>
      <c r="J19" s="144"/>
      <c r="K19" s="10"/>
    </row>
    <row r="20" spans="2:15" s="11" customFormat="1" ht="15" hidden="1" customHeight="1">
      <c r="B20" s="8" t="s">
        <v>11</v>
      </c>
      <c r="C20" s="9" t="s">
        <v>12</v>
      </c>
      <c r="D20" s="9" t="s">
        <v>13</v>
      </c>
      <c r="E20" s="141" t="s">
        <v>14</v>
      </c>
      <c r="F20" s="145"/>
      <c r="G20" s="9" t="s">
        <v>15</v>
      </c>
      <c r="H20" s="146" t="s">
        <v>16</v>
      </c>
      <c r="I20" s="143"/>
      <c r="J20" s="144"/>
      <c r="K20" s="10"/>
    </row>
    <row r="21" spans="2:15" hidden="1">
      <c r="B21" s="138" t="s">
        <v>17</v>
      </c>
      <c r="C21" s="138"/>
      <c r="D21" s="138"/>
      <c r="E21" s="138"/>
      <c r="F21" s="138"/>
      <c r="G21" s="138"/>
      <c r="H21" s="138"/>
      <c r="I21" s="138"/>
      <c r="J21" s="138"/>
      <c r="K21" s="6"/>
    </row>
    <row r="22" spans="2:15" ht="57" hidden="1" customHeight="1">
      <c r="B22" s="110" t="s">
        <v>18</v>
      </c>
      <c r="C22" s="110"/>
      <c r="D22" s="110"/>
      <c r="E22" s="110"/>
      <c r="F22" s="110"/>
      <c r="G22" s="110"/>
      <c r="H22" s="110"/>
      <c r="I22" s="110"/>
      <c r="J22" s="110"/>
      <c r="K22" s="12"/>
    </row>
    <row r="23" spans="2:15">
      <c r="B23" s="13"/>
      <c r="C23" s="13"/>
      <c r="D23" s="14"/>
      <c r="E23" s="14"/>
      <c r="F23" s="14"/>
      <c r="G23" s="14"/>
      <c r="H23" s="14"/>
      <c r="I23" s="14"/>
      <c r="J23" s="14"/>
      <c r="K23" s="14"/>
    </row>
    <row r="24" spans="2:15">
      <c r="B24" s="147" t="s">
        <v>19</v>
      </c>
      <c r="C24" s="147"/>
      <c r="D24" s="147"/>
      <c r="E24" s="147"/>
      <c r="F24" s="147"/>
      <c r="G24" s="147"/>
      <c r="H24" s="147"/>
      <c r="I24" s="147"/>
      <c r="J24" s="147"/>
      <c r="K24" s="15"/>
    </row>
    <row r="25" spans="2:15" ht="42" customHeight="1">
      <c r="B25" s="148" t="s">
        <v>20</v>
      </c>
      <c r="C25" s="148"/>
      <c r="D25" s="148"/>
      <c r="E25" s="16" t="s">
        <v>21</v>
      </c>
      <c r="F25" s="16" t="s">
        <v>22</v>
      </c>
      <c r="G25" s="16" t="s">
        <v>23</v>
      </c>
      <c r="H25" s="16" t="s">
        <v>24</v>
      </c>
      <c r="I25" s="16" t="s">
        <v>25</v>
      </c>
      <c r="J25" s="16" t="s">
        <v>26</v>
      </c>
      <c r="K25" s="16"/>
      <c r="L25" s="16"/>
      <c r="M25" s="16"/>
    </row>
    <row r="26" spans="2:15" ht="42" customHeight="1">
      <c r="B26" s="132" t="s">
        <v>27</v>
      </c>
      <c r="C26" s="133"/>
      <c r="D26" s="133"/>
      <c r="E26" s="17"/>
      <c r="F26" s="17"/>
      <c r="G26" s="17"/>
      <c r="H26" s="17"/>
      <c r="I26" s="17"/>
      <c r="J26" s="18"/>
      <c r="K26" s="19"/>
    </row>
    <row r="27" spans="2:15" ht="84" customHeight="1">
      <c r="B27" s="134" t="s">
        <v>28</v>
      </c>
      <c r="C27" s="135"/>
      <c r="D27" s="136"/>
      <c r="E27" s="20">
        <v>10</v>
      </c>
      <c r="F27" s="20" t="s">
        <v>29</v>
      </c>
      <c r="G27" s="21">
        <v>39982739</v>
      </c>
      <c r="H27" s="22">
        <v>192232228</v>
      </c>
      <c r="I27" s="23">
        <v>207595162</v>
      </c>
      <c r="J27" s="22">
        <f>H27+I27</f>
        <v>399827390</v>
      </c>
      <c r="K27" s="24"/>
      <c r="L27" s="25"/>
      <c r="M27" s="25"/>
      <c r="N27" s="25"/>
      <c r="O27" s="25"/>
    </row>
    <row r="28" spans="2:15" ht="42" customHeight="1">
      <c r="B28" s="134" t="s">
        <v>30</v>
      </c>
      <c r="C28" s="135"/>
      <c r="D28" s="136"/>
      <c r="E28" s="20">
        <v>10</v>
      </c>
      <c r="F28" s="20" t="s">
        <v>29</v>
      </c>
      <c r="G28" s="21">
        <v>10640572</v>
      </c>
      <c r="H28" s="22">
        <v>51158595</v>
      </c>
      <c r="I28" s="23">
        <v>55247120</v>
      </c>
      <c r="J28" s="22">
        <f>H28+I28</f>
        <v>106405715</v>
      </c>
      <c r="K28" s="24"/>
      <c r="L28" s="25"/>
      <c r="M28" s="25"/>
      <c r="N28" s="25"/>
    </row>
    <row r="29" spans="2:15" ht="42" customHeight="1">
      <c r="B29" s="122" t="s">
        <v>31</v>
      </c>
      <c r="C29" s="123"/>
      <c r="D29" s="128"/>
      <c r="E29" s="26"/>
      <c r="F29" s="26"/>
      <c r="G29" s="27"/>
      <c r="H29" s="28">
        <f>SUM(H27:H28)</f>
        <v>243390823</v>
      </c>
      <c r="I29" s="28">
        <f>SUM(I27:I28)</f>
        <v>262842282</v>
      </c>
      <c r="J29" s="28">
        <f>H29+I29</f>
        <v>506233105</v>
      </c>
      <c r="K29" s="24"/>
      <c r="M29" s="25"/>
      <c r="N29" s="25"/>
    </row>
    <row r="30" spans="2:15" ht="42" customHeight="1">
      <c r="B30" s="132" t="s">
        <v>32</v>
      </c>
      <c r="C30" s="133"/>
      <c r="D30" s="133"/>
      <c r="E30" s="17"/>
      <c r="F30" s="17"/>
      <c r="G30" s="17"/>
      <c r="H30" s="17"/>
      <c r="I30" s="17"/>
      <c r="J30" s="18"/>
      <c r="K30" s="24"/>
      <c r="M30" s="25"/>
      <c r="N30" s="25"/>
    </row>
    <row r="31" spans="2:15" ht="51.75" customHeight="1">
      <c r="B31" s="153" t="s">
        <v>33</v>
      </c>
      <c r="C31" s="154"/>
      <c r="D31" s="121"/>
      <c r="E31" s="29">
        <v>10</v>
      </c>
      <c r="F31" s="29">
        <v>1</v>
      </c>
      <c r="G31" s="21">
        <v>8198036</v>
      </c>
      <c r="H31" s="22">
        <v>39415177</v>
      </c>
      <c r="I31" s="23">
        <v>42565183</v>
      </c>
      <c r="J31" s="22">
        <f t="shared" ref="J31:J38" si="0">H31+I31</f>
        <v>81980360</v>
      </c>
      <c r="K31" s="24"/>
      <c r="L31" s="25"/>
      <c r="M31" s="25"/>
      <c r="N31" s="25"/>
    </row>
    <row r="32" spans="2:15" ht="42" customHeight="1">
      <c r="B32" s="149" t="s">
        <v>34</v>
      </c>
      <c r="C32" s="150"/>
      <c r="D32" s="150"/>
      <c r="E32" s="29">
        <v>9</v>
      </c>
      <c r="F32" s="151">
        <v>1</v>
      </c>
      <c r="G32" s="21">
        <v>4734600</v>
      </c>
      <c r="H32" s="22"/>
      <c r="I32" s="23">
        <v>42611400</v>
      </c>
      <c r="J32" s="22">
        <f t="shared" si="0"/>
        <v>42611400</v>
      </c>
      <c r="K32" s="24"/>
      <c r="L32" s="25"/>
      <c r="M32" s="25"/>
      <c r="N32" s="25"/>
    </row>
    <row r="33" spans="2:14" ht="57.75" customHeight="1">
      <c r="B33" s="153" t="s">
        <v>35</v>
      </c>
      <c r="C33" s="155"/>
      <c r="D33" s="156"/>
      <c r="E33" s="29">
        <v>9</v>
      </c>
      <c r="F33" s="151">
        <v>1</v>
      </c>
      <c r="G33" s="21">
        <v>4734600</v>
      </c>
      <c r="H33" s="22"/>
      <c r="I33" s="23">
        <v>42611400</v>
      </c>
      <c r="J33" s="22">
        <f t="shared" si="0"/>
        <v>42611400</v>
      </c>
      <c r="K33" s="24"/>
      <c r="L33" s="25"/>
      <c r="M33" s="25"/>
      <c r="N33" s="25"/>
    </row>
    <row r="34" spans="2:14" ht="42" customHeight="1">
      <c r="B34" s="149" t="s">
        <v>36</v>
      </c>
      <c r="C34" s="150"/>
      <c r="D34" s="150"/>
      <c r="E34" s="29">
        <v>9</v>
      </c>
      <c r="F34" s="29">
        <v>1</v>
      </c>
      <c r="G34" s="21">
        <v>4734600</v>
      </c>
      <c r="H34" s="22"/>
      <c r="I34" s="23">
        <v>42611400</v>
      </c>
      <c r="J34" s="22">
        <f t="shared" si="0"/>
        <v>42611400</v>
      </c>
      <c r="K34" s="24"/>
      <c r="L34" s="25"/>
      <c r="M34" s="25"/>
      <c r="N34" s="25"/>
    </row>
    <row r="35" spans="2:14" ht="42" customHeight="1">
      <c r="B35" s="149" t="s">
        <v>37</v>
      </c>
      <c r="C35" s="150"/>
      <c r="D35" s="150"/>
      <c r="E35" s="29">
        <v>9</v>
      </c>
      <c r="F35" s="29">
        <v>1</v>
      </c>
      <c r="G35" s="21">
        <v>4734600</v>
      </c>
      <c r="H35" s="22"/>
      <c r="I35" s="23">
        <v>42611400</v>
      </c>
      <c r="J35" s="22">
        <f t="shared" si="0"/>
        <v>42611400</v>
      </c>
      <c r="K35" s="24"/>
      <c r="L35" s="25"/>
      <c r="M35" s="25"/>
      <c r="N35" s="25"/>
    </row>
    <row r="36" spans="2:14" ht="42" customHeight="1">
      <c r="B36" s="149" t="s">
        <v>38</v>
      </c>
      <c r="C36" s="150"/>
      <c r="D36" s="150"/>
      <c r="E36" s="29">
        <v>9.5</v>
      </c>
      <c r="F36" s="29">
        <v>2</v>
      </c>
      <c r="G36" s="21">
        <v>4212000</v>
      </c>
      <c r="H36" s="22">
        <v>40014000</v>
      </c>
      <c r="I36" s="23">
        <v>40014000</v>
      </c>
      <c r="J36" s="22">
        <f t="shared" si="0"/>
        <v>80028000</v>
      </c>
      <c r="K36" s="24"/>
      <c r="L36" s="25"/>
      <c r="M36" s="25"/>
      <c r="N36" s="25"/>
    </row>
    <row r="37" spans="2:14" ht="42" customHeight="1">
      <c r="B37" s="149" t="s">
        <v>39</v>
      </c>
      <c r="C37" s="150"/>
      <c r="D37" s="150"/>
      <c r="E37" s="29">
        <v>9</v>
      </c>
      <c r="F37" s="29">
        <v>2</v>
      </c>
      <c r="G37" s="21">
        <v>3120000</v>
      </c>
      <c r="H37" s="22"/>
      <c r="I37" s="23">
        <v>56160000</v>
      </c>
      <c r="J37" s="22">
        <f t="shared" si="0"/>
        <v>56160000</v>
      </c>
      <c r="K37" s="24"/>
      <c r="L37" s="25"/>
      <c r="M37" s="25"/>
      <c r="N37" s="25"/>
    </row>
    <row r="38" spans="2:14" ht="42" customHeight="1">
      <c r="B38" s="149" t="s">
        <v>40</v>
      </c>
      <c r="C38" s="150"/>
      <c r="D38" s="150"/>
      <c r="E38" s="20">
        <v>9</v>
      </c>
      <c r="F38" s="152">
        <v>1</v>
      </c>
      <c r="G38" s="21">
        <v>3120000</v>
      </c>
      <c r="H38" s="22"/>
      <c r="I38" s="23">
        <v>28080000</v>
      </c>
      <c r="J38" s="22">
        <f t="shared" si="0"/>
        <v>28080000</v>
      </c>
      <c r="K38" s="24"/>
      <c r="L38" s="25"/>
      <c r="M38" s="25"/>
      <c r="N38" s="25"/>
    </row>
    <row r="39" spans="2:14" ht="42" customHeight="1">
      <c r="B39" s="122" t="s">
        <v>41</v>
      </c>
      <c r="C39" s="123"/>
      <c r="D39" s="128"/>
      <c r="E39" s="26"/>
      <c r="F39" s="26"/>
      <c r="G39" s="27"/>
      <c r="H39" s="28">
        <f>SUM(H31:H38)</f>
        <v>79429177</v>
      </c>
      <c r="I39" s="28">
        <f>SUM(I31:I38)</f>
        <v>337264783</v>
      </c>
      <c r="J39" s="28">
        <f>SUM(J31:J38)</f>
        <v>416693960</v>
      </c>
      <c r="K39" s="24"/>
      <c r="M39" s="25"/>
      <c r="N39" s="25"/>
    </row>
    <row r="40" spans="2:14" ht="42" customHeight="1">
      <c r="B40" s="132" t="s">
        <v>42</v>
      </c>
      <c r="C40" s="133"/>
      <c r="D40" s="133"/>
      <c r="E40" s="17"/>
      <c r="F40" s="17"/>
      <c r="G40" s="17"/>
      <c r="H40" s="17"/>
      <c r="I40" s="17"/>
      <c r="J40" s="18"/>
      <c r="K40" s="24"/>
      <c r="M40" s="25"/>
      <c r="N40" s="25"/>
    </row>
    <row r="41" spans="2:14" ht="42" customHeight="1">
      <c r="B41" s="149" t="s">
        <v>43</v>
      </c>
      <c r="C41" s="150"/>
      <c r="D41" s="150"/>
      <c r="E41" s="29">
        <v>9.5</v>
      </c>
      <c r="F41" s="29">
        <v>1</v>
      </c>
      <c r="G41" s="21">
        <v>7020000</v>
      </c>
      <c r="H41" s="22">
        <v>66690000</v>
      </c>
      <c r="I41" s="31"/>
      <c r="J41" s="22">
        <f t="shared" ref="J41:J43" si="1">H41+I41</f>
        <v>66690000</v>
      </c>
      <c r="K41" s="24"/>
      <c r="L41" s="25"/>
      <c r="M41" s="25"/>
      <c r="N41" s="25"/>
    </row>
    <row r="42" spans="2:14" ht="42" customHeight="1">
      <c r="B42" s="149" t="s">
        <v>44</v>
      </c>
      <c r="C42" s="150"/>
      <c r="D42" s="150"/>
      <c r="E42" s="29">
        <v>9.5</v>
      </c>
      <c r="F42" s="29">
        <v>2</v>
      </c>
      <c r="G42" s="32">
        <v>5491200</v>
      </c>
      <c r="H42" s="22">
        <v>104332800</v>
      </c>
      <c r="I42" s="31"/>
      <c r="J42" s="22">
        <f t="shared" si="1"/>
        <v>104332800</v>
      </c>
      <c r="K42" s="24"/>
      <c r="L42" s="25"/>
      <c r="M42" s="25"/>
      <c r="N42" s="25"/>
    </row>
    <row r="43" spans="2:14" ht="69.75" customHeight="1">
      <c r="B43" s="149" t="s">
        <v>45</v>
      </c>
      <c r="C43" s="150"/>
      <c r="D43" s="150"/>
      <c r="E43" s="29">
        <v>9.5</v>
      </c>
      <c r="F43" s="151">
        <v>19</v>
      </c>
      <c r="G43" s="21">
        <v>4734600</v>
      </c>
      <c r="H43" s="22">
        <v>854595300</v>
      </c>
      <c r="I43" s="31"/>
      <c r="J43" s="22">
        <f t="shared" si="1"/>
        <v>854595300</v>
      </c>
      <c r="K43" s="24"/>
      <c r="L43" s="25"/>
      <c r="M43" s="25"/>
      <c r="N43" s="25"/>
    </row>
    <row r="44" spans="2:14" ht="42" customHeight="1">
      <c r="B44" s="122" t="s">
        <v>41</v>
      </c>
      <c r="C44" s="123"/>
      <c r="D44" s="128"/>
      <c r="E44" s="26"/>
      <c r="F44" s="26"/>
      <c r="G44" s="27"/>
      <c r="H44" s="33">
        <f>SUM(H41:H43)</f>
        <v>1025618100</v>
      </c>
      <c r="I44" s="34">
        <v>0</v>
      </c>
      <c r="J44" s="33">
        <f>SUM(J41:J43)</f>
        <v>1025618100</v>
      </c>
      <c r="K44" s="24"/>
      <c r="M44" s="25"/>
      <c r="N44" s="25"/>
    </row>
    <row r="45" spans="2:14" ht="42" customHeight="1">
      <c r="B45" s="132" t="s">
        <v>46</v>
      </c>
      <c r="C45" s="133"/>
      <c r="D45" s="133"/>
      <c r="E45" s="17"/>
      <c r="F45" s="17"/>
      <c r="G45" s="17"/>
      <c r="H45" s="17"/>
      <c r="I45" s="17"/>
      <c r="J45" s="18"/>
      <c r="K45" s="24"/>
    </row>
    <row r="46" spans="2:14" s="35" customFormat="1" ht="58.5" customHeight="1" outlineLevel="1">
      <c r="B46" s="149" t="s">
        <v>47</v>
      </c>
      <c r="C46" s="150"/>
      <c r="D46" s="150"/>
      <c r="E46" s="29">
        <v>9.5</v>
      </c>
      <c r="F46" s="29">
        <v>1</v>
      </c>
      <c r="G46" s="21">
        <v>7020000</v>
      </c>
      <c r="H46" s="22">
        <v>66690000</v>
      </c>
      <c r="I46" s="23"/>
      <c r="J46" s="22">
        <f t="shared" ref="J46:J48" si="2">H46+I46</f>
        <v>66690000</v>
      </c>
      <c r="K46" s="24"/>
      <c r="L46" s="25"/>
      <c r="M46" s="25"/>
    </row>
    <row r="47" spans="2:14" s="35" customFormat="1" ht="60" customHeight="1" outlineLevel="1">
      <c r="B47" s="149" t="s">
        <v>44</v>
      </c>
      <c r="C47" s="150"/>
      <c r="D47" s="150"/>
      <c r="E47" s="29">
        <v>9.5</v>
      </c>
      <c r="F47" s="29">
        <v>2</v>
      </c>
      <c r="G47" s="21">
        <v>5491200</v>
      </c>
      <c r="H47" s="22">
        <v>104332800</v>
      </c>
      <c r="I47" s="23"/>
      <c r="J47" s="22">
        <f t="shared" si="2"/>
        <v>104332800</v>
      </c>
      <c r="K47" s="24"/>
      <c r="L47" s="25"/>
      <c r="M47" s="25"/>
    </row>
    <row r="48" spans="2:14" s="35" customFormat="1" ht="38.1" customHeight="1" outlineLevel="1">
      <c r="B48" s="149" t="s">
        <v>45</v>
      </c>
      <c r="C48" s="150"/>
      <c r="D48" s="150"/>
      <c r="E48" s="29">
        <v>9.5</v>
      </c>
      <c r="F48" s="151">
        <v>18</v>
      </c>
      <c r="G48" s="21">
        <v>4734600</v>
      </c>
      <c r="H48" s="22">
        <v>809616600</v>
      </c>
      <c r="I48" s="23"/>
      <c r="J48" s="22">
        <f t="shared" si="2"/>
        <v>809616600</v>
      </c>
      <c r="K48" s="24"/>
      <c r="L48" s="25"/>
      <c r="M48" s="25"/>
    </row>
    <row r="49" spans="2:13" ht="45" customHeight="1" outlineLevel="1">
      <c r="B49" s="122" t="s">
        <v>41</v>
      </c>
      <c r="C49" s="123"/>
      <c r="D49" s="128"/>
      <c r="E49" s="26"/>
      <c r="F49" s="26"/>
      <c r="G49" s="36"/>
      <c r="H49" s="33">
        <f>SUM(H46:H48)</f>
        <v>980639400</v>
      </c>
      <c r="I49" s="33">
        <f>SUM(I46:I48)</f>
        <v>0</v>
      </c>
      <c r="J49" s="33">
        <f>SUM(J46:J48)</f>
        <v>980639400</v>
      </c>
      <c r="K49" s="24"/>
      <c r="M49" s="25"/>
    </row>
    <row r="50" spans="2:13" ht="16.5" customHeight="1">
      <c r="B50" s="12"/>
      <c r="C50" s="12"/>
      <c r="E50" s="129" t="s">
        <v>48</v>
      </c>
      <c r="F50" s="130"/>
      <c r="G50" s="131"/>
      <c r="H50" s="37">
        <f>H49+H44+H39+H29</f>
        <v>2329077500</v>
      </c>
      <c r="I50" s="37">
        <f>I49+I44+I39+I29</f>
        <v>600107065</v>
      </c>
      <c r="J50" s="37">
        <f>J49+J44+J39+J29</f>
        <v>2929184565</v>
      </c>
      <c r="K50" s="24"/>
    </row>
    <row r="51" spans="2:13">
      <c r="B51" s="13"/>
      <c r="C51" s="13"/>
      <c r="D51" s="14"/>
      <c r="E51" s="14"/>
      <c r="F51" s="14"/>
      <c r="G51" s="14"/>
      <c r="H51" s="38"/>
      <c r="I51" s="14"/>
      <c r="J51" s="38"/>
      <c r="K51" s="24"/>
    </row>
    <row r="52" spans="2:13" ht="12.75" customHeight="1">
      <c r="B52" s="105" t="s">
        <v>49</v>
      </c>
      <c r="C52" s="106"/>
      <c r="D52" s="106"/>
      <c r="E52" s="106"/>
      <c r="F52" s="106"/>
      <c r="G52" s="106"/>
      <c r="H52" s="106"/>
      <c r="I52" s="106"/>
      <c r="J52" s="107"/>
      <c r="K52" s="24"/>
    </row>
    <row r="53" spans="2:13" ht="14.1">
      <c r="B53" s="124" t="s">
        <v>50</v>
      </c>
      <c r="C53" s="125"/>
      <c r="D53" s="40" t="s">
        <v>51</v>
      </c>
      <c r="E53" s="40" t="s">
        <v>52</v>
      </c>
      <c r="F53" s="40" t="s">
        <v>53</v>
      </c>
      <c r="G53" s="40" t="s">
        <v>54</v>
      </c>
      <c r="H53" s="16" t="s">
        <v>24</v>
      </c>
      <c r="I53" s="16" t="s">
        <v>25</v>
      </c>
      <c r="J53" s="40" t="s">
        <v>26</v>
      </c>
      <c r="K53" s="24"/>
    </row>
    <row r="54" spans="2:13" ht="54.95" customHeight="1">
      <c r="B54" s="120" t="s">
        <v>55</v>
      </c>
      <c r="C54" s="121"/>
      <c r="D54" s="30" t="s">
        <v>56</v>
      </c>
      <c r="E54" s="41" t="s">
        <v>57</v>
      </c>
      <c r="F54" s="42">
        <v>1</v>
      </c>
      <c r="G54" s="21">
        <v>8124423</v>
      </c>
      <c r="H54" s="22"/>
      <c r="I54" s="43">
        <v>8124423</v>
      </c>
      <c r="J54" s="22">
        <f>H54+I54</f>
        <v>8124423</v>
      </c>
      <c r="K54" s="24"/>
      <c r="L54" s="25"/>
      <c r="M54" s="25"/>
    </row>
    <row r="55" spans="2:13" ht="52.5" customHeight="1">
      <c r="B55" s="120" t="s">
        <v>58</v>
      </c>
      <c r="C55" s="121"/>
      <c r="D55" s="30" t="s">
        <v>59</v>
      </c>
      <c r="E55" s="41" t="s">
        <v>60</v>
      </c>
      <c r="F55" s="42">
        <v>37</v>
      </c>
      <c r="G55" s="21">
        <v>846000</v>
      </c>
      <c r="H55" s="22"/>
      <c r="I55" s="43">
        <v>31302000</v>
      </c>
      <c r="J55" s="22">
        <f t="shared" ref="J55:J58" si="3">H55+I55</f>
        <v>31302000</v>
      </c>
      <c r="K55" s="24"/>
      <c r="L55" s="25"/>
      <c r="M55" s="25"/>
    </row>
    <row r="56" spans="2:13" ht="57" customHeight="1">
      <c r="B56" s="120" t="s">
        <v>61</v>
      </c>
      <c r="C56" s="121"/>
      <c r="D56" s="30" t="s">
        <v>59</v>
      </c>
      <c r="E56" s="44" t="s">
        <v>62</v>
      </c>
      <c r="F56" s="45">
        <v>37</v>
      </c>
      <c r="G56" s="21">
        <v>400000</v>
      </c>
      <c r="H56" s="22"/>
      <c r="I56" s="43">
        <v>14800000</v>
      </c>
      <c r="J56" s="22">
        <f t="shared" si="3"/>
        <v>14800000</v>
      </c>
      <c r="K56" s="24"/>
      <c r="L56" s="25"/>
      <c r="M56" s="25"/>
    </row>
    <row r="57" spans="2:13" ht="84">
      <c r="B57" s="120" t="s">
        <v>63</v>
      </c>
      <c r="C57" s="121"/>
      <c r="D57" s="30" t="s">
        <v>64</v>
      </c>
      <c r="E57" s="41" t="s">
        <v>65</v>
      </c>
      <c r="F57" s="45">
        <v>50</v>
      </c>
      <c r="G57" s="21">
        <v>217800</v>
      </c>
      <c r="H57" s="22"/>
      <c r="I57" s="43">
        <v>10890000</v>
      </c>
      <c r="J57" s="22">
        <f t="shared" si="3"/>
        <v>10890000</v>
      </c>
      <c r="K57" s="24"/>
      <c r="L57" s="25"/>
      <c r="M57" s="25"/>
    </row>
    <row r="58" spans="2:13" ht="132.94999999999999" customHeight="1">
      <c r="B58" s="120" t="s">
        <v>66</v>
      </c>
      <c r="C58" s="121"/>
      <c r="D58" s="30" t="s">
        <v>67</v>
      </c>
      <c r="E58" s="41" t="s">
        <v>68</v>
      </c>
      <c r="F58" s="42">
        <v>1</v>
      </c>
      <c r="G58" s="21">
        <v>9700000</v>
      </c>
      <c r="H58" s="22"/>
      <c r="I58" s="43">
        <v>9700000</v>
      </c>
      <c r="J58" s="22">
        <f t="shared" si="3"/>
        <v>9700000</v>
      </c>
      <c r="K58" s="24"/>
      <c r="L58" s="25"/>
      <c r="M58" s="25"/>
    </row>
    <row r="59" spans="2:13">
      <c r="B59" s="46"/>
      <c r="C59" s="47"/>
      <c r="D59" s="48" t="s">
        <v>69</v>
      </c>
      <c r="E59" s="49"/>
      <c r="F59" s="50"/>
      <c r="G59" s="50"/>
      <c r="H59" s="51">
        <v>0</v>
      </c>
      <c r="I59" s="52">
        <f>SUM(I54:I58)</f>
        <v>74816423</v>
      </c>
      <c r="J59" s="52">
        <f>SUM(J54:J58)</f>
        <v>74816423</v>
      </c>
      <c r="K59" s="24"/>
    </row>
    <row r="60" spans="2:13">
      <c r="B60" s="13"/>
      <c r="C60" s="13"/>
      <c r="D60" s="14"/>
      <c r="E60" s="14"/>
      <c r="F60" s="14"/>
      <c r="G60" s="14"/>
      <c r="H60" s="14"/>
      <c r="I60" s="14"/>
      <c r="J60" s="14"/>
      <c r="K60" s="24"/>
    </row>
    <row r="61" spans="2:13" ht="12.75" customHeight="1">
      <c r="B61" s="105" t="s">
        <v>70</v>
      </c>
      <c r="C61" s="106"/>
      <c r="D61" s="106"/>
      <c r="E61" s="106"/>
      <c r="F61" s="106"/>
      <c r="G61" s="106"/>
      <c r="H61" s="106"/>
      <c r="I61" s="106"/>
      <c r="J61" s="107"/>
      <c r="K61" s="24"/>
    </row>
    <row r="62" spans="2:13" ht="14.1">
      <c r="B62" s="124" t="s">
        <v>50</v>
      </c>
      <c r="C62" s="125"/>
      <c r="D62" s="40" t="s">
        <v>51</v>
      </c>
      <c r="E62" s="40" t="s">
        <v>52</v>
      </c>
      <c r="F62" s="40" t="s">
        <v>53</v>
      </c>
      <c r="G62" s="40" t="s">
        <v>54</v>
      </c>
      <c r="H62" s="16" t="s">
        <v>24</v>
      </c>
      <c r="I62" s="16" t="s">
        <v>25</v>
      </c>
      <c r="J62" s="40" t="s">
        <v>26</v>
      </c>
      <c r="K62" s="24"/>
    </row>
    <row r="63" spans="2:13" ht="56.1">
      <c r="B63" s="120" t="s">
        <v>71</v>
      </c>
      <c r="C63" s="121"/>
      <c r="D63" s="30" t="s">
        <v>72</v>
      </c>
      <c r="E63" s="41" t="s">
        <v>73</v>
      </c>
      <c r="F63" s="42">
        <v>19</v>
      </c>
      <c r="G63" s="53">
        <v>1200000</v>
      </c>
      <c r="H63" s="22"/>
      <c r="I63" s="43">
        <v>22800000</v>
      </c>
      <c r="J63" s="22">
        <f>H63+I63</f>
        <v>22800000</v>
      </c>
      <c r="K63" s="24"/>
      <c r="L63" s="25"/>
      <c r="M63" s="25"/>
    </row>
    <row r="64" spans="2:13" ht="75.75" customHeight="1">
      <c r="B64" s="120" t="s">
        <v>74</v>
      </c>
      <c r="C64" s="121"/>
      <c r="D64" s="30" t="s">
        <v>67</v>
      </c>
      <c r="E64" s="44" t="s">
        <v>75</v>
      </c>
      <c r="F64" s="42">
        <v>2</v>
      </c>
      <c r="G64" s="53">
        <v>25000000</v>
      </c>
      <c r="H64" s="22"/>
      <c r="I64" s="43">
        <v>50000000</v>
      </c>
      <c r="J64" s="22">
        <f t="shared" ref="J64:J68" si="4">H64+I64</f>
        <v>50000000</v>
      </c>
      <c r="K64" s="24"/>
      <c r="M64" s="25"/>
    </row>
    <row r="65" spans="2:13" ht="71.25" customHeight="1">
      <c r="B65" s="120" t="s">
        <v>76</v>
      </c>
      <c r="C65" s="121"/>
      <c r="D65" s="30" t="s">
        <v>77</v>
      </c>
      <c r="E65" s="41" t="s">
        <v>78</v>
      </c>
      <c r="F65" s="42">
        <v>41</v>
      </c>
      <c r="G65" s="53">
        <v>1000000</v>
      </c>
      <c r="H65" s="22">
        <v>20500000</v>
      </c>
      <c r="I65" s="43">
        <v>20500000</v>
      </c>
      <c r="J65" s="22">
        <f t="shared" si="4"/>
        <v>41000000</v>
      </c>
      <c r="K65" s="24"/>
      <c r="L65" s="25"/>
      <c r="M65" s="25"/>
    </row>
    <row r="66" spans="2:13" ht="69.95">
      <c r="B66" s="120" t="s">
        <v>79</v>
      </c>
      <c r="C66" s="121"/>
      <c r="D66" s="4" t="s">
        <v>80</v>
      </c>
      <c r="E66" s="44" t="s">
        <v>81</v>
      </c>
      <c r="F66" s="42">
        <v>40</v>
      </c>
      <c r="G66" s="53">
        <v>1000000</v>
      </c>
      <c r="H66" s="22">
        <v>20000000</v>
      </c>
      <c r="I66" s="43">
        <v>20000000</v>
      </c>
      <c r="J66" s="22">
        <f t="shared" si="4"/>
        <v>40000000</v>
      </c>
      <c r="K66" s="24"/>
      <c r="L66" s="25"/>
      <c r="M66" s="25"/>
    </row>
    <row r="67" spans="2:13" ht="84" customHeight="1">
      <c r="B67" s="120" t="s">
        <v>82</v>
      </c>
      <c r="C67" s="121"/>
      <c r="D67" s="4" t="s">
        <v>67</v>
      </c>
      <c r="E67" s="44" t="s">
        <v>75</v>
      </c>
      <c r="F67" s="42">
        <v>2</v>
      </c>
      <c r="G67" s="53">
        <v>25000000</v>
      </c>
      <c r="H67" s="22"/>
      <c r="I67" s="43">
        <v>50000000</v>
      </c>
      <c r="J67" s="22">
        <f t="shared" si="4"/>
        <v>50000000</v>
      </c>
      <c r="K67" s="24"/>
      <c r="L67" s="25"/>
      <c r="M67" s="25"/>
    </row>
    <row r="68" spans="2:13" ht="53.25" customHeight="1">
      <c r="B68" s="120" t="s">
        <v>83</v>
      </c>
      <c r="C68" s="121"/>
      <c r="D68" s="4" t="s">
        <v>84</v>
      </c>
      <c r="E68" s="44" t="s">
        <v>85</v>
      </c>
      <c r="F68" s="42">
        <v>2</v>
      </c>
      <c r="G68" s="32">
        <v>2311249.9999994091</v>
      </c>
      <c r="H68" s="22">
        <v>4622499.9999988182</v>
      </c>
      <c r="I68" s="43"/>
      <c r="J68" s="22">
        <f t="shared" si="4"/>
        <v>4622499.9999988182</v>
      </c>
      <c r="K68" s="24"/>
      <c r="L68" s="25"/>
      <c r="M68" s="25"/>
    </row>
    <row r="69" spans="2:13" ht="30.75" customHeight="1">
      <c r="B69" s="46"/>
      <c r="C69" s="47"/>
      <c r="D69" s="122" t="s">
        <v>86</v>
      </c>
      <c r="E69" s="123"/>
      <c r="F69" s="123"/>
      <c r="G69" s="123"/>
      <c r="H69" s="52">
        <f>SUM(H63:H68)</f>
        <v>45122499.999998815</v>
      </c>
      <c r="I69" s="52">
        <f>SUM(I63:I68)</f>
        <v>163300000</v>
      </c>
      <c r="J69" s="52">
        <f>SUM(J63:J68)</f>
        <v>208422499.99999881</v>
      </c>
      <c r="K69" s="24"/>
    </row>
    <row r="70" spans="2:13">
      <c r="B70" s="13"/>
      <c r="C70" s="13"/>
      <c r="D70" s="14"/>
      <c r="E70" s="14"/>
      <c r="F70" s="14"/>
      <c r="G70" s="14"/>
      <c r="H70" s="14"/>
      <c r="I70" s="14"/>
      <c r="J70" s="14"/>
      <c r="K70" s="24"/>
    </row>
    <row r="71" spans="2:13" ht="14.1" customHeight="1">
      <c r="B71" s="105" t="s">
        <v>87</v>
      </c>
      <c r="C71" s="106"/>
      <c r="D71" s="106"/>
      <c r="E71" s="106"/>
      <c r="F71" s="106"/>
      <c r="G71" s="106"/>
      <c r="H71" s="106"/>
      <c r="I71" s="106"/>
      <c r="J71" s="107"/>
      <c r="K71" s="24"/>
    </row>
    <row r="72" spans="2:13" ht="14.1" customHeight="1">
      <c r="B72" s="124" t="s">
        <v>50</v>
      </c>
      <c r="C72" s="125"/>
      <c r="D72" s="40" t="s">
        <v>51</v>
      </c>
      <c r="E72" s="40" t="s">
        <v>52</v>
      </c>
      <c r="F72" s="40" t="s">
        <v>53</v>
      </c>
      <c r="G72" s="40" t="s">
        <v>54</v>
      </c>
      <c r="H72" s="16" t="s">
        <v>24</v>
      </c>
      <c r="I72" s="16" t="s">
        <v>25</v>
      </c>
      <c r="J72" s="40" t="s">
        <v>26</v>
      </c>
      <c r="K72" s="24"/>
    </row>
    <row r="73" spans="2:13" ht="48" customHeight="1">
      <c r="B73" s="120" t="s">
        <v>88</v>
      </c>
      <c r="C73" s="121"/>
      <c r="D73" s="30" t="s">
        <v>72</v>
      </c>
      <c r="E73" s="41" t="s">
        <v>89</v>
      </c>
      <c r="F73" s="42">
        <v>18</v>
      </c>
      <c r="G73" s="32">
        <v>1200000</v>
      </c>
      <c r="H73" s="22"/>
      <c r="I73" s="43">
        <v>21600000</v>
      </c>
      <c r="J73" s="22">
        <f t="shared" ref="J73:J78" si="5">H73+I73</f>
        <v>21600000</v>
      </c>
      <c r="K73" s="24"/>
      <c r="L73" s="25"/>
      <c r="M73" s="25"/>
    </row>
    <row r="74" spans="2:13" ht="39" customHeight="1">
      <c r="B74" s="120" t="s">
        <v>90</v>
      </c>
      <c r="C74" s="121"/>
      <c r="D74" s="30" t="s">
        <v>91</v>
      </c>
      <c r="E74" s="41" t="s">
        <v>92</v>
      </c>
      <c r="F74" s="42">
        <v>18</v>
      </c>
      <c r="G74" s="32">
        <v>3000000</v>
      </c>
      <c r="H74" s="22">
        <v>27000000</v>
      </c>
      <c r="I74" s="43">
        <v>27000000</v>
      </c>
      <c r="J74" s="22">
        <f t="shared" si="5"/>
        <v>54000000</v>
      </c>
      <c r="K74" s="24"/>
      <c r="L74" s="25"/>
      <c r="M74" s="25"/>
    </row>
    <row r="75" spans="2:13" ht="39.75" customHeight="1">
      <c r="B75" s="120" t="s">
        <v>93</v>
      </c>
      <c r="C75" s="121"/>
      <c r="D75" s="30" t="s">
        <v>94</v>
      </c>
      <c r="E75" s="41" t="s">
        <v>95</v>
      </c>
      <c r="F75" s="42">
        <v>80</v>
      </c>
      <c r="G75" s="21">
        <v>250000</v>
      </c>
      <c r="H75" s="22"/>
      <c r="I75" s="43">
        <v>20000000</v>
      </c>
      <c r="J75" s="22">
        <f t="shared" si="5"/>
        <v>20000000</v>
      </c>
      <c r="K75" s="24"/>
      <c r="L75" s="25"/>
      <c r="M75" s="25"/>
    </row>
    <row r="76" spans="2:13" ht="27" customHeight="1">
      <c r="B76" s="120" t="s">
        <v>96</v>
      </c>
      <c r="C76" s="121"/>
      <c r="D76" s="45" t="s">
        <v>97</v>
      </c>
      <c r="E76" s="54" t="s">
        <v>98</v>
      </c>
      <c r="F76" s="30">
        <v>18</v>
      </c>
      <c r="G76" s="32">
        <v>1350000</v>
      </c>
      <c r="H76" s="55"/>
      <c r="I76" s="43">
        <v>24300000</v>
      </c>
      <c r="J76" s="22">
        <f t="shared" si="5"/>
        <v>24300000</v>
      </c>
      <c r="K76" s="24"/>
      <c r="L76" s="25"/>
      <c r="M76" s="25"/>
    </row>
    <row r="77" spans="2:13" ht="78.95" customHeight="1">
      <c r="B77" s="120" t="s">
        <v>99</v>
      </c>
      <c r="C77" s="121"/>
      <c r="D77" s="30" t="s">
        <v>100</v>
      </c>
      <c r="E77" s="44" t="s">
        <v>101</v>
      </c>
      <c r="F77" s="30">
        <v>1</v>
      </c>
      <c r="G77" s="32">
        <v>12927000</v>
      </c>
      <c r="H77" s="55"/>
      <c r="I77" s="43">
        <v>12927000</v>
      </c>
      <c r="J77" s="22">
        <f t="shared" si="5"/>
        <v>12927000</v>
      </c>
      <c r="K77" s="24"/>
      <c r="L77" s="25"/>
      <c r="M77" s="25"/>
    </row>
    <row r="78" spans="2:13" ht="33" customHeight="1">
      <c r="B78" s="120" t="s">
        <v>102</v>
      </c>
      <c r="C78" s="121"/>
      <c r="D78" s="30" t="s">
        <v>103</v>
      </c>
      <c r="E78" s="41" t="s">
        <v>104</v>
      </c>
      <c r="F78" s="30">
        <v>21</v>
      </c>
      <c r="G78" s="32">
        <v>1200000</v>
      </c>
      <c r="H78" s="55">
        <v>12600000</v>
      </c>
      <c r="I78" s="43">
        <v>12600000</v>
      </c>
      <c r="J78" s="22">
        <f t="shared" si="5"/>
        <v>25200000</v>
      </c>
      <c r="K78" s="24"/>
      <c r="L78" s="25"/>
      <c r="M78" s="25"/>
    </row>
    <row r="79" spans="2:13" ht="25.5" customHeight="1">
      <c r="B79" s="46"/>
      <c r="C79" s="47"/>
      <c r="D79" s="122" t="s">
        <v>105</v>
      </c>
      <c r="E79" s="123"/>
      <c r="F79" s="123"/>
      <c r="G79" s="123"/>
      <c r="H79" s="52">
        <f>SUM(H73:H78)</f>
        <v>39600000</v>
      </c>
      <c r="I79" s="52">
        <f>SUM(I73:I78)</f>
        <v>118427000</v>
      </c>
      <c r="J79" s="52">
        <f>SUM(J73:J78)</f>
        <v>158027000</v>
      </c>
      <c r="K79" s="24"/>
    </row>
    <row r="80" spans="2:13" ht="14.1" customHeight="1">
      <c r="B80" s="56"/>
      <c r="C80" s="56"/>
      <c r="D80" s="56"/>
      <c r="E80" s="56"/>
      <c r="F80" s="56"/>
      <c r="G80" s="56"/>
      <c r="H80" s="57"/>
      <c r="I80" s="57"/>
      <c r="J80" s="58"/>
      <c r="K80" s="24"/>
    </row>
    <row r="81" spans="2:13" ht="12.95" customHeight="1">
      <c r="B81" s="105" t="s">
        <v>106</v>
      </c>
      <c r="C81" s="106"/>
      <c r="D81" s="107"/>
      <c r="E81" s="59"/>
      <c r="F81" s="59"/>
      <c r="G81" s="59"/>
      <c r="H81" s="59"/>
      <c r="I81" s="59"/>
      <c r="J81" s="59"/>
      <c r="K81" s="24"/>
    </row>
    <row r="82" spans="2:13" ht="12.75" customHeight="1">
      <c r="B82" s="124" t="s">
        <v>50</v>
      </c>
      <c r="C82" s="125"/>
      <c r="D82" s="40" t="s">
        <v>51</v>
      </c>
      <c r="E82" s="40" t="s">
        <v>52</v>
      </c>
      <c r="F82" s="40" t="s">
        <v>53</v>
      </c>
      <c r="G82" s="40" t="s">
        <v>54</v>
      </c>
      <c r="H82" s="16" t="s">
        <v>24</v>
      </c>
      <c r="I82" s="16" t="s">
        <v>25</v>
      </c>
      <c r="J82" s="40" t="s">
        <v>26</v>
      </c>
      <c r="K82" s="24"/>
    </row>
    <row r="83" spans="2:13" ht="12.75">
      <c r="B83" s="126" t="s">
        <v>107</v>
      </c>
      <c r="C83" s="127"/>
      <c r="D83" s="30" t="s">
        <v>108</v>
      </c>
      <c r="E83" s="30"/>
      <c r="F83" s="30">
        <v>1</v>
      </c>
      <c r="G83" s="32">
        <v>2000000</v>
      </c>
      <c r="H83" s="22"/>
      <c r="I83" s="43">
        <v>14000000</v>
      </c>
      <c r="J83" s="22">
        <f t="shared" ref="J83:J85" si="6">H83+I83</f>
        <v>14000000</v>
      </c>
      <c r="K83" s="24"/>
      <c r="M83" s="25"/>
    </row>
    <row r="84" spans="2:13" ht="12.75">
      <c r="B84" s="126" t="s">
        <v>109</v>
      </c>
      <c r="C84" s="127"/>
      <c r="D84" s="30" t="s">
        <v>108</v>
      </c>
      <c r="E84" s="30"/>
      <c r="F84" s="30">
        <v>1</v>
      </c>
      <c r="G84" s="32">
        <v>2500000</v>
      </c>
      <c r="H84" s="22"/>
      <c r="I84" s="43">
        <v>17500000</v>
      </c>
      <c r="J84" s="22">
        <f t="shared" si="6"/>
        <v>17500000</v>
      </c>
      <c r="K84" s="24"/>
      <c r="L84" s="25"/>
      <c r="M84" s="25"/>
    </row>
    <row r="85" spans="2:13" ht="12.75" outlineLevel="1">
      <c r="B85" s="126" t="s">
        <v>110</v>
      </c>
      <c r="C85" s="127"/>
      <c r="D85" s="30" t="s">
        <v>108</v>
      </c>
      <c r="E85" s="29"/>
      <c r="F85" s="60">
        <v>1</v>
      </c>
      <c r="G85" s="32">
        <v>3000000</v>
      </c>
      <c r="H85" s="22"/>
      <c r="I85" s="43">
        <v>21000000</v>
      </c>
      <c r="J85" s="22">
        <f t="shared" si="6"/>
        <v>21000000</v>
      </c>
      <c r="K85" s="24"/>
      <c r="L85" s="25"/>
      <c r="M85" s="25"/>
    </row>
    <row r="86" spans="2:13" ht="14.1" customHeight="1">
      <c r="B86" s="117" t="s">
        <v>111</v>
      </c>
      <c r="C86" s="118"/>
      <c r="D86" s="118"/>
      <c r="E86" s="118"/>
      <c r="F86" s="118"/>
      <c r="G86" s="119"/>
      <c r="H86" s="34">
        <v>0</v>
      </c>
      <c r="I86" s="33">
        <f>SUM(I83:I85)</f>
        <v>52500000</v>
      </c>
      <c r="J86" s="33">
        <f>SUM(J83:J85)</f>
        <v>52500000</v>
      </c>
      <c r="K86" s="24"/>
    </row>
    <row r="87" spans="2:13" ht="14.1" customHeight="1">
      <c r="B87" s="56"/>
      <c r="C87" s="56"/>
      <c r="D87" s="56"/>
      <c r="E87" s="56"/>
      <c r="F87" s="56"/>
      <c r="G87" s="56"/>
      <c r="H87" s="57"/>
      <c r="I87" s="57"/>
      <c r="J87" s="58"/>
      <c r="K87" s="24"/>
    </row>
    <row r="88" spans="2:13" ht="12.95" customHeight="1">
      <c r="B88" s="105" t="s">
        <v>112</v>
      </c>
      <c r="C88" s="106"/>
      <c r="D88" s="107"/>
      <c r="E88" s="61"/>
      <c r="F88" s="61"/>
      <c r="G88" s="61"/>
      <c r="H88" s="61"/>
      <c r="I88" s="61"/>
      <c r="J88" s="61"/>
      <c r="K88" s="24"/>
    </row>
    <row r="89" spans="2:13" ht="14.1">
      <c r="B89" s="108" t="s">
        <v>50</v>
      </c>
      <c r="C89" s="108"/>
      <c r="D89" s="108"/>
      <c r="E89" s="108"/>
      <c r="F89" s="40" t="s">
        <v>53</v>
      </c>
      <c r="G89" s="40" t="s">
        <v>54</v>
      </c>
      <c r="H89" s="16" t="s">
        <v>24</v>
      </c>
      <c r="I89" s="16" t="s">
        <v>25</v>
      </c>
      <c r="J89" s="40" t="s">
        <v>26</v>
      </c>
      <c r="K89" s="24"/>
    </row>
    <row r="90" spans="2:13" ht="14.1" outlineLevel="1">
      <c r="B90" s="109" t="s">
        <v>113</v>
      </c>
      <c r="C90" s="109"/>
      <c r="D90" s="109"/>
      <c r="E90" s="109"/>
      <c r="F90" s="60" t="s">
        <v>114</v>
      </c>
      <c r="G90" s="62">
        <v>15325714</v>
      </c>
      <c r="H90" s="62"/>
      <c r="I90" s="63">
        <v>15325714</v>
      </c>
      <c r="J90" s="62">
        <f>H90+I90</f>
        <v>15325714</v>
      </c>
      <c r="K90" s="24"/>
      <c r="L90" s="25"/>
      <c r="M90" s="25"/>
    </row>
    <row r="91" spans="2:13" s="64" customFormat="1" ht="27.95" customHeight="1" outlineLevel="1">
      <c r="B91" s="110" t="s">
        <v>115</v>
      </c>
      <c r="C91" s="110"/>
      <c r="D91" s="110"/>
      <c r="E91" s="110"/>
      <c r="F91" s="60" t="s">
        <v>114</v>
      </c>
      <c r="G91" s="62">
        <v>393723798.00000012</v>
      </c>
      <c r="H91" s="62">
        <v>268200000.00000012</v>
      </c>
      <c r="I91" s="63">
        <v>125523798</v>
      </c>
      <c r="J91" s="62">
        <f>H91+I91</f>
        <v>393723798.00000012</v>
      </c>
      <c r="K91" s="24"/>
      <c r="L91" s="25"/>
      <c r="M91" s="25"/>
    </row>
    <row r="92" spans="2:13" ht="14.1" customHeight="1">
      <c r="B92" s="111" t="s">
        <v>111</v>
      </c>
      <c r="C92" s="112"/>
      <c r="D92" s="112"/>
      <c r="E92" s="112"/>
      <c r="F92" s="112"/>
      <c r="G92" s="113"/>
      <c r="H92" s="65">
        <f>SUM(H90:H91)</f>
        <v>268200000.00000012</v>
      </c>
      <c r="I92" s="65">
        <f>SUM(I90:I91)</f>
        <v>140849512</v>
      </c>
      <c r="J92" s="66">
        <f>SUM(J90:J91)</f>
        <v>409049512.00000012</v>
      </c>
      <c r="K92" s="24"/>
    </row>
    <row r="93" spans="2:13" ht="14.25" customHeight="1">
      <c r="G93" s="1"/>
      <c r="H93" s="67">
        <v>0.1</v>
      </c>
      <c r="I93" s="67">
        <v>0.10915112866853405</v>
      </c>
      <c r="J93" s="1"/>
      <c r="K93" s="24"/>
    </row>
    <row r="94" spans="2:13">
      <c r="B94" s="68" t="s">
        <v>116</v>
      </c>
      <c r="C94" s="69"/>
      <c r="D94" s="11"/>
      <c r="E94" s="11"/>
      <c r="F94" s="11"/>
      <c r="K94" s="24"/>
    </row>
    <row r="95" spans="2:13" ht="44.1" customHeight="1">
      <c r="B95" s="114" t="s">
        <v>117</v>
      </c>
      <c r="C95" s="115"/>
      <c r="D95" s="115"/>
      <c r="E95" s="115"/>
      <c r="F95" s="115"/>
      <c r="G95" s="115"/>
      <c r="H95" s="115"/>
      <c r="I95" s="115"/>
      <c r="J95" s="116"/>
      <c r="K95" s="24"/>
    </row>
    <row r="96" spans="2:13">
      <c r="B96" s="99" t="s">
        <v>118</v>
      </c>
      <c r="C96" s="100"/>
      <c r="D96" s="100"/>
      <c r="E96" s="100"/>
      <c r="F96" s="100"/>
      <c r="G96" s="100"/>
      <c r="H96" s="100"/>
      <c r="I96" s="100"/>
      <c r="J96" s="101"/>
      <c r="K96" s="24"/>
    </row>
    <row r="97" spans="2:16" ht="12" customHeight="1">
      <c r="B97" s="39"/>
      <c r="C97" s="70"/>
      <c r="D97" s="70"/>
      <c r="E97" s="70"/>
      <c r="F97" s="70"/>
      <c r="G97" s="70"/>
      <c r="H97" s="16" t="s">
        <v>24</v>
      </c>
      <c r="I97" s="16" t="s">
        <v>25</v>
      </c>
      <c r="J97" s="16" t="s">
        <v>26</v>
      </c>
      <c r="K97" s="24"/>
    </row>
    <row r="98" spans="2:16" ht="15" customHeight="1">
      <c r="B98" s="102" t="s">
        <v>119</v>
      </c>
      <c r="C98" s="103"/>
      <c r="D98" s="103"/>
      <c r="E98" s="103"/>
      <c r="F98" s="103"/>
      <c r="G98" s="104"/>
      <c r="H98" s="71">
        <f>H50+H59+H69+H79+H86+H92</f>
        <v>2681999999.999999</v>
      </c>
      <c r="I98" s="71">
        <f>I50+I59+I69+I79+I86+I92</f>
        <v>1150000000</v>
      </c>
      <c r="J98" s="72">
        <f>J50+J59+J69+J79+J86+J92</f>
        <v>3831999999.999999</v>
      </c>
      <c r="K98" s="24"/>
    </row>
    <row r="99" spans="2:16" ht="15" customHeight="1">
      <c r="B99" s="102" t="s">
        <v>120</v>
      </c>
      <c r="C99" s="103"/>
      <c r="D99" s="103"/>
      <c r="E99" s="103"/>
      <c r="F99" s="103"/>
      <c r="G99" s="104"/>
      <c r="H99" s="71">
        <v>0</v>
      </c>
      <c r="I99" s="73">
        <v>0</v>
      </c>
      <c r="J99" s="72">
        <v>0</v>
      </c>
      <c r="K99" s="24"/>
    </row>
    <row r="100" spans="2:16" ht="15" customHeight="1">
      <c r="B100" s="102" t="s">
        <v>121</v>
      </c>
      <c r="C100" s="103"/>
      <c r="D100" s="103"/>
      <c r="E100" s="103"/>
      <c r="F100" s="103"/>
      <c r="G100" s="104"/>
      <c r="H100" s="71">
        <v>2682000000.000001</v>
      </c>
      <c r="I100" s="73">
        <v>1150000000</v>
      </c>
      <c r="J100" s="72">
        <v>3832000000</v>
      </c>
      <c r="K100" s="24"/>
      <c r="L100" s="74"/>
    </row>
    <row r="101" spans="2:16" ht="15" customHeight="1">
      <c r="G101" s="1"/>
      <c r="H101" s="1"/>
      <c r="I101" s="1"/>
      <c r="J101" s="1"/>
      <c r="K101" s="1"/>
    </row>
    <row r="102" spans="2:16">
      <c r="G102" s="1"/>
      <c r="H102" s="75"/>
      <c r="I102" s="76"/>
      <c r="J102" s="74"/>
      <c r="K102" s="74"/>
      <c r="L102" s="3"/>
    </row>
    <row r="103" spans="2:16">
      <c r="E103" s="77"/>
      <c r="F103" s="78"/>
      <c r="G103" s="1"/>
      <c r="H103" s="75"/>
      <c r="I103" s="79">
        <f>I100/J100</f>
        <v>0.30010438413361168</v>
      </c>
      <c r="J103" s="1"/>
      <c r="K103" s="1"/>
    </row>
    <row r="104" spans="2:16">
      <c r="C104" s="74"/>
      <c r="E104" s="74"/>
      <c r="H104" s="97">
        <f>+H100/J100</f>
        <v>0.6998956158663886</v>
      </c>
      <c r="I104" s="80"/>
      <c r="J104" s="74"/>
      <c r="K104" s="74"/>
    </row>
    <row r="105" spans="2:16" ht="12.75">
      <c r="C105" s="77"/>
      <c r="G105" s="74"/>
      <c r="H105" s="90">
        <f>+I100/J100</f>
        <v>0.30010438413361168</v>
      </c>
      <c r="I105" s="81"/>
      <c r="J105" s="75"/>
      <c r="K105" s="75"/>
      <c r="M105" s="25"/>
    </row>
    <row r="106" spans="2:16">
      <c r="G106" s="1"/>
      <c r="I106" s="82"/>
      <c r="M106" s="2"/>
      <c r="N106" s="83"/>
      <c r="O106" s="76"/>
      <c r="P106" s="76"/>
    </row>
    <row r="107" spans="2:16">
      <c r="C107" s="74"/>
      <c r="D107" s="74"/>
      <c r="G107" s="84"/>
      <c r="M107" s="2"/>
      <c r="N107" s="83"/>
      <c r="O107" s="76"/>
      <c r="P107" s="76"/>
    </row>
    <row r="108" spans="2:16">
      <c r="G108" s="84"/>
      <c r="M108" s="2"/>
      <c r="N108" s="83"/>
      <c r="O108" s="76"/>
      <c r="P108" s="76"/>
    </row>
    <row r="109" spans="2:16">
      <c r="G109" s="1"/>
      <c r="M109" s="2"/>
      <c r="N109" s="83"/>
      <c r="O109" s="76"/>
      <c r="P109" s="76"/>
    </row>
    <row r="110" spans="2:16" ht="12.75">
      <c r="G110" s="1"/>
      <c r="H110" s="98"/>
      <c r="J110" s="91">
        <v>3832000000</v>
      </c>
      <c r="K110" s="2">
        <v>100</v>
      </c>
    </row>
    <row r="111" spans="2:16" ht="12.75">
      <c r="G111" s="1"/>
      <c r="H111" s="92"/>
      <c r="J111" s="93">
        <v>1150000000</v>
      </c>
      <c r="K111" s="94">
        <f>K110*J111/J110</f>
        <v>30.010438413361168</v>
      </c>
    </row>
    <row r="112" spans="2:16" ht="12.75">
      <c r="G112" s="1"/>
      <c r="H112" s="92"/>
      <c r="J112" s="95">
        <v>2682000000.000001</v>
      </c>
      <c r="K112" s="96">
        <f>J112*K110/J110</f>
        <v>69.989561586638857</v>
      </c>
    </row>
    <row r="113" spans="7:17">
      <c r="G113" s="1"/>
      <c r="M113" s="74"/>
    </row>
    <row r="114" spans="7:17">
      <c r="G114" s="1"/>
      <c r="H114" s="92"/>
      <c r="J114" s="92">
        <f>J111+J112</f>
        <v>3832000000.000001</v>
      </c>
      <c r="M114" s="74"/>
    </row>
    <row r="115" spans="7:17">
      <c r="G115" s="1"/>
      <c r="M115" s="74"/>
      <c r="N115" s="3"/>
    </row>
    <row r="116" spans="7:17">
      <c r="G116" s="1"/>
    </row>
    <row r="117" spans="7:17">
      <c r="G117" s="1"/>
      <c r="N117" s="85"/>
      <c r="O117" s="85"/>
      <c r="P117" s="86"/>
      <c r="Q117" s="87"/>
    </row>
    <row r="118" spans="7:17">
      <c r="G118" s="1"/>
      <c r="N118" s="85"/>
      <c r="O118" s="85"/>
      <c r="P118" s="86"/>
      <c r="Q118" s="76"/>
    </row>
    <row r="119" spans="7:17">
      <c r="G119" s="1"/>
      <c r="N119" s="85"/>
      <c r="O119" s="85"/>
      <c r="P119" s="86"/>
      <c r="Q119" s="76"/>
    </row>
    <row r="120" spans="7:17">
      <c r="N120" s="85"/>
      <c r="O120" s="85"/>
      <c r="P120" s="86"/>
      <c r="Q120" s="87"/>
    </row>
    <row r="121" spans="7:17">
      <c r="M121" s="2"/>
      <c r="N121" s="88"/>
      <c r="O121" s="88"/>
      <c r="P121" s="86"/>
      <c r="Q121" s="87"/>
    </row>
    <row r="122" spans="7:17">
      <c r="M122" s="2"/>
      <c r="N122" s="78"/>
      <c r="O122" s="80"/>
      <c r="P122" s="80"/>
    </row>
    <row r="123" spans="7:17">
      <c r="M123" s="2"/>
      <c r="N123" s="2"/>
      <c r="O123" s="2"/>
      <c r="P123" s="2"/>
    </row>
    <row r="124" spans="7:17">
      <c r="M124" s="2"/>
      <c r="N124" s="89"/>
      <c r="O124" s="89"/>
      <c r="P124" s="89"/>
    </row>
    <row r="125" spans="7:17">
      <c r="M125" s="2"/>
      <c r="N125" s="2"/>
      <c r="O125" s="2"/>
      <c r="P125" s="2"/>
    </row>
    <row r="126" spans="7:17">
      <c r="M126" s="2"/>
      <c r="N126" s="89"/>
      <c r="O126" s="2"/>
      <c r="P126" s="2"/>
    </row>
  </sheetData>
  <sheetProtection selectLockedCells="1"/>
  <autoFilter ref="B25:J100" xr:uid="{EC442F81-B1AB-9C4A-A333-D734605F0474}">
    <filterColumn colId="0" showButton="0"/>
    <filterColumn colId="1" showButton="0"/>
  </autoFilter>
  <mergeCells count="77">
    <mergeCell ref="B27:D27"/>
    <mergeCell ref="B10:J16"/>
    <mergeCell ref="B17:J17"/>
    <mergeCell ref="B18:J18"/>
    <mergeCell ref="E19:F19"/>
    <mergeCell ref="H19:J19"/>
    <mergeCell ref="E20:F20"/>
    <mergeCell ref="H20:J20"/>
    <mergeCell ref="B21:J21"/>
    <mergeCell ref="B22:J22"/>
    <mergeCell ref="B24:J24"/>
    <mergeCell ref="B25:D25"/>
    <mergeCell ref="B26:D26"/>
    <mergeCell ref="B39:D39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E50:G50"/>
    <mergeCell ref="B52:J52"/>
    <mergeCell ref="B40:D40"/>
    <mergeCell ref="B41:D41"/>
    <mergeCell ref="B42:D42"/>
    <mergeCell ref="B43:D43"/>
    <mergeCell ref="B44:D44"/>
    <mergeCell ref="B45:D45"/>
    <mergeCell ref="B58:C58"/>
    <mergeCell ref="B46:D46"/>
    <mergeCell ref="B47:D47"/>
    <mergeCell ref="B48:D48"/>
    <mergeCell ref="B49:D49"/>
    <mergeCell ref="B53:C53"/>
    <mergeCell ref="B54:C54"/>
    <mergeCell ref="B55:C55"/>
    <mergeCell ref="B56:C56"/>
    <mergeCell ref="B57:C57"/>
    <mergeCell ref="B73:C73"/>
    <mergeCell ref="B61:J61"/>
    <mergeCell ref="B62:C62"/>
    <mergeCell ref="B63:C63"/>
    <mergeCell ref="B64:C64"/>
    <mergeCell ref="B65:C65"/>
    <mergeCell ref="B66:C66"/>
    <mergeCell ref="B67:C67"/>
    <mergeCell ref="B68:C68"/>
    <mergeCell ref="D69:G69"/>
    <mergeCell ref="B71:J71"/>
    <mergeCell ref="B72:C72"/>
    <mergeCell ref="B86:G86"/>
    <mergeCell ref="B74:C74"/>
    <mergeCell ref="B75:C75"/>
    <mergeCell ref="B76:C76"/>
    <mergeCell ref="B77:C77"/>
    <mergeCell ref="B78:C78"/>
    <mergeCell ref="D79:G79"/>
    <mergeCell ref="B81:D81"/>
    <mergeCell ref="B82:C82"/>
    <mergeCell ref="B83:C83"/>
    <mergeCell ref="B84:C84"/>
    <mergeCell ref="B85:C85"/>
    <mergeCell ref="B96:J96"/>
    <mergeCell ref="B98:G98"/>
    <mergeCell ref="B99:G99"/>
    <mergeCell ref="B100:G100"/>
    <mergeCell ref="B88:D88"/>
    <mergeCell ref="B89:E89"/>
    <mergeCell ref="B90:E90"/>
    <mergeCell ref="B91:E91"/>
    <mergeCell ref="B92:G92"/>
    <mergeCell ref="B95:J95"/>
  </mergeCells>
  <dataValidations count="1">
    <dataValidation type="list" allowBlank="1" showInputMessage="1" showErrorMessage="1" sqref="L41:L43 L46:L48 L63 M63:M68 M83 L27:M28 L84:M85 L90:M91 L65:L68 L54:M58 L31:M38 L73:M78" xr:uid="{FC9FE70F-C67B-F347-A91E-627A43C6ED35}">
      <formula1>$J$3:$J$6</formula1>
    </dataValidation>
  </dataValidations>
  <printOptions horizontalCentered="1"/>
  <pageMargins left="0.23622047244094491" right="0.23622047244094491" top="0.55118110236220474" bottom="0.55118110236220474" header="0.31496062992125984" footer="0.31496062992125984"/>
  <pageSetup scale="37" fitToHeight="2" orientation="portrait" r:id="rId1"/>
  <headerFooter>
    <oddFooter>&amp;R11-02-IF-015
V1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Jazmin Amezquita</dc:creator>
  <cp:keywords/>
  <dc:description/>
  <cp:lastModifiedBy>DELCY VIVIANA GOMEZ ORTIZ</cp:lastModifiedBy>
  <cp:revision/>
  <dcterms:created xsi:type="dcterms:W3CDTF">2025-01-10T13:51:02Z</dcterms:created>
  <dcterms:modified xsi:type="dcterms:W3CDTF">2025-01-10T17:59:56Z</dcterms:modified>
  <cp:category/>
  <cp:contentStatus/>
</cp:coreProperties>
</file>