
<file path=[Content_Types].xml><?xml version="1.0" encoding="utf-8"?>
<Types xmlns="http://schemas.openxmlformats.org/package/2006/content-types">
  <Default Extension="png" ContentType="image/png"/>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D:\TS21.GLORIA\Desktop\contratos\CONTRATOS 2024\MÍNIMA CUANTÍA\053- SERVICIO ASEO\ADJUDICACIÓN\"/>
    </mc:Choice>
  </mc:AlternateContent>
  <xr:revisionPtr revIDLastSave="0" documentId="8_{60E4D356-A4BF-41B0-BE56-7FAF556BC741}" xr6:coauthVersionLast="36" xr6:coauthVersionMax="36" xr10:uidLastSave="{00000000-0000-0000-0000-000000000000}"/>
  <bookViews>
    <workbookView xWindow="0" yWindow="0" windowWidth="28800" windowHeight="11625" activeTab="1" xr2:uid="{C0AC32B6-6312-41C8-8EB3-E591DC5C0238}"/>
  </bookViews>
  <sheets>
    <sheet name="OFERTA ECONOMICA 2024" sheetId="5" r:id="rId1"/>
    <sheet name="OFERTA ECONOMICA 2025" sheetId="4" r:id="rId2"/>
    <sheet name="RESUMEN" sheetId="9" r:id="rId3"/>
  </sheets>
  <externalReferences>
    <externalReference r:id="rId4"/>
    <externalReference r:id="rId5"/>
  </externalReferences>
  <definedNames>
    <definedName name="_xlnm.Print_Area" localSheetId="0">'OFERTA ECONOMICA 2024'!$B$1:$N$15</definedName>
    <definedName name="_xlnm.Print_Area" localSheetId="1">'OFERTA ECONOMICA 2025'!$B$1:$N$2</definedName>
    <definedName name="INSUMO">[1]INSUMOS!$B$7:$B$65536</definedName>
    <definedName name="UMA">[2]INSUMOS!$T$5:$T$20</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O12" i="4" l="1"/>
  <c r="O11" i="4"/>
  <c r="L7" i="5" l="1"/>
  <c r="M7" i="5"/>
  <c r="N7" i="5"/>
  <c r="L8" i="5"/>
  <c r="M8" i="5"/>
  <c r="N8" i="5" s="1"/>
  <c r="L9" i="5"/>
  <c r="M9" i="5"/>
  <c r="N9" i="5"/>
  <c r="L10" i="5"/>
  <c r="M10" i="5"/>
  <c r="N10" i="5" s="1"/>
  <c r="L13" i="5"/>
  <c r="M13" i="5"/>
  <c r="N13" i="5"/>
  <c r="N14" i="5"/>
  <c r="N11" i="5" l="1"/>
  <c r="N15" i="5" s="1"/>
  <c r="D9" i="9"/>
  <c r="D6" i="9" l="1"/>
  <c r="D10" i="9" l="1"/>
  <c r="L10" i="4" l="1"/>
  <c r="M10" i="4" s="1"/>
  <c r="N10" i="4" s="1"/>
  <c r="L9" i="4"/>
  <c r="M9" i="4" s="1"/>
  <c r="N9" i="4" s="1"/>
  <c r="L8" i="4"/>
  <c r="M8" i="4" s="1"/>
  <c r="N8" i="4" s="1"/>
  <c r="L7" i="4"/>
  <c r="M7" i="4" l="1"/>
  <c r="N7" i="4" s="1"/>
  <c r="N11" i="4" s="1"/>
  <c r="N12" i="4" s="1"/>
  <c r="E8" i="9" s="1"/>
  <c r="E5" i="9"/>
  <c r="F5" i="9" s="1"/>
  <c r="F8" i="9" l="1"/>
  <c r="E9" i="9"/>
  <c r="F9" i="9" s="1"/>
  <c r="E4" i="9" l="1"/>
  <c r="E6" i="9" l="1"/>
  <c r="F4" i="9"/>
  <c r="E10" i="9" l="1"/>
  <c r="F10" i="9" s="1"/>
  <c r="F6" i="9"/>
</calcChain>
</file>

<file path=xl/sharedStrings.xml><?xml version="1.0" encoding="utf-8"?>
<sst xmlns="http://schemas.openxmlformats.org/spreadsheetml/2006/main" count="74" uniqueCount="44">
  <si>
    <t>PRESTACIÓN DE SERVICIO INTEGRAL DE ASEO, LIMPIEZA Y DESINFECCIÓN A TODO COSTO PARA EL COMANDO AEREO DE COMBATE No. 2, ESTABLECIMIENTO DE SANIDAD MILITAR Y ZONAS DESCONCENTRADAS ASIGNADAS LOGISTICAMENTE, DE CONFORMIDAD CON LA FICHA TECNICA</t>
  </si>
  <si>
    <t>VIGENCIA 2024</t>
  </si>
  <si>
    <t xml:space="preserve">Cumplir cabalmente con mantener el orden, la salud y la presentación en las instalaciones del Comando Aéreo de Combate No. 2, establecimiento de sanidad militar No.84031 ubicados en el Kilómetro 7 Vía Villavicencio - Puerto López, vereda Apiay - Meta, PAC Radar San José del Guaviare y la Fuerza de Tarea conjunta OMEGA que, además de verse presentables y brindar bienestar a quienes los ocupan, son indicadores del mejoramiento continuo en el ambiente. (Vease ANEXO I FICHA TECNICA Y ESPECIFICACIONES TECNICAS) </t>
  </si>
  <si>
    <t xml:space="preserve">ITEM </t>
  </si>
  <si>
    <t>DETALLE</t>
  </si>
  <si>
    <t>UNIDAD</t>
  </si>
  <si>
    <t>VALOR UNITARIO POR OPERARIA</t>
  </si>
  <si>
    <t>%IVA</t>
  </si>
  <si>
    <t>IVA</t>
  </si>
  <si>
    <t>VALOR UNITARIO +IVA</t>
  </si>
  <si>
    <t xml:space="preserve">RUBRO No. 02 02 02 008 005 03 ( CACOM-2 , SANIDAD MILITAR Y PAC RADAR SAN JOSE DEL GUAVIARE) </t>
  </si>
  <si>
    <r>
      <t xml:space="preserve">Servicio  integral  de  aseo y  limpieza a  todo costo  para las  instalaciones del  </t>
    </r>
    <r>
      <rPr>
        <b/>
        <sz val="22"/>
        <color rgb="FF000000"/>
        <rFont val="Calibri"/>
        <family val="2"/>
      </rPr>
      <t>Comando  Aéreo  de Combate No.2</t>
    </r>
    <r>
      <rPr>
        <sz val="22"/>
        <color rgb="FF000000"/>
        <rFont val="Calibri"/>
        <family val="2"/>
      </rPr>
      <t xml:space="preserve">  ,  horario: </t>
    </r>
    <r>
      <rPr>
        <b/>
        <sz val="22"/>
        <color rgb="FF000000"/>
        <rFont val="Calibri"/>
        <family val="2"/>
      </rPr>
      <t xml:space="preserve"> LUNES A VIERNES</t>
    </r>
    <r>
      <rPr>
        <sz val="22"/>
        <color rgb="FF000000"/>
        <rFont val="Calibri"/>
        <family val="2"/>
      </rPr>
      <t xml:space="preserve"> con una intensidad horaria de 8 horas diurnas y  una  hora  de almuerzo,  el</t>
    </r>
    <r>
      <rPr>
        <b/>
        <sz val="22"/>
        <color rgb="FF000000"/>
        <rFont val="Calibri"/>
        <family val="2"/>
      </rPr>
      <t xml:space="preserve">  SÁBADO</t>
    </r>
    <r>
      <rPr>
        <sz val="22"/>
        <color rgb="FF000000"/>
        <rFont val="Calibri"/>
        <family val="2"/>
      </rPr>
      <t xml:space="preserve">  con  una intensidad  horaria  de  seis  (06)  horas  diurnas  laborales  y  una  hora  de almuerzo, </t>
    </r>
  </si>
  <si>
    <t>Operari@</t>
  </si>
  <si>
    <r>
      <t xml:space="preserve">Servicio  integral  de  aseo y  limpieza a  todo costo  para las  instalaciones del </t>
    </r>
    <r>
      <rPr>
        <b/>
        <sz val="22"/>
        <color rgb="FF000000"/>
        <rFont val="Calibri"/>
        <family val="2"/>
      </rPr>
      <t xml:space="preserve"> Comando  Aéreo  de  Combate No. 2. </t>
    </r>
    <r>
      <rPr>
        <sz val="22"/>
        <color rgb="FF000000"/>
        <rFont val="Calibri"/>
        <family val="2"/>
      </rPr>
      <t xml:space="preserve"> </t>
    </r>
    <r>
      <rPr>
        <b/>
        <sz val="22"/>
        <color rgb="FF000000"/>
        <rFont val="Calibri"/>
        <family val="2"/>
      </rPr>
      <t>Horario:</t>
    </r>
    <r>
      <rPr>
        <sz val="22"/>
        <color rgb="FF000000"/>
        <rFont val="Calibri"/>
        <family val="2"/>
      </rPr>
      <t xml:space="preserve"> </t>
    </r>
    <r>
      <rPr>
        <b/>
        <sz val="22"/>
        <color rgb="FF000000"/>
        <rFont val="Calibri"/>
        <family val="2"/>
      </rPr>
      <t xml:space="preserve"> LUNES  A  LUNES</t>
    </r>
    <r>
      <rPr>
        <sz val="22"/>
        <color rgb="FF000000"/>
        <rFont val="Calibri"/>
        <family val="2"/>
      </rPr>
      <t xml:space="preserve">  con  una intensidad  horaria  de  </t>
    </r>
    <r>
      <rPr>
        <b/>
        <sz val="22"/>
        <color rgb="FF000000"/>
        <rFont val="Calibri"/>
        <family val="2"/>
      </rPr>
      <t xml:space="preserve"> LUNES A VIERNES </t>
    </r>
    <r>
      <rPr>
        <sz val="22"/>
        <color rgb="FF000000"/>
        <rFont val="Calibri"/>
        <family val="2"/>
      </rPr>
      <t xml:space="preserve"> horario de 8 horas diurnas y  una  hora  de almuerzo,  el </t>
    </r>
    <r>
      <rPr>
        <b/>
        <sz val="22"/>
        <color rgb="FF000000"/>
        <rFont val="Calibri"/>
        <family val="2"/>
      </rPr>
      <t xml:space="preserve"> SÁBADO</t>
    </r>
    <r>
      <rPr>
        <sz val="22"/>
        <color rgb="FF000000"/>
        <rFont val="Calibri"/>
        <family val="2"/>
      </rPr>
      <t xml:space="preserve">  con  una intensidad  horaria  de  seis  (06)  horas  diurnas y  una  hora  de almuerzo,  y el </t>
    </r>
    <r>
      <rPr>
        <b/>
        <sz val="22"/>
        <color rgb="FF000000"/>
        <rFont val="Calibri"/>
        <family val="2"/>
      </rPr>
      <t xml:space="preserve">DOMINGO Y/O FESTIVOS </t>
    </r>
    <r>
      <rPr>
        <sz val="22"/>
        <color rgb="FF000000"/>
        <rFont val="Calibri"/>
        <family val="2"/>
      </rPr>
      <t xml:space="preserve">con una intensidad horaria de ocho (08) horas  laborales  y  una  hora  de almuerzo,  </t>
    </r>
  </si>
  <si>
    <r>
      <t xml:space="preserve">Servicio  integral  de  aseo y  limpieza a  todo costo  para las  instalaciones del  </t>
    </r>
    <r>
      <rPr>
        <b/>
        <sz val="22"/>
        <color rgb="FF000000"/>
        <rFont val="Calibri"/>
        <family val="2"/>
      </rPr>
      <t xml:space="preserve">Establecimiento  de  Sanidad Militar  Horario:  LUNES  A  LUNES  </t>
    </r>
    <r>
      <rPr>
        <sz val="22"/>
        <color rgb="FF000000"/>
        <rFont val="Calibri"/>
        <family val="2"/>
      </rPr>
      <t xml:space="preserve">con  una intensidad  horaria  de   </t>
    </r>
    <r>
      <rPr>
        <b/>
        <sz val="22"/>
        <color rgb="FF000000"/>
        <rFont val="Calibri"/>
        <family val="2"/>
      </rPr>
      <t xml:space="preserve">LUNES A VIERNES </t>
    </r>
    <r>
      <rPr>
        <sz val="22"/>
        <color rgb="FF000000"/>
        <rFont val="Calibri"/>
        <family val="2"/>
      </rPr>
      <t xml:space="preserve">con una intensidad horarios de 8 horas diurnas y  una  hora  de almuerzo,  el  </t>
    </r>
    <r>
      <rPr>
        <b/>
        <sz val="22"/>
        <color rgb="FF000000"/>
        <rFont val="Calibri"/>
        <family val="2"/>
      </rPr>
      <t xml:space="preserve">SÁBADO </t>
    </r>
    <r>
      <rPr>
        <sz val="22"/>
        <color rgb="FF000000"/>
        <rFont val="Calibri"/>
        <family val="2"/>
      </rPr>
      <t xml:space="preserve"> con  una intensidad  horaria  de  seis  (06)  horas  diurnas y  una  hora  de almuerzo y el</t>
    </r>
    <r>
      <rPr>
        <b/>
        <sz val="22"/>
        <color rgb="FF000000"/>
        <rFont val="Calibri"/>
        <family val="2"/>
      </rPr>
      <t xml:space="preserve"> DOMINGO Y/O FESTIVOS </t>
    </r>
    <r>
      <rPr>
        <sz val="22"/>
        <color rgb="FF000000"/>
        <rFont val="Calibri"/>
        <family val="2"/>
      </rPr>
      <t xml:space="preserve">con una intensidad horaria de ocho (08) horas  laborales  y  una  hora  de almuerzo, </t>
    </r>
  </si>
  <si>
    <r>
      <t>Servicio integral de aseo y limpieza a todo costo para las instalaciones del</t>
    </r>
    <r>
      <rPr>
        <b/>
        <sz val="22"/>
        <color rgb="FF000000"/>
        <rFont val="Calibri"/>
        <family val="2"/>
      </rPr>
      <t xml:space="preserve"> Pac Radar San Jose del  Guaviare.</t>
    </r>
    <r>
      <rPr>
        <sz val="22"/>
        <color rgb="FF000000"/>
        <rFont val="Calibri"/>
        <family val="2"/>
      </rPr>
      <t xml:space="preserve"> </t>
    </r>
    <r>
      <rPr>
        <b/>
        <sz val="22"/>
        <color rgb="FF000000"/>
        <rFont val="Calibri"/>
        <family val="2"/>
      </rPr>
      <t>Horario: DOS (2) DIAS</t>
    </r>
    <r>
      <rPr>
        <sz val="22"/>
        <color rgb="FF000000"/>
        <rFont val="Calibri"/>
        <family val="2"/>
      </rPr>
      <t xml:space="preserve"> </t>
    </r>
    <r>
      <rPr>
        <b/>
        <sz val="22"/>
        <color rgb="FF000000"/>
        <rFont val="Calibri"/>
        <family val="2"/>
      </rPr>
      <t>hábiles entre semana</t>
    </r>
    <r>
      <rPr>
        <sz val="22"/>
        <color rgb="FF000000"/>
        <rFont val="Calibri"/>
        <family val="2"/>
      </rPr>
      <t>,con una intensidad horaria de ocho (08) horas diurnas laborales y una hora de almuerzo.</t>
    </r>
  </si>
  <si>
    <t>VALOR TOTAL, DESTINO (CACOM-2 , SANIDAD MILITAR Y PAC RADAR SAN JOSE DEL GUAVIARE)</t>
  </si>
  <si>
    <t xml:space="preserve">RUBRO No. 02 02 02 008 005 03 (FUERZA DE TAREA CONJUNTA OMEGA) </t>
  </si>
  <si>
    <r>
      <t>Servicio integral de aseo y limpieza a todo costo para lasinstalaciones de</t>
    </r>
    <r>
      <rPr>
        <b/>
        <sz val="22"/>
        <color theme="1"/>
        <rFont val="Calibri"/>
        <family val="2"/>
        <scheme val="minor"/>
      </rPr>
      <t xml:space="preserve"> la Fuerza de Tarea Conjunta OMEGA(FTC OMEGA)</t>
    </r>
    <r>
      <rPr>
        <sz val="22"/>
        <color theme="1"/>
        <rFont val="Calibri"/>
        <family val="2"/>
        <scheme val="minor"/>
      </rPr>
      <t>. Horario:</t>
    </r>
    <r>
      <rPr>
        <b/>
        <sz val="22"/>
        <color theme="1"/>
        <rFont val="Calibri"/>
        <family val="2"/>
        <scheme val="minor"/>
      </rPr>
      <t xml:space="preserve"> LUNES A VIERNES</t>
    </r>
    <r>
      <rPr>
        <sz val="22"/>
        <color theme="1"/>
        <rFont val="Calibri"/>
        <family val="2"/>
        <scheme val="minor"/>
      </rPr>
      <t xml:space="preserve"> con una intensidad horarios de 8 horas diurnas y  una  hora  de almuerzo,  el  </t>
    </r>
    <r>
      <rPr>
        <b/>
        <sz val="22"/>
        <color theme="1"/>
        <rFont val="Calibri"/>
        <family val="2"/>
        <scheme val="minor"/>
      </rPr>
      <t>SÁBADO</t>
    </r>
    <r>
      <rPr>
        <sz val="22"/>
        <color theme="1"/>
        <rFont val="Calibri"/>
        <family val="2"/>
        <scheme val="minor"/>
      </rPr>
      <t xml:space="preserve">  con  una intensidad  horaria  de  seis  (06)  horas  diurnas  laborales  y  una  hora  de almuerzo, </t>
    </r>
  </si>
  <si>
    <t>VALOR TOTAL, DESTINO (FUERZA DE TAREA CONJUNTA OMEGA)</t>
  </si>
  <si>
    <t>VIGENCIA 2025</t>
  </si>
  <si>
    <t>CANTIDAD DE OPERARIAS X MES</t>
  </si>
  <si>
    <t>TOTAL (VALOR UNITARIO +IVA X CANTIDAD DE OPERARIAS) X MES</t>
  </si>
  <si>
    <t>VALOR MENSUAL, DESTINO (CACOM-2 , SANIDAD MILITAR Y PAC RADAR SAN JOSE DEL GUAVIARE)</t>
  </si>
  <si>
    <t>VIGENCIA</t>
  </si>
  <si>
    <t>RUBRO</t>
  </si>
  <si>
    <t>PRESUPUESTO OFICIAL</t>
  </si>
  <si>
    <t>VALOR DE LA OFERTA</t>
  </si>
  <si>
    <t>OBSERVACION</t>
  </si>
  <si>
    <t>02-02-02-008-005-03 R (10)</t>
  </si>
  <si>
    <t>PRESUPUESTO OFICIAL VIGENCIA 2024</t>
  </si>
  <si>
    <t>PRESUPUESTO OFICIAL VIGENCIA 2025</t>
  </si>
  <si>
    <t>PRESUPUESTO OFICIAL TOTAL VIGENCIA 2024 Y 2025</t>
  </si>
  <si>
    <t>NOTA 1: EL proponente no podrá sobrepasar el valor del presupuesto oficial total y/o por rubro y/o por locación (sitio donde se realizarán las labores) So pena de rechazo</t>
  </si>
  <si>
    <t xml:space="preserve">NOTA 1: EL proponente no podrá sobrepasar el valor del presupuesto oficial total y/o por rubro y/o por locación (sitio donde se realizarán las labores) So pena de rechazo 
NOTA 2: Para la vigencia 2025 respecto a la Fuerza de Tarea Conjunta Omega, se aclara que su presupuesto será asignado al inicio de dicha vigencia. 
Actualmente, para la vigencia 2025 respecto a la Fuerza de Tarea Conjunta Omega, se aclara que su presupuesto será asignado al inicio de dicha vigencia. Actualmente, no se cuenta con vigencias futuras aprobadas para cubrir esta necesidad; sin embargo, en caso de disponer de recursos presupuestales adicionales, se procederá con la respectiva adición al contrato para garantizar la cobertura requerida. Por lo anterior se deja la necesidad y el estudio planteado
NOTA 3:  El proponente deberá diligenciar en la oferta electrónica de la sección CUESTIONARIO – OFERTA ECONÓMICA el valor total de su oferta por vigencia correspondiente al ANEXO  1 ESPECIFICACIONES TECNICAS. En el evento que existan diferencias entre el valor presentado en la sección CUESTIONARIO del SECOP II y el ANEXO OFERTA ECONÓMICA, el comité evaluador tendrá en cuenta los valores establecidos en el ANEXO - OFERTA ECONÓMICA 
NOTA 4: Los valores ofertados por el proponente deberán mantenerse durante todo el plazo de ejecución del contrato. 
NOTA 5: La oferta deberá presentarse en pesos colombianos. El proponente NO deberá presentar su oferta con moneda diferente a la establecida para el presente proceso, so pena de ser rechazada su oferta.  
NOTA 6:  La oferta económica de generar valores con decimales, se solicita se presente a DOS (02) decimales, en cada uno de los ítems. Lo anterior deberá coincidir con el sistema de facturación del oferente con el fin de evitar inconvenientes y traumatismos económicos durante el trámite de documentos para pago y constitución de las obligaciones respectivas.   
NOTA 7:  El presente proceso, se adjudicará a la oferta que presente el menor valor y que cumpla con los requisitos técnicos, económicos y jurídicos de la invitación pública del proceso. 
NOTA 8: Las evaluaciones económicas se realizarán según lo establecido en el Manual de Contratación y Convenios del Ministerio de Defensa, después de los impuestos a que haya lugar (IVA). 
NOTA 9: En caso de que el impuesto de IVA no aplique, el oferente deberá indicar a través de un anexo el motivo por el cual no aplica y que acto normativo de ley lo motiva.  
NOTA 10: En la presentación de la oferta económica, el oferente deberá tener en consideración la totalidad de los ítems de la Ficha Técnica, no se aceptan valores en cero (0), de ser así será causal de rechazo.   
NOTA 11: Los precios ofertados deberán incluir todos los costos directos e indirectos como impuestos, tasas, sobretasas y demás erogaciones relacionadas como administración, variaciones monetarias de orden cambiario y todo lo correspondiente al área comercial del proponente, por lo tanto, la ENTIDAD no se hará responsable por reclamaciones que tengan como causa los elementos antes descritos. 
NOTA 12: PARA FACILIDAD DE LOS PROPONENTES SE PUBLICA EL FORMATO EN EXCEL, SIN EMBARGO, SE RECUERDA QUE ES RESPONSABILIDAD DE LOS PROPONENTES EL DILIGENCIAMIENTO E INFORMACIÓN CONTENIDA EN EL MISMO.  
Los precios de los bienes del contrato resultante se considerarán fijos y firmes, por ende, serán de carácter obligatorio durante el periodo de ejecución del contrato a celebrarse y por ningún motivo o circunstancia se podrá cambiar, indiferente de la cantidad de unidades requeridas por la administración. Por tanto, el proponente deberá tener en cuenta, que, al elaborar su propuesta, debe incluir todos los factores y costos que puedan incidir en el precio de los bienes y/o servicios durante la ejecución del contrato. 
</t>
  </si>
  <si>
    <r>
      <t xml:space="preserve">NOTA 1: EL proponente no podrá sobrepasar el valor del presupuesto oficial total y/o por rubro y/o por locación (sitio donde se realizarán las labores) So pena de rechazo 
NOTA 1.1: </t>
    </r>
    <r>
      <rPr>
        <sz val="24"/>
        <color rgb="FF0070C0"/>
        <rFont val="Arial"/>
        <family val="2"/>
      </rPr>
      <t>La Estructuración económica se plasma por 3 meses y la necesidad de la entidad es por 4 meses, en caso que sobre presupuesto en la adjudicacion se adicionara el mes faltante de acuerdo al presupuesto oficial de la entidad</t>
    </r>
    <r>
      <rPr>
        <sz val="24"/>
        <color rgb="FF000000"/>
        <rFont val="Arial"/>
        <family val="2"/>
      </rPr>
      <t xml:space="preserve">
NOTA 2: Para la vigencia 2025 respecto a la Fuerza de Tarea Conjunta Omega, se aclara que su presupuesto será asignado al inicio de dicha vigencia. 
Actualmente, para la vigencia 2025 respecto a la Fuerza de Tarea Conjunta Omega, se aclara que su presupuesto será asignado al inicio de dicha vigencia. Actualmente, no se cuenta con vigencias futuras aprobadas para cubrir esta necesidad; sin embargo, en caso de disponer de recursos presupuestales adicionales, se procederá con la respectiva adición al contrato para garantizar la cobertura requerida. Por lo anterior se deja la necesidad y el estudio planteado
NOTA 3:  El proponente deberá diligenciar en la oferta electrónica de la sección CUESTIONARIO – OFERTA ECONÓMICA el valor total de su oferta por vigencia correspondiente al ANEXO  1 ESPECIFICACIONES TECNICAS. En el evento que existan diferencias entre el valor presentado en la sección CUESTIONARIO del SECOP II y el ANEXO OFERTA ECONÓMICA, el comité evaluador tendrá en cuenta los valores establecidos en el ANEXO - OFERTA ECONÓMICA 
NOTA 4: Los valores ofertados por el proponente deberán mantenerse durante todo el plazo de ejecución del contrato. 
NOTA 5: La oferta deberá presentarse en pesos colombianos. El proponente NO deberá presentar su oferta con moneda diferente a la establecida para el presente proceso, so pena de ser rechazada su oferta.  
NOTA 6:  La oferta económica de generar valores con decimales, se solicita se presente a DOS (02) decimales, en cada uno de los ítems. Lo anterior deberá coincidir con el sistema de facturación del oferente con el fin de evitar inconvenientes y traumatismos económicos durante el trámite de documentos para pago y constitución de las obligaciones respectivas.   
NOTA 7:  El presente proceso, se adjudicará a la oferta que presente el menor valor y que cumpla con los requisitos técnicos, económicos y jurídicos de la invitación pública del proceso. 
NOTA 8: Las evaluaciones económicas se realizarán según lo establecido en el Manual de Contratación y Convenios del Ministerio de Defensa, después de los impuestos a que haya lugar (IVA). 
NOTA 9: En caso de que el impuesto de IVA no aplique, el oferente deberá indicar a través de un anexo el motivo por el cual no aplica y que acto normativo de ley lo motiva.  
NOTA 10: En la presentación de la oferta económica, el oferente deberá tener en consideración la totalidad de los ítems de la Ficha Técnica, no se aceptan valores en cero (0), de ser así será causal de rechazo.   
NOTA 11: Los precios ofertados deberán incluir todos los costos directos e indirectos como impuestos, tasas, sobretasas y demás erogaciones relacionadas como administración, variaciones monetarias de orden cambiario y todo lo correspondiente al área comercial del proponente, por lo tanto, la ENTIDAD no se hará responsable por reclamaciones que tengan como causa los elementos antes descritos. 
NOTA 12: PARA FACILIDAD DE LOS PROPONENTES SE PUBLICA EL FORMATO EN EXCEL, SIN EMBARGO, SE RECUERDA QUE ES RESPONSABILIDAD DE LOS PROPONENTES EL DILIGENCIAMIENTO E INFORMACIÓN CONTENIDA EN EL MISMO.  
Los precios de los bienes del contrato resultante se considerarán fijos y firmes, por ende, serán de carácter obligatorio durante el periodo de ejecución del contrato a celebrarse y por ningún motivo o circunstancia se podrá cambiar, indiferente de la cantidad de unidades requeridas por la administración. Por tanto, el proponente deberá tener en cuenta, que, al elaborar su propuesta, debe incluir todos los factores y costos que puedan incidir en el precio de los bienes y/o servicios durante la ejecución del contrato. 
</t>
    </r>
  </si>
  <si>
    <t>VALOR TOTAL X 3 MESES, DESTINO (CACOM-2 , SANIDAD MILITAR Y PAC RADAR SAN JOSE DEL GUAVIARE)</t>
  </si>
  <si>
    <t>CANTIDAD DE OPERARIAS X 8 DIAS</t>
  </si>
  <si>
    <t>TOTAL (VALOR UNITARIO +IVA X CANTIDAD DE OPERARIAS) (8 DIAS)</t>
  </si>
  <si>
    <t>VALOR TOTAL VIGENCIA 2024  (8 DIAS)</t>
  </si>
  <si>
    <t>PD6 JAIRO ALBERTO CASTRO RODRIGUEZ</t>
  </si>
  <si>
    <t>EVALUADOR ECONOMICO</t>
  </si>
  <si>
    <t>CORRECCIÓN ARITMÉTICA KAVL</t>
  </si>
  <si>
    <t>CORRECCIÓN ARITMÉTICA  KVAL SAS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</si>
</sst>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8" formatCode="&quot;$&quot;\ #,##0.00;[Red]\-&quot;$&quot;\ #,##0.00"/>
    <numFmt numFmtId="44" formatCode="_-&quot;$&quot;\ * #,##0.00_-;\-&quot;$&quot;\ * #,##0.00_-;_-&quot;$&quot;\ * &quot;-&quot;??_-;_-@_-"/>
    <numFmt numFmtId="43" formatCode="_-* #,##0.00_-;\-* #,##0.00_-;_-* &quot;-&quot;??_-;_-@_-"/>
    <numFmt numFmtId="164" formatCode="_(&quot;$&quot;\ * #,##0.00_);_(&quot;$&quot;\ * \(#,##0.00\);_(&quot;$&quot;\ * &quot;-&quot;??_);_(@_)"/>
  </numFmts>
  <fonts count="25" x14ac:knownFonts="1">
    <font>
      <sz val="11"/>
      <color theme="1"/>
      <name val="Calibri"/>
      <family val="2"/>
      <scheme val="minor"/>
    </font>
    <font>
      <sz val="11"/>
      <color theme="1"/>
      <name val="Calibri"/>
      <family val="2"/>
      <scheme val="minor"/>
    </font>
    <font>
      <sz val="22"/>
      <color rgb="FF000000"/>
      <name val="Calibri"/>
      <family val="2"/>
    </font>
    <font>
      <b/>
      <sz val="22"/>
      <color rgb="FF000000"/>
      <name val="Calibri"/>
      <family val="2"/>
    </font>
    <font>
      <sz val="22"/>
      <color theme="1"/>
      <name val="Calibri"/>
      <family val="2"/>
      <scheme val="minor"/>
    </font>
    <font>
      <b/>
      <sz val="20"/>
      <color theme="1"/>
      <name val="Arial"/>
      <family val="2"/>
    </font>
    <font>
      <sz val="20"/>
      <color theme="1"/>
      <name val="Calibri"/>
      <family val="2"/>
      <scheme val="minor"/>
    </font>
    <font>
      <b/>
      <sz val="20"/>
      <name val="Arial"/>
      <family val="2"/>
    </font>
    <font>
      <b/>
      <sz val="20"/>
      <color theme="0"/>
      <name val="Arial"/>
      <family val="2"/>
    </font>
    <font>
      <b/>
      <sz val="20"/>
      <color theme="1"/>
      <name val="Calibri"/>
      <family val="2"/>
      <scheme val="minor"/>
    </font>
    <font>
      <b/>
      <sz val="20"/>
      <name val="Calibri"/>
      <family val="2"/>
      <scheme val="minor"/>
    </font>
    <font>
      <b/>
      <sz val="22"/>
      <color theme="1"/>
      <name val="Calibri"/>
      <family val="2"/>
      <scheme val="minor"/>
    </font>
    <font>
      <b/>
      <sz val="20"/>
      <color rgb="FF000000"/>
      <name val="Calibri"/>
      <family val="2"/>
    </font>
    <font>
      <b/>
      <sz val="16"/>
      <color rgb="FFFF0000"/>
      <name val="Arial"/>
      <family val="2"/>
    </font>
    <font>
      <b/>
      <sz val="24"/>
      <color rgb="FF000000"/>
      <name val="Arial"/>
      <family val="2"/>
    </font>
    <font>
      <b/>
      <sz val="11"/>
      <color theme="1"/>
      <name val="Calibri"/>
      <family val="2"/>
      <scheme val="minor"/>
    </font>
    <font>
      <b/>
      <sz val="10"/>
      <color theme="1"/>
      <name val="Arial"/>
      <family val="2"/>
    </font>
    <font>
      <b/>
      <sz val="10"/>
      <color rgb="FF000000"/>
      <name val="Arial"/>
      <family val="2"/>
    </font>
    <font>
      <sz val="10"/>
      <color theme="1"/>
      <name val="Arial"/>
      <family val="2"/>
    </font>
    <font>
      <b/>
      <sz val="9"/>
      <color theme="1"/>
      <name val="Calibri"/>
      <family val="2"/>
      <scheme val="minor"/>
    </font>
    <font>
      <b/>
      <sz val="12"/>
      <color theme="1"/>
      <name val="Arial Narrow"/>
      <family val="2"/>
    </font>
    <font>
      <b/>
      <sz val="7"/>
      <color rgb="FFFF0000"/>
      <name val="Arial"/>
      <family val="2"/>
    </font>
    <font>
      <sz val="7"/>
      <color theme="1"/>
      <name val="Calibri"/>
      <family val="2"/>
      <scheme val="minor"/>
    </font>
    <font>
      <sz val="24"/>
      <color rgb="FF000000"/>
      <name val="Arial"/>
      <family val="2"/>
    </font>
    <font>
      <sz val="24"/>
      <color rgb="FF0070C0"/>
      <name val="Arial"/>
      <family val="2"/>
    </font>
  </fonts>
  <fills count="13">
    <fill>
      <patternFill patternType="none"/>
    </fill>
    <fill>
      <patternFill patternType="gray125"/>
    </fill>
    <fill>
      <patternFill patternType="solid">
        <fgColor rgb="FF92D050"/>
        <bgColor indexed="64"/>
      </patternFill>
    </fill>
    <fill>
      <patternFill patternType="solid">
        <fgColor rgb="FFC9C9C9"/>
        <bgColor indexed="64"/>
      </patternFill>
    </fill>
    <fill>
      <patternFill patternType="solid">
        <fgColor theme="4" tint="0.39997558519241921"/>
        <bgColor indexed="64"/>
      </patternFill>
    </fill>
    <fill>
      <patternFill patternType="solid">
        <fgColor theme="4" tint="-0.249977111117893"/>
        <bgColor indexed="64"/>
      </patternFill>
    </fill>
    <fill>
      <patternFill patternType="solid">
        <fgColor theme="0" tint="-0.249977111117893"/>
        <bgColor indexed="64"/>
      </patternFill>
    </fill>
    <fill>
      <patternFill patternType="solid">
        <fgColor theme="4" tint="0.79998168889431442"/>
        <bgColor indexed="64"/>
      </patternFill>
    </fill>
    <fill>
      <patternFill patternType="solid">
        <fgColor theme="9" tint="-0.249977111117893"/>
        <bgColor indexed="64"/>
      </patternFill>
    </fill>
    <fill>
      <patternFill patternType="solid">
        <fgColor theme="0"/>
        <bgColor indexed="64"/>
      </patternFill>
    </fill>
    <fill>
      <patternFill patternType="solid">
        <fgColor theme="5" tint="0.79998168889431442"/>
        <bgColor indexed="64"/>
      </patternFill>
    </fill>
    <fill>
      <patternFill patternType="solid">
        <fgColor theme="9" tint="0.59999389629810485"/>
        <bgColor indexed="64"/>
      </patternFill>
    </fill>
    <fill>
      <patternFill patternType="solid">
        <fgColor theme="7" tint="0.59999389629810485"/>
        <bgColor indexed="64"/>
      </patternFill>
    </fill>
  </fills>
  <borders count="64">
    <border>
      <left/>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top style="medium">
        <color rgb="FF000000"/>
      </top>
      <bottom style="medium">
        <color indexed="64"/>
      </bottom>
      <diagonal/>
    </border>
    <border>
      <left/>
      <right/>
      <top style="medium">
        <color rgb="FF000000"/>
      </top>
      <bottom style="medium">
        <color indexed="64"/>
      </bottom>
      <diagonal/>
    </border>
    <border>
      <left/>
      <right style="medium">
        <color indexed="64"/>
      </right>
      <top style="medium">
        <color rgb="FF000000"/>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medium">
        <color rgb="FF000000"/>
      </right>
      <top/>
      <bottom/>
      <diagonal/>
    </border>
    <border>
      <left/>
      <right/>
      <top/>
      <bottom style="medium">
        <color rgb="FF000000"/>
      </bottom>
      <diagonal/>
    </border>
    <border>
      <left/>
      <right style="medium">
        <color rgb="FF000000"/>
      </right>
      <top/>
      <bottom style="medium">
        <color rgb="FF000000"/>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top style="medium">
        <color rgb="FF000000"/>
      </top>
      <bottom style="thin">
        <color indexed="64"/>
      </bottom>
      <diagonal/>
    </border>
    <border>
      <left/>
      <right style="thin">
        <color indexed="64"/>
      </right>
      <top style="thin">
        <color indexed="64"/>
      </top>
      <bottom style="medium">
        <color rgb="FF000000"/>
      </bottom>
      <diagonal/>
    </border>
    <border>
      <left style="thin">
        <color indexed="64"/>
      </left>
      <right style="thin">
        <color indexed="64"/>
      </right>
      <top style="medium">
        <color indexed="64"/>
      </top>
      <bottom style="medium">
        <color rgb="FF000000"/>
      </bottom>
      <diagonal/>
    </border>
    <border>
      <left style="thin">
        <color indexed="64"/>
      </left>
      <right/>
      <top style="medium">
        <color indexed="64"/>
      </top>
      <bottom style="medium">
        <color rgb="FF000000"/>
      </bottom>
      <diagonal/>
    </border>
    <border>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right style="medium">
        <color indexed="64"/>
      </right>
      <top/>
      <bottom style="medium">
        <color indexed="64"/>
      </bottom>
      <diagonal/>
    </border>
    <border>
      <left style="thin">
        <color indexed="64"/>
      </left>
      <right/>
      <top style="thin">
        <color indexed="64"/>
      </top>
      <bottom style="medium">
        <color rgb="FF000000"/>
      </bottom>
      <diagonal/>
    </border>
    <border>
      <left style="medium">
        <color indexed="64"/>
      </left>
      <right/>
      <top style="thin">
        <color indexed="64"/>
      </top>
      <bottom style="medium">
        <color rgb="FF000000"/>
      </bottom>
      <diagonal/>
    </border>
    <border>
      <left style="medium">
        <color rgb="FF000000"/>
      </left>
      <right/>
      <top style="thin">
        <color indexed="64"/>
      </top>
      <bottom style="medium">
        <color rgb="FF000000"/>
      </bottom>
      <diagonal/>
    </border>
    <border>
      <left/>
      <right style="medium">
        <color indexed="64"/>
      </right>
      <top style="thin">
        <color indexed="64"/>
      </top>
      <bottom style="medium">
        <color rgb="FF000000"/>
      </bottom>
      <diagonal/>
    </border>
    <border>
      <left style="medium">
        <color rgb="FF000000"/>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medium">
        <color rgb="FF000000"/>
      </top>
      <bottom style="thin">
        <color indexed="64"/>
      </bottom>
      <diagonal/>
    </border>
    <border>
      <left style="medium">
        <color rgb="FF000000"/>
      </left>
      <right/>
      <top style="medium">
        <color rgb="FF000000"/>
      </top>
      <bottom style="thin">
        <color indexed="64"/>
      </bottom>
      <diagonal/>
    </border>
    <border>
      <left/>
      <right style="medium">
        <color indexed="64"/>
      </right>
      <top style="medium">
        <color rgb="FF000000"/>
      </top>
      <bottom style="thin">
        <color indexed="64"/>
      </bottom>
      <diagonal/>
    </border>
    <border>
      <left style="medium">
        <color indexed="64"/>
      </left>
      <right/>
      <top style="medium">
        <color indexed="64"/>
      </top>
      <bottom/>
      <diagonal/>
    </border>
  </borders>
  <cellStyleXfs count="3">
    <xf numFmtId="0" fontId="0" fillId="0" borderId="0"/>
    <xf numFmtId="164" fontId="1" fillId="0" borderId="0" applyFont="0" applyFill="0" applyBorder="0" applyAlignment="0" applyProtection="0"/>
    <xf numFmtId="43" fontId="1" fillId="0" borderId="0" applyFont="0" applyFill="0" applyBorder="0" applyAlignment="0" applyProtection="0"/>
  </cellStyleXfs>
  <cellXfs count="150">
    <xf numFmtId="0" fontId="0" fillId="0" borderId="0" xfId="0"/>
    <xf numFmtId="0" fontId="6" fillId="0" borderId="0" xfId="0" applyFont="1"/>
    <xf numFmtId="164" fontId="6" fillId="0" borderId="0" xfId="1" applyFont="1" applyAlignment="1">
      <alignment horizontal="center" vertical="center"/>
    </xf>
    <xf numFmtId="164" fontId="6" fillId="0" borderId="0" xfId="1" applyFont="1"/>
    <xf numFmtId="0" fontId="9" fillId="6" borderId="4" xfId="0" applyFont="1" applyFill="1" applyBorder="1" applyAlignment="1">
      <alignment horizontal="center" vertical="center"/>
    </xf>
    <xf numFmtId="0" fontId="9" fillId="6" borderId="5" xfId="0" applyFont="1" applyFill="1" applyBorder="1" applyAlignment="1">
      <alignment horizontal="center" vertical="center"/>
    </xf>
    <xf numFmtId="0" fontId="9" fillId="6" borderId="5" xfId="0" applyFont="1" applyFill="1" applyBorder="1" applyAlignment="1">
      <alignment horizontal="center" vertical="center" wrapText="1"/>
    </xf>
    <xf numFmtId="0" fontId="9" fillId="6" borderId="6" xfId="0" applyFont="1" applyFill="1" applyBorder="1" applyAlignment="1">
      <alignment horizontal="center" vertical="center" wrapText="1"/>
    </xf>
    <xf numFmtId="0" fontId="6" fillId="0" borderId="10" xfId="0" applyFont="1" applyBorder="1" applyAlignment="1">
      <alignment horizontal="center" vertical="center"/>
    </xf>
    <xf numFmtId="0" fontId="6" fillId="0" borderId="17" xfId="0" applyFont="1" applyBorder="1" applyAlignment="1">
      <alignment horizontal="center" vertical="center"/>
    </xf>
    <xf numFmtId="0" fontId="6" fillId="0" borderId="22" xfId="0" applyFont="1" applyBorder="1" applyAlignment="1">
      <alignment horizontal="center" vertical="center"/>
    </xf>
    <xf numFmtId="0" fontId="6" fillId="0" borderId="28" xfId="0" applyFont="1" applyBorder="1" applyAlignment="1">
      <alignment horizontal="center" vertical="center"/>
    </xf>
    <xf numFmtId="0" fontId="13" fillId="0" borderId="0" xfId="0" applyFont="1"/>
    <xf numFmtId="44" fontId="9" fillId="0" borderId="50" xfId="0" applyNumberFormat="1" applyFont="1" applyBorder="1" applyAlignment="1">
      <alignment vertical="center"/>
    </xf>
    <xf numFmtId="0" fontId="0" fillId="9" borderId="0" xfId="0" applyFill="1"/>
    <xf numFmtId="0" fontId="0" fillId="9" borderId="0" xfId="0" applyFill="1" applyAlignment="1">
      <alignment horizontal="center"/>
    </xf>
    <xf numFmtId="0" fontId="18" fillId="9" borderId="21" xfId="0" applyFont="1" applyFill="1" applyBorder="1" applyAlignment="1">
      <alignment horizontal="center" vertical="center" wrapText="1"/>
    </xf>
    <xf numFmtId="8" fontId="16" fillId="9" borderId="21" xfId="0" applyNumberFormat="1" applyFont="1" applyFill="1" applyBorder="1" applyAlignment="1">
      <alignment horizontal="center" vertical="center" wrapText="1"/>
    </xf>
    <xf numFmtId="0" fontId="16" fillId="9" borderId="18" xfId="0" applyFont="1" applyFill="1" applyBorder="1" applyAlignment="1">
      <alignment horizontal="center" vertical="center" wrapText="1"/>
    </xf>
    <xf numFmtId="0" fontId="0" fillId="9" borderId="0" xfId="0" applyFill="1" applyAlignment="1">
      <alignment horizontal="center" vertical="center"/>
    </xf>
    <xf numFmtId="8" fontId="15" fillId="9" borderId="21" xfId="0" applyNumberFormat="1" applyFont="1" applyFill="1" applyBorder="1" applyAlignment="1">
      <alignment horizontal="center" vertical="center"/>
    </xf>
    <xf numFmtId="8" fontId="15" fillId="9" borderId="26" xfId="0" applyNumberFormat="1" applyFont="1" applyFill="1" applyBorder="1" applyAlignment="1">
      <alignment horizontal="center" vertical="center"/>
    </xf>
    <xf numFmtId="0" fontId="0" fillId="9" borderId="0" xfId="0" applyFill="1" applyAlignment="1">
      <alignment vertical="center"/>
    </xf>
    <xf numFmtId="0" fontId="16" fillId="10" borderId="11" xfId="0" applyFont="1" applyFill="1" applyBorder="1" applyAlignment="1">
      <alignment horizontal="center" vertical="center" wrapText="1"/>
    </xf>
    <xf numFmtId="0" fontId="17" fillId="10" borderId="14" xfId="0" applyFont="1" applyFill="1" applyBorder="1" applyAlignment="1">
      <alignment horizontal="center" vertical="center" wrapText="1"/>
    </xf>
    <xf numFmtId="0" fontId="17" fillId="11" borderId="14" xfId="0" applyFont="1" applyFill="1" applyBorder="1" applyAlignment="1">
      <alignment horizontal="center" vertical="center" wrapText="1"/>
    </xf>
    <xf numFmtId="44" fontId="15" fillId="11" borderId="26" xfId="0" applyNumberFormat="1" applyFont="1" applyFill="1" applyBorder="1" applyAlignment="1">
      <alignment vertical="center"/>
    </xf>
    <xf numFmtId="0" fontId="20" fillId="0" borderId="19" xfId="0" applyFont="1" applyBorder="1" applyAlignment="1">
      <alignment horizontal="center" vertical="center" wrapText="1"/>
    </xf>
    <xf numFmtId="0" fontId="20" fillId="0" borderId="24" xfId="0" applyFont="1" applyBorder="1" applyAlignment="1">
      <alignment horizontal="center" vertical="center" wrapText="1"/>
    </xf>
    <xf numFmtId="44" fontId="15" fillId="11" borderId="21" xfId="0" applyNumberFormat="1" applyFont="1" applyFill="1" applyBorder="1" applyAlignment="1">
      <alignment vertical="center"/>
    </xf>
    <xf numFmtId="0" fontId="17" fillId="12" borderId="12" xfId="0" applyFont="1" applyFill="1" applyBorder="1" applyAlignment="1">
      <alignment horizontal="center" vertical="center" wrapText="1"/>
    </xf>
    <xf numFmtId="0" fontId="0" fillId="11" borderId="21" xfId="0" applyFill="1" applyBorder="1"/>
    <xf numFmtId="44" fontId="16" fillId="11" borderId="21" xfId="0" applyNumberFormat="1" applyFont="1" applyFill="1" applyBorder="1" applyAlignment="1">
      <alignment vertical="center" wrapText="1"/>
    </xf>
    <xf numFmtId="0" fontId="21" fillId="9" borderId="0" xfId="0" applyFont="1" applyFill="1"/>
    <xf numFmtId="0" fontId="22" fillId="9" borderId="0" xfId="0" applyFont="1" applyFill="1"/>
    <xf numFmtId="164" fontId="22" fillId="9" borderId="0" xfId="1" applyFont="1" applyFill="1" applyAlignment="1">
      <alignment horizontal="center" vertical="center"/>
    </xf>
    <xf numFmtId="164" fontId="22" fillId="9" borderId="0" xfId="1" applyFont="1" applyFill="1"/>
    <xf numFmtId="43" fontId="6" fillId="0" borderId="44" xfId="2" applyFont="1" applyBorder="1" applyAlignment="1">
      <alignment horizontal="center" vertical="center"/>
    </xf>
    <xf numFmtId="43" fontId="6" fillId="0" borderId="45" xfId="2" applyFont="1" applyBorder="1" applyAlignment="1">
      <alignment horizontal="center" vertical="center"/>
    </xf>
    <xf numFmtId="43" fontId="6" fillId="0" borderId="16" xfId="2" applyFont="1" applyBorder="1" applyAlignment="1">
      <alignment horizontal="center" vertical="center"/>
    </xf>
    <xf numFmtId="43" fontId="6" fillId="0" borderId="14" xfId="2" applyFont="1" applyBorder="1" applyAlignment="1">
      <alignment horizontal="center" vertical="center"/>
    </xf>
    <xf numFmtId="43" fontId="6" fillId="0" borderId="15" xfId="2" applyFont="1" applyBorder="1" applyAlignment="1">
      <alignment horizontal="center" vertical="center"/>
    </xf>
    <xf numFmtId="43" fontId="6" fillId="0" borderId="47" xfId="2" applyFont="1" applyBorder="1" applyAlignment="1">
      <alignment horizontal="center" vertical="center"/>
    </xf>
    <xf numFmtId="43" fontId="6" fillId="0" borderId="48" xfId="2" applyFont="1" applyBorder="1" applyAlignment="1">
      <alignment horizontal="center" vertical="center"/>
    </xf>
    <xf numFmtId="43" fontId="6" fillId="0" borderId="27" xfId="2" applyFont="1" applyBorder="1" applyAlignment="1">
      <alignment horizontal="center" vertical="center"/>
    </xf>
    <xf numFmtId="43" fontId="6" fillId="0" borderId="29" xfId="2" applyFont="1" applyBorder="1" applyAlignment="1">
      <alignment horizontal="center" vertical="center"/>
    </xf>
    <xf numFmtId="43" fontId="9" fillId="0" borderId="27" xfId="2" applyFont="1" applyBorder="1" applyAlignment="1">
      <alignment vertical="center"/>
    </xf>
    <xf numFmtId="43" fontId="6" fillId="7" borderId="27" xfId="2" applyFont="1" applyFill="1" applyBorder="1" applyAlignment="1">
      <alignment vertical="center"/>
    </xf>
    <xf numFmtId="43" fontId="9" fillId="7" borderId="27" xfId="2" applyFont="1" applyFill="1" applyBorder="1" applyAlignment="1">
      <alignment vertical="center"/>
    </xf>
    <xf numFmtId="0" fontId="9" fillId="4" borderId="63" xfId="0" applyFont="1" applyFill="1" applyBorder="1" applyAlignment="1">
      <alignment horizontal="center" vertical="center" wrapText="1"/>
    </xf>
    <xf numFmtId="0" fontId="9" fillId="4" borderId="40" xfId="0" applyFont="1" applyFill="1" applyBorder="1" applyAlignment="1">
      <alignment horizontal="center" vertical="center" wrapText="1"/>
    </xf>
    <xf numFmtId="0" fontId="9" fillId="4" borderId="49" xfId="0" applyFont="1" applyFill="1" applyBorder="1" applyAlignment="1">
      <alignment horizontal="center" vertical="center" wrapText="1"/>
    </xf>
    <xf numFmtId="0" fontId="2" fillId="0" borderId="61" xfId="0" applyFont="1" applyBorder="1" applyAlignment="1">
      <alignment horizontal="center" vertical="center" wrapText="1"/>
    </xf>
    <xf numFmtId="0" fontId="2" fillId="0" borderId="62" xfId="0" applyFont="1" applyBorder="1" applyAlignment="1">
      <alignment horizontal="center" vertical="center" wrapText="1"/>
    </xf>
    <xf numFmtId="0" fontId="10" fillId="0" borderId="60" xfId="0" applyFont="1" applyBorder="1" applyAlignment="1">
      <alignment horizontal="center" vertical="center"/>
    </xf>
    <xf numFmtId="0" fontId="10" fillId="0" borderId="43" xfId="0" applyFont="1" applyBorder="1" applyAlignment="1">
      <alignment horizontal="center" vertical="center"/>
    </xf>
    <xf numFmtId="0" fontId="6" fillId="0" borderId="45" xfId="0" applyFont="1" applyBorder="1" applyAlignment="1">
      <alignment horizontal="center" vertical="center"/>
    </xf>
    <xf numFmtId="0" fontId="6" fillId="0" borderId="43" xfId="0" applyFont="1" applyBorder="1" applyAlignment="1">
      <alignment horizontal="center" vertical="center"/>
    </xf>
    <xf numFmtId="0" fontId="9" fillId="0" borderId="41" xfId="0" applyFont="1" applyBorder="1" applyAlignment="1">
      <alignment horizontal="center" vertical="center" wrapText="1"/>
    </xf>
    <xf numFmtId="0" fontId="9" fillId="0" borderId="42" xfId="0" applyFont="1" applyBorder="1" applyAlignment="1">
      <alignment horizontal="center" vertical="center" wrapText="1"/>
    </xf>
    <xf numFmtId="0" fontId="9" fillId="0" borderId="53" xfId="0" applyFont="1" applyBorder="1" applyAlignment="1">
      <alignment horizontal="center" vertical="center" wrapText="1"/>
    </xf>
    <xf numFmtId="0" fontId="2" fillId="0" borderId="58" xfId="0" applyFont="1" applyBorder="1" applyAlignment="1">
      <alignment horizontal="center" vertical="center" wrapText="1"/>
    </xf>
    <xf numFmtId="0" fontId="2" fillId="0" borderId="59" xfId="0" applyFont="1" applyBorder="1" applyAlignment="1">
      <alignment horizontal="center" vertical="center" wrapText="1"/>
    </xf>
    <xf numFmtId="0" fontId="10" fillId="0" borderId="17" xfId="0" applyFont="1" applyBorder="1" applyAlignment="1">
      <alignment horizontal="center" vertical="center"/>
    </xf>
    <xf numFmtId="0" fontId="10" fillId="0" borderId="20" xfId="0" applyFont="1" applyBorder="1" applyAlignment="1">
      <alignment horizontal="center" vertical="center"/>
    </xf>
    <xf numFmtId="0" fontId="6" fillId="0" borderId="35" xfId="0" applyFont="1" applyBorder="1" applyAlignment="1">
      <alignment horizontal="center" vertical="center"/>
    </xf>
    <xf numFmtId="0" fontId="6" fillId="0" borderId="20" xfId="0" applyFont="1" applyBorder="1" applyAlignment="1">
      <alignment horizontal="center" vertical="center"/>
    </xf>
    <xf numFmtId="0" fontId="9" fillId="0" borderId="17" xfId="0" applyFont="1" applyBorder="1" applyAlignment="1">
      <alignment horizontal="center" vertical="center"/>
    </xf>
    <xf numFmtId="0" fontId="9" fillId="0" borderId="20" xfId="0" applyFont="1" applyBorder="1" applyAlignment="1">
      <alignment horizontal="center" vertical="center"/>
    </xf>
    <xf numFmtId="0" fontId="2" fillId="0" borderId="56" xfId="0" applyFont="1" applyBorder="1" applyAlignment="1">
      <alignment horizontal="center" vertical="center" wrapText="1"/>
    </xf>
    <xf numFmtId="0" fontId="2" fillId="0" borderId="57" xfId="0" applyFont="1" applyBorder="1" applyAlignment="1">
      <alignment horizontal="center" vertical="center" wrapText="1"/>
    </xf>
    <xf numFmtId="0" fontId="9" fillId="0" borderId="55" xfId="0" applyFont="1" applyBorder="1" applyAlignment="1">
      <alignment horizontal="center" vertical="center"/>
    </xf>
    <xf numFmtId="0" fontId="9" fillId="0" borderId="46" xfId="0" applyFont="1" applyBorder="1" applyAlignment="1">
      <alignment horizontal="center" vertical="center"/>
    </xf>
    <xf numFmtId="43" fontId="6" fillId="0" borderId="35" xfId="2" applyFont="1" applyBorder="1" applyAlignment="1">
      <alignment horizontal="center" vertical="center"/>
    </xf>
    <xf numFmtId="43" fontId="6" fillId="0" borderId="20" xfId="2" applyFont="1" applyBorder="1" applyAlignment="1">
      <alignment horizontal="center" vertical="center"/>
    </xf>
    <xf numFmtId="0" fontId="5" fillId="2" borderId="38" xfId="0" applyFont="1" applyFill="1" applyBorder="1" applyAlignment="1">
      <alignment horizontal="center" vertical="center"/>
    </xf>
    <xf numFmtId="0" fontId="7" fillId="3" borderId="1" xfId="0" applyFont="1" applyFill="1" applyBorder="1" applyAlignment="1">
      <alignment horizontal="center" vertical="center" wrapText="1"/>
    </xf>
    <xf numFmtId="0" fontId="7" fillId="3" borderId="2"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4" borderId="32" xfId="0" applyFont="1" applyFill="1" applyBorder="1" applyAlignment="1">
      <alignment horizontal="center" vertical="center"/>
    </xf>
    <xf numFmtId="0" fontId="7" fillId="4" borderId="33" xfId="0" applyFont="1" applyFill="1" applyBorder="1" applyAlignment="1">
      <alignment horizontal="center" vertical="center"/>
    </xf>
    <xf numFmtId="0" fontId="7" fillId="4" borderId="34" xfId="0" applyFont="1" applyFill="1" applyBorder="1" applyAlignment="1">
      <alignment horizontal="center" vertical="center"/>
    </xf>
    <xf numFmtId="0" fontId="8" fillId="5" borderId="7" xfId="0" applyFont="1" applyFill="1" applyBorder="1" applyAlignment="1">
      <alignment horizontal="center" vertical="center" wrapText="1"/>
    </xf>
    <xf numFmtId="0" fontId="8" fillId="5" borderId="8" xfId="0" applyFont="1" applyFill="1" applyBorder="1" applyAlignment="1">
      <alignment horizontal="center" vertical="center" wrapText="1"/>
    </xf>
    <xf numFmtId="0" fontId="8" fillId="5" borderId="9" xfId="0" applyFont="1" applyFill="1" applyBorder="1" applyAlignment="1">
      <alignment horizontal="center" vertical="center" wrapText="1"/>
    </xf>
    <xf numFmtId="0" fontId="9" fillId="6" borderId="30" xfId="0" applyFont="1" applyFill="1" applyBorder="1" applyAlignment="1">
      <alignment horizontal="center" vertical="center"/>
    </xf>
    <xf numFmtId="0" fontId="9" fillId="6" borderId="31" xfId="0" applyFont="1" applyFill="1" applyBorder="1" applyAlignment="1">
      <alignment horizontal="center" vertical="center"/>
    </xf>
    <xf numFmtId="0" fontId="9" fillId="6" borderId="30" xfId="0" applyFont="1" applyFill="1" applyBorder="1" applyAlignment="1">
      <alignment horizontal="center" vertical="center" wrapText="1"/>
    </xf>
    <xf numFmtId="0" fontId="9" fillId="6" borderId="31" xfId="0" applyFont="1" applyFill="1" applyBorder="1" applyAlignment="1">
      <alignment horizontal="center" vertical="center" wrapText="1"/>
    </xf>
    <xf numFmtId="164" fontId="9" fillId="6" borderId="30" xfId="1" applyFont="1" applyFill="1" applyBorder="1" applyAlignment="1">
      <alignment horizontal="center" vertical="center"/>
    </xf>
    <xf numFmtId="164" fontId="9" fillId="6" borderId="31" xfId="1" applyFont="1" applyFill="1" applyBorder="1" applyAlignment="1">
      <alignment horizontal="center" vertical="center"/>
    </xf>
    <xf numFmtId="0" fontId="6" fillId="0" borderId="54" xfId="0" applyFont="1" applyBorder="1" applyAlignment="1">
      <alignment horizontal="center" vertical="center"/>
    </xf>
    <xf numFmtId="0" fontId="6" fillId="0" borderId="46" xfId="0" applyFont="1" applyBorder="1" applyAlignment="1">
      <alignment horizontal="center" vertical="center"/>
    </xf>
    <xf numFmtId="0" fontId="9" fillId="0" borderId="7" xfId="0" applyFont="1" applyBorder="1" applyAlignment="1">
      <alignment horizontal="center" vertical="center"/>
    </xf>
    <xf numFmtId="0" fontId="9" fillId="0" borderId="8" xfId="0" applyFont="1" applyBorder="1" applyAlignment="1">
      <alignment horizontal="center" vertical="center"/>
    </xf>
    <xf numFmtId="0" fontId="9" fillId="0" borderId="9" xfId="0" applyFont="1" applyBorder="1" applyAlignment="1">
      <alignment horizontal="center" vertical="center"/>
    </xf>
    <xf numFmtId="0" fontId="14" fillId="0" borderId="0" xfId="0" applyFont="1" applyAlignment="1">
      <alignment horizontal="left" wrapText="1"/>
    </xf>
    <xf numFmtId="0" fontId="14" fillId="0" borderId="37" xfId="0" applyFont="1" applyBorder="1" applyAlignment="1">
      <alignment horizontal="left" wrapText="1"/>
    </xf>
    <xf numFmtId="0" fontId="14" fillId="0" borderId="38" xfId="0" applyFont="1" applyBorder="1" applyAlignment="1">
      <alignment horizontal="left" wrapText="1"/>
    </xf>
    <xf numFmtId="0" fontId="14" fillId="0" borderId="39" xfId="0" applyFont="1" applyBorder="1" applyAlignment="1">
      <alignment horizontal="left" wrapText="1"/>
    </xf>
    <xf numFmtId="0" fontId="9" fillId="7" borderId="7" xfId="0" applyFont="1" applyFill="1" applyBorder="1" applyAlignment="1">
      <alignment horizontal="center" vertical="center"/>
    </xf>
    <xf numFmtId="0" fontId="9" fillId="7" borderId="8" xfId="0" applyFont="1" applyFill="1" applyBorder="1" applyAlignment="1">
      <alignment horizontal="center" vertical="center"/>
    </xf>
    <xf numFmtId="0" fontId="9" fillId="7" borderId="9" xfId="0" applyFont="1" applyFill="1" applyBorder="1" applyAlignment="1">
      <alignment horizontal="center" vertical="center"/>
    </xf>
    <xf numFmtId="0" fontId="9" fillId="4" borderId="51" xfId="0" applyFont="1" applyFill="1" applyBorder="1" applyAlignment="1">
      <alignment horizontal="center" vertical="center" wrapText="1"/>
    </xf>
    <xf numFmtId="0" fontId="9" fillId="4" borderId="52" xfId="0" applyFont="1" applyFill="1" applyBorder="1" applyAlignment="1">
      <alignment horizontal="center" vertical="center" wrapText="1"/>
    </xf>
    <xf numFmtId="0" fontId="4" fillId="0" borderId="7" xfId="0" applyFont="1" applyBorder="1" applyAlignment="1">
      <alignment horizontal="center" vertical="center" wrapText="1"/>
    </xf>
    <xf numFmtId="0" fontId="4" fillId="0" borderId="31" xfId="0" applyFont="1" applyBorder="1" applyAlignment="1">
      <alignment horizontal="center" vertical="center" wrapText="1"/>
    </xf>
    <xf numFmtId="0" fontId="10" fillId="0" borderId="30" xfId="0" applyFont="1" applyBorder="1" applyAlignment="1">
      <alignment horizontal="center" vertical="center"/>
    </xf>
    <xf numFmtId="0" fontId="10" fillId="0" borderId="31" xfId="0" applyFont="1" applyBorder="1" applyAlignment="1">
      <alignment horizontal="center" vertical="center"/>
    </xf>
    <xf numFmtId="0" fontId="6" fillId="0" borderId="30" xfId="0" applyFont="1" applyBorder="1" applyAlignment="1">
      <alignment horizontal="center" vertical="center"/>
    </xf>
    <xf numFmtId="0" fontId="6" fillId="0" borderId="31" xfId="0" applyFont="1" applyBorder="1" applyAlignment="1">
      <alignment horizontal="center" vertical="center"/>
    </xf>
    <xf numFmtId="43" fontId="6" fillId="0" borderId="36" xfId="2" applyFont="1" applyBorder="1" applyAlignment="1">
      <alignment horizontal="center" vertical="center"/>
    </xf>
    <xf numFmtId="43" fontId="6" fillId="0" borderId="25" xfId="2" applyFont="1" applyBorder="1" applyAlignment="1">
      <alignment horizontal="center" vertical="center"/>
    </xf>
    <xf numFmtId="43" fontId="6" fillId="0" borderId="21" xfId="2" applyFont="1" applyBorder="1" applyAlignment="1">
      <alignment horizontal="center" vertical="center"/>
    </xf>
    <xf numFmtId="0" fontId="23" fillId="0" borderId="0" xfId="0" applyFont="1" applyAlignment="1">
      <alignment horizontal="left" wrapText="1"/>
    </xf>
    <xf numFmtId="0" fontId="12" fillId="7" borderId="7" xfId="0" applyFont="1" applyFill="1" applyBorder="1" applyAlignment="1">
      <alignment horizontal="center" vertical="center"/>
    </xf>
    <xf numFmtId="0" fontId="9" fillId="0" borderId="7"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2" fillId="0" borderId="23" xfId="0" applyFont="1" applyBorder="1" applyAlignment="1">
      <alignment horizontal="center" vertical="center" wrapText="1"/>
    </xf>
    <xf numFmtId="0" fontId="4" fillId="0" borderId="24" xfId="0" applyFont="1" applyBorder="1" applyAlignment="1">
      <alignment horizontal="center" vertical="center" wrapText="1"/>
    </xf>
    <xf numFmtId="0" fontId="9" fillId="0" borderId="25" xfId="0" applyFont="1" applyBorder="1" applyAlignment="1">
      <alignment horizontal="center" vertical="center"/>
    </xf>
    <xf numFmtId="0" fontId="9" fillId="0" borderId="26" xfId="0" applyFont="1" applyBorder="1" applyAlignment="1">
      <alignment horizontal="center" vertical="center"/>
    </xf>
    <xf numFmtId="0" fontId="6" fillId="0" borderId="36" xfId="0" applyFont="1" applyBorder="1" applyAlignment="1">
      <alignment horizontal="center" vertical="center"/>
    </xf>
    <xf numFmtId="0" fontId="6" fillId="0" borderId="25" xfId="0" applyFont="1" applyBorder="1" applyAlignment="1">
      <alignment horizontal="center" vertical="center"/>
    </xf>
    <xf numFmtId="0" fontId="2" fillId="0" borderId="18" xfId="0" applyFont="1" applyBorder="1" applyAlignment="1">
      <alignment horizontal="center" vertical="center" wrapText="1"/>
    </xf>
    <xf numFmtId="0" fontId="4" fillId="0" borderId="19" xfId="0" applyFont="1" applyBorder="1" applyAlignment="1">
      <alignment horizontal="center" vertical="center" wrapText="1"/>
    </xf>
    <xf numFmtId="0" fontId="10" fillId="0" borderId="21" xfId="0" applyFont="1" applyBorder="1" applyAlignment="1">
      <alignment horizontal="center" vertical="center"/>
    </xf>
    <xf numFmtId="0" fontId="9" fillId="0" borderId="21" xfId="0" applyFont="1" applyBorder="1" applyAlignment="1">
      <alignment horizontal="center" vertical="center"/>
    </xf>
    <xf numFmtId="0" fontId="5" fillId="2" borderId="0" xfId="0" applyFont="1" applyFill="1" applyAlignment="1">
      <alignment horizontal="center" vertical="center"/>
    </xf>
    <xf numFmtId="0" fontId="9" fillId="4" borderId="7" xfId="0" applyFont="1" applyFill="1" applyBorder="1" applyAlignment="1">
      <alignment horizontal="center" vertical="center" wrapText="1"/>
    </xf>
    <xf numFmtId="0" fontId="9" fillId="4" borderId="8" xfId="0" applyFont="1" applyFill="1" applyBorder="1" applyAlignment="1">
      <alignment horizontal="center" vertical="center" wrapText="1"/>
    </xf>
    <xf numFmtId="0" fontId="9" fillId="4" borderId="9" xfId="0" applyFont="1" applyFill="1" applyBorder="1" applyAlignment="1">
      <alignment horizontal="center" vertical="center" wrapText="1"/>
    </xf>
    <xf numFmtId="0" fontId="2"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10" fillId="0" borderId="13" xfId="0" applyFont="1" applyBorder="1" applyAlignment="1">
      <alignment horizontal="center" vertical="center"/>
    </xf>
    <xf numFmtId="0" fontId="10" fillId="0" borderId="14" xfId="0" applyFont="1" applyBorder="1" applyAlignment="1">
      <alignment horizontal="center" vertical="center"/>
    </xf>
    <xf numFmtId="0" fontId="6" fillId="0" borderId="15" xfId="0" applyFont="1" applyBorder="1" applyAlignment="1">
      <alignment horizontal="center" vertical="center"/>
    </xf>
    <xf numFmtId="0" fontId="6" fillId="0" borderId="13" xfId="0" applyFont="1" applyBorder="1" applyAlignment="1">
      <alignment horizontal="center" vertical="center"/>
    </xf>
    <xf numFmtId="0" fontId="7" fillId="8" borderId="32" xfId="0" applyFont="1" applyFill="1" applyBorder="1" applyAlignment="1">
      <alignment horizontal="center" vertical="center"/>
    </xf>
    <xf numFmtId="0" fontId="7" fillId="8" borderId="33" xfId="0" applyFont="1" applyFill="1" applyBorder="1" applyAlignment="1">
      <alignment horizontal="center" vertical="center"/>
    </xf>
    <xf numFmtId="0" fontId="7" fillId="8" borderId="34" xfId="0" applyFont="1" applyFill="1" applyBorder="1" applyAlignment="1">
      <alignment horizontal="center" vertical="center"/>
    </xf>
    <xf numFmtId="0" fontId="9" fillId="6" borderId="5" xfId="0" applyFont="1" applyFill="1" applyBorder="1" applyAlignment="1">
      <alignment horizontal="center" vertical="center" wrapText="1"/>
    </xf>
    <xf numFmtId="0" fontId="15" fillId="9" borderId="0" xfId="0" applyFont="1" applyFill="1" applyAlignment="1">
      <alignment horizontal="left" wrapText="1"/>
    </xf>
    <xf numFmtId="0" fontId="19" fillId="9" borderId="18" xfId="0" applyFont="1" applyFill="1" applyBorder="1" applyAlignment="1">
      <alignment horizontal="center" vertical="center"/>
    </xf>
    <xf numFmtId="0" fontId="19" fillId="9" borderId="21" xfId="0" applyFont="1" applyFill="1" applyBorder="1" applyAlignment="1">
      <alignment horizontal="center" vertical="center"/>
    </xf>
    <xf numFmtId="0" fontId="19" fillId="9" borderId="23" xfId="0" applyFont="1" applyFill="1" applyBorder="1" applyAlignment="1">
      <alignment horizontal="center" vertical="center" wrapText="1"/>
    </xf>
    <xf numFmtId="0" fontId="19" fillId="9" borderId="26" xfId="0" applyFont="1" applyFill="1" applyBorder="1" applyAlignment="1">
      <alignment horizontal="center" vertical="center" wrapText="1"/>
    </xf>
    <xf numFmtId="0" fontId="17" fillId="9" borderId="18" xfId="0" applyFont="1" applyFill="1" applyBorder="1" applyAlignment="1">
      <alignment horizontal="center" vertical="center" wrapText="1"/>
    </xf>
    <xf numFmtId="0" fontId="17" fillId="9" borderId="21" xfId="0" applyFont="1" applyFill="1" applyBorder="1" applyAlignment="1">
      <alignment horizontal="center" vertical="center" wrapText="1"/>
    </xf>
  </cellXfs>
  <cellStyles count="3">
    <cellStyle name="Millares" xfId="2" builtinId="3"/>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externalLink" Target="externalLinks/externalLink2.xml"/><Relationship Id="rId10" Type="http://schemas.openxmlformats.org/officeDocument/2006/relationships/customXml" Target="../customXml/item1.xml"/><Relationship Id="rId4" Type="http://schemas.openxmlformats.org/officeDocument/2006/relationships/externalLink" Target="externalLinks/externalLink1.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523875</xdr:colOff>
      <xdr:row>20</xdr:row>
      <xdr:rowOff>2786062</xdr:rowOff>
    </xdr:from>
    <xdr:to>
      <xdr:col>3</xdr:col>
      <xdr:colOff>2571750</xdr:colOff>
      <xdr:row>23</xdr:row>
      <xdr:rowOff>61031</xdr:rowOff>
    </xdr:to>
    <xdr:pic>
      <xdr:nvPicPr>
        <xdr:cNvPr id="4" name="Imagen 3">
          <a:extLst>
            <a:ext uri="{FF2B5EF4-FFF2-40B4-BE49-F238E27FC236}">
              <a16:creationId xmlns:a16="http://schemas.microsoft.com/office/drawing/2014/main" id="{361CAE30-B422-4062-9D3F-94865D800F8F}"/>
            </a:ext>
          </a:extLst>
        </xdr:cNvPr>
        <xdr:cNvPicPr>
          <a:picLocks noChangeAspect="1"/>
        </xdr:cNvPicPr>
      </xdr:nvPicPr>
      <xdr:blipFill>
        <a:blip xmlns:r="http://schemas.openxmlformats.org/officeDocument/2006/relationships" r:embed="rId1"/>
        <a:stretch>
          <a:fillRect/>
        </a:stretch>
      </xdr:blipFill>
      <xdr:spPr>
        <a:xfrm>
          <a:off x="3262313" y="36861750"/>
          <a:ext cx="4643437" cy="82303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17</xdr:row>
      <xdr:rowOff>776548</xdr:rowOff>
    </xdr:from>
    <xdr:to>
      <xdr:col>3</xdr:col>
      <xdr:colOff>2484782</xdr:colOff>
      <xdr:row>22</xdr:row>
      <xdr:rowOff>160423</xdr:rowOff>
    </xdr:to>
    <xdr:pic>
      <xdr:nvPicPr>
        <xdr:cNvPr id="2" name="Imagen 1">
          <a:extLst>
            <a:ext uri="{FF2B5EF4-FFF2-40B4-BE49-F238E27FC236}">
              <a16:creationId xmlns:a16="http://schemas.microsoft.com/office/drawing/2014/main" id="{7CC037DB-8C89-467A-BF5A-B69536B3F153}"/>
            </a:ext>
          </a:extLst>
        </xdr:cNvPr>
        <xdr:cNvPicPr>
          <a:picLocks noChangeAspect="1"/>
        </xdr:cNvPicPr>
      </xdr:nvPicPr>
      <xdr:blipFill>
        <a:blip xmlns:r="http://schemas.openxmlformats.org/officeDocument/2006/relationships" r:embed="rId1"/>
        <a:stretch>
          <a:fillRect/>
        </a:stretch>
      </xdr:blipFill>
      <xdr:spPr>
        <a:xfrm>
          <a:off x="1200978" y="30801005"/>
          <a:ext cx="4886739" cy="149594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152400</xdr:colOff>
      <xdr:row>11</xdr:row>
      <xdr:rowOff>95250</xdr:rowOff>
    </xdr:from>
    <xdr:to>
      <xdr:col>2</xdr:col>
      <xdr:colOff>1600200</xdr:colOff>
      <xdr:row>15</xdr:row>
      <xdr:rowOff>6803</xdr:rowOff>
    </xdr:to>
    <xdr:pic>
      <xdr:nvPicPr>
        <xdr:cNvPr id="2" name="Imagen 1">
          <a:extLst>
            <a:ext uri="{FF2B5EF4-FFF2-40B4-BE49-F238E27FC236}">
              <a16:creationId xmlns:a16="http://schemas.microsoft.com/office/drawing/2014/main" id="{202CBC08-6F08-403C-ACAF-7DE32F6855F8}"/>
            </a:ext>
          </a:extLst>
        </xdr:cNvPr>
        <xdr:cNvPicPr>
          <a:picLocks noChangeAspect="1"/>
        </xdr:cNvPicPr>
      </xdr:nvPicPr>
      <xdr:blipFill>
        <a:blip xmlns:r="http://schemas.openxmlformats.org/officeDocument/2006/relationships" r:embed="rId1"/>
        <a:stretch>
          <a:fillRect/>
        </a:stretch>
      </xdr:blipFill>
      <xdr:spPr>
        <a:xfrm>
          <a:off x="361950" y="3095625"/>
          <a:ext cx="2200275" cy="67355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72.21.60.193\Users\APU%20GAITANA\APU%20PRESUPUESTO%2020-01-07%20(NO%20ABRIR).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fuerzaaereacolombia-my.sharepoint.com/Users/YELITZA.VERGEL/Desktop/CUADROS/APU%20BASE/BASE%20DE%20DATOS%20INSUMOS%20Y%20APUs%20Version%20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1"/>
      <sheetName val="2"/>
      <sheetName val="3"/>
      <sheetName val="3 PREE"/>
      <sheetName val="4"/>
      <sheetName val="4 PREE"/>
      <sheetName val="5"/>
      <sheetName val="5 PREE"/>
      <sheetName val="6"/>
      <sheetName val="6 PREE"/>
      <sheetName val="7"/>
      <sheetName val="7 PREE"/>
      <sheetName val="8"/>
      <sheetName val="9 PREE"/>
      <sheetName val="9"/>
      <sheetName val="10"/>
      <sheetName val="10 PREE"/>
      <sheetName val="11 PREE"/>
      <sheetName val="11"/>
      <sheetName val="12 PREE"/>
      <sheetName val="12"/>
      <sheetName val="13 PREE"/>
      <sheetName val="13"/>
      <sheetName val="14"/>
      <sheetName val="14 PREE"/>
      <sheetName val="15 PREE"/>
      <sheetName val="15"/>
      <sheetName val="16 PREE"/>
      <sheetName val="16"/>
      <sheetName val="17 PREE"/>
      <sheetName val="17"/>
      <sheetName val="18 PREE"/>
      <sheetName val="18"/>
      <sheetName val="19"/>
      <sheetName val="20"/>
      <sheetName val="21"/>
      <sheetName val="PRESUPUESTO"/>
      <sheetName val="INSUM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ráfico1"/>
      <sheetName val="INSUMOS"/>
      <sheetName val="SALARIOS"/>
      <sheetName val="INFORMACION"/>
      <sheetName val="A.P.U.s"/>
      <sheetName val="Especificaciones tecnicas"/>
      <sheetName val="PPTO"/>
      <sheetName val="A.I.U."/>
      <sheetName val="ACTIVIDADES"/>
      <sheetName val="PRESUPUESTO"/>
      <sheetName val="CONCRETOS Y MORTEROS"/>
      <sheetName val="0 CALCULOS, ESTUDIOS Y DISEÑOS"/>
      <sheetName val="1 PRELIMINARES"/>
      <sheetName val="2 MOVIMIENTO DE TIERRAS"/>
      <sheetName val="3 CIMENTACION"/>
      <sheetName val="4 ESTRUCTURA"/>
      <sheetName val="5 MAMPOSTERIA"/>
      <sheetName val="6 HIDROSANITARIAS"/>
      <sheetName val="7.1 E. INFRAESTRUCTURA"/>
      <sheetName val="7.2 E. DUCTERIA"/>
      <sheetName val="7.3 E. TABLEROS"/>
      <sheetName val="7.4 E. ACOMETIDA"/>
      <sheetName val="7.5 E. SALIDAS"/>
      <sheetName val="7.6 E. SPT Y APANTAL"/>
      <sheetName val="7.7 E. MEDIA TENSION"/>
      <sheetName val="7.8 E. COMUNICACIONES Y TV"/>
      <sheetName val="7.9 E. SIST. CONTRAINCENDIOS"/>
      <sheetName val="7.10 E. EQUIPOS"/>
      <sheetName val="7.11 E. TRAMITES"/>
      <sheetName val="8 PAÑETES"/>
      <sheetName val="9 CIELORASO"/>
      <sheetName val="10 ACABADOS - IMP"/>
      <sheetName val="11 PINTURA"/>
      <sheetName val="12 CARP. MADERA"/>
      <sheetName val="13 CARP. METALICA"/>
      <sheetName val="14 CARP. ALUMINIO"/>
      <sheetName val="15 CARP. INOX"/>
      <sheetName val="16 CUBIERTAS"/>
      <sheetName val="17 APARATOS Y ACCESORIOS"/>
      <sheetName val="18 VIDRIOS Y ESPEJOS"/>
      <sheetName val="19 CERRADURAS"/>
      <sheetName val="20 OBRAS EXTERIORES"/>
      <sheetName val="21 URBANISMO"/>
      <sheetName val="22 ASEO GENER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mailto:Operari@"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hyperlink" Target="mailto:Operari@"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17A7F7-B339-48B6-941C-422390C554DD}">
  <dimension ref="B1:N28"/>
  <sheetViews>
    <sheetView showGridLines="0" topLeftCell="A10" zoomScale="40" zoomScaleNormal="40" zoomScaleSheetLayoutView="100" workbookViewId="0">
      <selection activeCell="O13" sqref="O13"/>
    </sheetView>
  </sheetViews>
  <sheetFormatPr baseColWidth="10" defaultColWidth="41" defaultRowHeight="26.25" x14ac:dyDescent="0.4"/>
  <cols>
    <col min="1" max="1" width="41" style="1"/>
    <col min="2" max="2" width="24" style="1" customWidth="1"/>
    <col min="3" max="3" width="15.140625" style="1" customWidth="1"/>
    <col min="4" max="4" width="146.7109375" style="1" customWidth="1"/>
    <col min="5" max="5" width="8.28515625" style="1" customWidth="1"/>
    <col min="6" max="6" width="18.7109375" style="2" customWidth="1"/>
    <col min="7" max="7" width="14.140625" style="3" customWidth="1"/>
    <col min="8" max="8" width="12" style="3" customWidth="1"/>
    <col min="9" max="9" width="15" style="3" customWidth="1"/>
    <col min="10" max="10" width="13.42578125" style="3" customWidth="1"/>
    <col min="11" max="11" width="15.7109375" style="3" customWidth="1"/>
    <col min="12" max="12" width="28.140625" style="3" customWidth="1"/>
    <col min="13" max="13" width="30.42578125" style="3" customWidth="1"/>
    <col min="14" max="14" width="35.7109375" style="3" customWidth="1"/>
    <col min="15" max="16384" width="41" style="1"/>
  </cols>
  <sheetData>
    <row r="1" spans="2:14" ht="36" customHeight="1" thickBot="1" x14ac:dyDescent="0.45">
      <c r="B1" s="75" t="s">
        <v>43</v>
      </c>
      <c r="C1" s="75"/>
      <c r="D1" s="75"/>
      <c r="E1" s="75"/>
      <c r="F1" s="75"/>
      <c r="G1" s="75"/>
      <c r="H1" s="75"/>
      <c r="I1" s="75"/>
      <c r="J1" s="75"/>
      <c r="K1" s="75"/>
      <c r="L1" s="75"/>
      <c r="M1" s="75"/>
      <c r="N1" s="75"/>
    </row>
    <row r="2" spans="2:14" ht="84.75" customHeight="1" thickBot="1" x14ac:dyDescent="0.45">
      <c r="B2" s="76" t="s">
        <v>0</v>
      </c>
      <c r="C2" s="77"/>
      <c r="D2" s="77"/>
      <c r="E2" s="77"/>
      <c r="F2" s="77"/>
      <c r="G2" s="77"/>
      <c r="H2" s="77"/>
      <c r="I2" s="77"/>
      <c r="J2" s="77"/>
      <c r="K2" s="77"/>
      <c r="L2" s="77"/>
      <c r="M2" s="77"/>
      <c r="N2" s="78"/>
    </row>
    <row r="3" spans="2:14" ht="67.5" customHeight="1" thickBot="1" x14ac:dyDescent="0.45">
      <c r="B3" s="79" t="s">
        <v>1</v>
      </c>
      <c r="C3" s="80"/>
      <c r="D3" s="80"/>
      <c r="E3" s="80"/>
      <c r="F3" s="80"/>
      <c r="G3" s="80"/>
      <c r="H3" s="80"/>
      <c r="I3" s="80"/>
      <c r="J3" s="80"/>
      <c r="K3" s="80"/>
      <c r="L3" s="80"/>
      <c r="M3" s="80"/>
      <c r="N3" s="81"/>
    </row>
    <row r="4" spans="2:14" ht="154.5" customHeight="1" thickBot="1" x14ac:dyDescent="0.45">
      <c r="B4" s="82" t="s">
        <v>2</v>
      </c>
      <c r="C4" s="83"/>
      <c r="D4" s="83"/>
      <c r="E4" s="83"/>
      <c r="F4" s="83"/>
      <c r="G4" s="83"/>
      <c r="H4" s="83"/>
      <c r="I4" s="83"/>
      <c r="J4" s="83"/>
      <c r="K4" s="83"/>
      <c r="L4" s="83"/>
      <c r="M4" s="83"/>
      <c r="N4" s="84"/>
    </row>
    <row r="5" spans="2:14" ht="125.25" customHeight="1" thickBot="1" x14ac:dyDescent="0.45">
      <c r="B5" s="4" t="s">
        <v>3</v>
      </c>
      <c r="C5" s="85" t="s">
        <v>4</v>
      </c>
      <c r="D5" s="86"/>
      <c r="E5" s="87" t="s">
        <v>37</v>
      </c>
      <c r="F5" s="88"/>
      <c r="G5" s="89" t="s">
        <v>5</v>
      </c>
      <c r="H5" s="90"/>
      <c r="I5" s="87" t="s">
        <v>6</v>
      </c>
      <c r="J5" s="88"/>
      <c r="K5" s="5" t="s">
        <v>7</v>
      </c>
      <c r="L5" s="5" t="s">
        <v>8</v>
      </c>
      <c r="M5" s="6" t="s">
        <v>9</v>
      </c>
      <c r="N5" s="7" t="s">
        <v>38</v>
      </c>
    </row>
    <row r="6" spans="2:14" ht="84" customHeight="1" thickBot="1" x14ac:dyDescent="0.45">
      <c r="B6" s="49" t="s">
        <v>10</v>
      </c>
      <c r="C6" s="50"/>
      <c r="D6" s="50"/>
      <c r="E6" s="50"/>
      <c r="F6" s="50"/>
      <c r="G6" s="50"/>
      <c r="H6" s="50"/>
      <c r="I6" s="50"/>
      <c r="J6" s="50"/>
      <c r="K6" s="50"/>
      <c r="L6" s="50"/>
      <c r="M6" s="50"/>
      <c r="N6" s="51"/>
    </row>
    <row r="7" spans="2:14" ht="174" customHeight="1" thickBot="1" x14ac:dyDescent="0.45">
      <c r="B7" s="8">
        <v>1</v>
      </c>
      <c r="C7" s="52" t="s">
        <v>11</v>
      </c>
      <c r="D7" s="53"/>
      <c r="E7" s="54">
        <v>3</v>
      </c>
      <c r="F7" s="55"/>
      <c r="G7" s="56" t="s">
        <v>12</v>
      </c>
      <c r="H7" s="57"/>
      <c r="I7" s="73">
        <v>853333</v>
      </c>
      <c r="J7" s="74"/>
      <c r="K7" s="37">
        <v>0.19</v>
      </c>
      <c r="L7" s="37">
        <f>I7*K7</f>
        <v>162133.26999999999</v>
      </c>
      <c r="M7" s="38">
        <f>+I7+L7</f>
        <v>1015466.27</v>
      </c>
      <c r="N7" s="39">
        <f>M7*E7</f>
        <v>3046398.81</v>
      </c>
    </row>
    <row r="8" spans="2:14" ht="173.25" customHeight="1" thickBot="1" x14ac:dyDescent="0.45">
      <c r="B8" s="9">
        <v>2</v>
      </c>
      <c r="C8" s="61" t="s">
        <v>13</v>
      </c>
      <c r="D8" s="62"/>
      <c r="E8" s="67">
        <v>1</v>
      </c>
      <c r="F8" s="68"/>
      <c r="G8" s="65" t="s">
        <v>12</v>
      </c>
      <c r="H8" s="66"/>
      <c r="I8" s="73">
        <v>933491</v>
      </c>
      <c r="J8" s="74"/>
      <c r="K8" s="40">
        <v>0.19</v>
      </c>
      <c r="L8" s="40">
        <f t="shared" ref="L8:L10" si="0">I8*K8</f>
        <v>177363.29</v>
      </c>
      <c r="M8" s="41">
        <f t="shared" ref="M8:M10" si="1">I8+L8</f>
        <v>1110854.29</v>
      </c>
      <c r="N8" s="39">
        <f>M8*E8</f>
        <v>1110854.29</v>
      </c>
    </row>
    <row r="9" spans="2:14" ht="213" customHeight="1" thickBot="1" x14ac:dyDescent="0.45">
      <c r="B9" s="9">
        <v>3</v>
      </c>
      <c r="C9" s="61" t="s">
        <v>14</v>
      </c>
      <c r="D9" s="62"/>
      <c r="E9" s="63">
        <v>1</v>
      </c>
      <c r="F9" s="64"/>
      <c r="G9" s="65" t="s">
        <v>12</v>
      </c>
      <c r="H9" s="66"/>
      <c r="I9" s="73">
        <v>933491</v>
      </c>
      <c r="J9" s="74"/>
      <c r="K9" s="40">
        <v>0.19</v>
      </c>
      <c r="L9" s="40">
        <f t="shared" si="0"/>
        <v>177363.29</v>
      </c>
      <c r="M9" s="41">
        <f t="shared" si="1"/>
        <v>1110854.29</v>
      </c>
      <c r="N9" s="39">
        <f>M9*E9</f>
        <v>1110854.29</v>
      </c>
    </row>
    <row r="10" spans="2:14" ht="147" customHeight="1" thickBot="1" x14ac:dyDescent="0.45">
      <c r="B10" s="10">
        <v>4</v>
      </c>
      <c r="C10" s="69" t="s">
        <v>15</v>
      </c>
      <c r="D10" s="70"/>
      <c r="E10" s="71">
        <v>1</v>
      </c>
      <c r="F10" s="72"/>
      <c r="G10" s="91" t="s">
        <v>12</v>
      </c>
      <c r="H10" s="92"/>
      <c r="I10" s="73">
        <v>311163</v>
      </c>
      <c r="J10" s="74"/>
      <c r="K10" s="42">
        <v>0.19</v>
      </c>
      <c r="L10" s="42">
        <f t="shared" si="0"/>
        <v>59120.97</v>
      </c>
      <c r="M10" s="43">
        <f t="shared" si="1"/>
        <v>370283.97</v>
      </c>
      <c r="N10" s="44">
        <f>M10*E10</f>
        <v>370283.97</v>
      </c>
    </row>
    <row r="11" spans="2:14" ht="79.5" customHeight="1" thickBot="1" x14ac:dyDescent="0.45">
      <c r="B11" s="58" t="s">
        <v>16</v>
      </c>
      <c r="C11" s="59"/>
      <c r="D11" s="59"/>
      <c r="E11" s="59"/>
      <c r="F11" s="59"/>
      <c r="G11" s="59"/>
      <c r="H11" s="59"/>
      <c r="I11" s="59"/>
      <c r="J11" s="59"/>
      <c r="K11" s="59"/>
      <c r="L11" s="59"/>
      <c r="M11" s="60"/>
      <c r="N11" s="13">
        <f>+SUM(N7:N10)</f>
        <v>5638391.3600000003</v>
      </c>
    </row>
    <row r="12" spans="2:14" ht="80.25" customHeight="1" thickBot="1" x14ac:dyDescent="0.45">
      <c r="B12" s="103" t="s">
        <v>17</v>
      </c>
      <c r="C12" s="50"/>
      <c r="D12" s="50"/>
      <c r="E12" s="50"/>
      <c r="F12" s="50"/>
      <c r="G12" s="50"/>
      <c r="H12" s="50"/>
      <c r="I12" s="50"/>
      <c r="J12" s="50"/>
      <c r="K12" s="50"/>
      <c r="L12" s="50"/>
      <c r="M12" s="50"/>
      <c r="N12" s="104"/>
    </row>
    <row r="13" spans="2:14" ht="156" customHeight="1" thickBot="1" x14ac:dyDescent="0.45">
      <c r="B13" s="11">
        <v>5</v>
      </c>
      <c r="C13" s="105" t="s">
        <v>18</v>
      </c>
      <c r="D13" s="106"/>
      <c r="E13" s="107">
        <v>1</v>
      </c>
      <c r="F13" s="108"/>
      <c r="G13" s="109" t="s">
        <v>12</v>
      </c>
      <c r="H13" s="110"/>
      <c r="I13" s="111">
        <v>853333</v>
      </c>
      <c r="J13" s="112"/>
      <c r="K13" s="45">
        <v>0.19</v>
      </c>
      <c r="L13" s="45">
        <f t="shared" ref="L13" si="2">I13*K13</f>
        <v>162133.26999999999</v>
      </c>
      <c r="M13" s="45">
        <f>I13+L13</f>
        <v>1015466.27</v>
      </c>
      <c r="N13" s="44">
        <f>M13*E13</f>
        <v>1015466.27</v>
      </c>
    </row>
    <row r="14" spans="2:14" ht="36.75" customHeight="1" thickBot="1" x14ac:dyDescent="0.45">
      <c r="B14" s="93" t="s">
        <v>19</v>
      </c>
      <c r="C14" s="94"/>
      <c r="D14" s="94"/>
      <c r="E14" s="94"/>
      <c r="F14" s="94"/>
      <c r="G14" s="94"/>
      <c r="H14" s="94"/>
      <c r="I14" s="94"/>
      <c r="J14" s="94"/>
      <c r="K14" s="94"/>
      <c r="L14" s="94"/>
      <c r="M14" s="95"/>
      <c r="N14" s="46">
        <f>+N13</f>
        <v>1015466.27</v>
      </c>
    </row>
    <row r="15" spans="2:14" ht="75.75" customHeight="1" thickBot="1" x14ac:dyDescent="0.45">
      <c r="B15" s="100" t="s">
        <v>39</v>
      </c>
      <c r="C15" s="101"/>
      <c r="D15" s="101"/>
      <c r="E15" s="101"/>
      <c r="F15" s="101"/>
      <c r="G15" s="101"/>
      <c r="H15" s="101"/>
      <c r="I15" s="101"/>
      <c r="J15" s="101"/>
      <c r="K15" s="101"/>
      <c r="L15" s="101"/>
      <c r="M15" s="102"/>
      <c r="N15" s="47">
        <f>+N11+N14</f>
        <v>6653857.6300000008</v>
      </c>
    </row>
    <row r="17" spans="2:14" ht="59.25" hidden="1" customHeight="1" thickBot="1" x14ac:dyDescent="0.45">
      <c r="B17" s="96" t="s">
        <v>34</v>
      </c>
      <c r="C17" s="96"/>
      <c r="D17" s="96"/>
      <c r="E17" s="96"/>
      <c r="F17" s="96"/>
      <c r="G17" s="96"/>
      <c r="H17" s="96"/>
      <c r="I17" s="96"/>
      <c r="J17" s="96"/>
      <c r="K17" s="96"/>
      <c r="L17" s="96"/>
      <c r="M17" s="96"/>
      <c r="N17" s="97"/>
    </row>
    <row r="18" spans="2:14" ht="408" customHeight="1" x14ac:dyDescent="0.4">
      <c r="B18" s="96"/>
      <c r="C18" s="96"/>
      <c r="D18" s="96"/>
      <c r="E18" s="96"/>
      <c r="F18" s="96"/>
      <c r="G18" s="96"/>
      <c r="H18" s="96"/>
      <c r="I18" s="96"/>
      <c r="J18" s="96"/>
      <c r="K18" s="96"/>
      <c r="L18" s="96"/>
      <c r="M18" s="96"/>
      <c r="N18" s="97"/>
    </row>
    <row r="19" spans="2:14" ht="265.5" customHeight="1" x14ac:dyDescent="0.4">
      <c r="B19" s="96"/>
      <c r="C19" s="96"/>
      <c r="D19" s="96"/>
      <c r="E19" s="96"/>
      <c r="F19" s="96"/>
      <c r="G19" s="96"/>
      <c r="H19" s="96"/>
      <c r="I19" s="96"/>
      <c r="J19" s="96"/>
      <c r="K19" s="96"/>
      <c r="L19" s="96"/>
      <c r="M19" s="96"/>
      <c r="N19" s="97"/>
    </row>
    <row r="20" spans="2:14" ht="297" customHeight="1" x14ac:dyDescent="0.4">
      <c r="B20" s="96"/>
      <c r="C20" s="96"/>
      <c r="D20" s="96"/>
      <c r="E20" s="96"/>
      <c r="F20" s="96"/>
      <c r="G20" s="96"/>
      <c r="H20" s="96"/>
      <c r="I20" s="96"/>
      <c r="J20" s="96"/>
      <c r="K20" s="96"/>
      <c r="L20" s="96"/>
      <c r="M20" s="96"/>
      <c r="N20" s="97"/>
    </row>
    <row r="21" spans="2:14" ht="226.5" customHeight="1" thickBot="1" x14ac:dyDescent="0.45">
      <c r="B21" s="98"/>
      <c r="C21" s="98"/>
      <c r="D21" s="98"/>
      <c r="E21" s="98"/>
      <c r="F21" s="98"/>
      <c r="G21" s="98"/>
      <c r="H21" s="98"/>
      <c r="I21" s="98"/>
      <c r="J21" s="98"/>
      <c r="K21" s="98"/>
      <c r="L21" s="98"/>
      <c r="M21" s="98"/>
      <c r="N21" s="99"/>
    </row>
    <row r="24" spans="2:14" ht="26.25" customHeight="1" x14ac:dyDescent="0.4">
      <c r="B24" s="12" t="s">
        <v>40</v>
      </c>
    </row>
    <row r="25" spans="2:14" ht="26.25" customHeight="1" x14ac:dyDescent="0.4">
      <c r="B25" s="12" t="s">
        <v>41</v>
      </c>
    </row>
    <row r="26" spans="2:14" ht="27" customHeight="1" x14ac:dyDescent="0.4">
      <c r="B26" s="12"/>
    </row>
    <row r="27" spans="2:14" ht="26.25" customHeight="1" x14ac:dyDescent="0.4">
      <c r="B27" s="12"/>
    </row>
    <row r="28" spans="2:14" ht="26.25" customHeight="1" x14ac:dyDescent="0.4">
      <c r="B28" s="12"/>
    </row>
  </sheetData>
  <mergeCells count="34">
    <mergeCell ref="I8:J8"/>
    <mergeCell ref="G10:H10"/>
    <mergeCell ref="B14:M14"/>
    <mergeCell ref="B17:N21"/>
    <mergeCell ref="B15:M15"/>
    <mergeCell ref="B12:N12"/>
    <mergeCell ref="C13:D13"/>
    <mergeCell ref="E13:F13"/>
    <mergeCell ref="G13:H13"/>
    <mergeCell ref="I13:J13"/>
    <mergeCell ref="B1:N1"/>
    <mergeCell ref="B2:N2"/>
    <mergeCell ref="B3:N3"/>
    <mergeCell ref="B4:N4"/>
    <mergeCell ref="C5:D5"/>
    <mergeCell ref="E5:F5"/>
    <mergeCell ref="G5:H5"/>
    <mergeCell ref="I5:J5"/>
    <mergeCell ref="B6:N6"/>
    <mergeCell ref="C7:D7"/>
    <mergeCell ref="E7:F7"/>
    <mergeCell ref="G7:H7"/>
    <mergeCell ref="B11:M11"/>
    <mergeCell ref="C9:D9"/>
    <mergeCell ref="E9:F9"/>
    <mergeCell ref="G9:H9"/>
    <mergeCell ref="C8:D8"/>
    <mergeCell ref="E8:F8"/>
    <mergeCell ref="G8:H8"/>
    <mergeCell ref="C10:D10"/>
    <mergeCell ref="E10:F10"/>
    <mergeCell ref="I10:J10"/>
    <mergeCell ref="I7:J7"/>
    <mergeCell ref="I9:J9"/>
  </mergeCells>
  <hyperlinks>
    <hyperlink ref="G7" r:id="rId1" xr:uid="{594ABCBC-1E62-4C7D-92E8-0F53BF46A479}"/>
  </hyperlinks>
  <pageMargins left="1.1811023622047245" right="0.70866141732283472" top="0.74803149606299213" bottom="0.74803149606299213" header="0.31496062992125984" footer="0.31496062992125984"/>
  <pageSetup scale="56" orientation="portrait" horizontalDpi="300" verticalDpi="30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D4686B-83D2-468A-B98B-DB25AA076D8F}">
  <dimension ref="B1:O25"/>
  <sheetViews>
    <sheetView showGridLines="0" tabSelected="1" zoomScale="46" zoomScaleNormal="46" zoomScaleSheetLayoutView="100" workbookViewId="0">
      <selection activeCell="I10" sqref="I10:J10"/>
    </sheetView>
  </sheetViews>
  <sheetFormatPr baseColWidth="10" defaultColWidth="41" defaultRowHeight="26.25" x14ac:dyDescent="0.4"/>
  <cols>
    <col min="1" max="1" width="18.140625" style="1" customWidth="1"/>
    <col min="2" max="2" width="15.140625" style="1" customWidth="1"/>
    <col min="3" max="3" width="20.85546875" style="1" customWidth="1"/>
    <col min="4" max="4" width="146.7109375" style="1" customWidth="1"/>
    <col min="5" max="5" width="8.28515625" style="1" customWidth="1"/>
    <col min="6" max="6" width="9" style="2" customWidth="1"/>
    <col min="7" max="7" width="14.140625" style="3" customWidth="1"/>
    <col min="8" max="8" width="8.85546875" style="3" customWidth="1"/>
    <col min="9" max="9" width="15" style="3" customWidth="1"/>
    <col min="10" max="10" width="9.42578125" style="3" customWidth="1"/>
    <col min="11" max="11" width="18.5703125" style="3" customWidth="1"/>
    <col min="12" max="12" width="23.85546875" style="3" customWidth="1"/>
    <col min="13" max="13" width="27.140625" style="3" customWidth="1"/>
    <col min="14" max="14" width="26.85546875" style="3" customWidth="1"/>
    <col min="15" max="16384" width="41" style="1"/>
  </cols>
  <sheetData>
    <row r="1" spans="2:15" ht="36" customHeight="1" x14ac:dyDescent="0.4">
      <c r="B1" s="129" t="s">
        <v>42</v>
      </c>
      <c r="C1" s="129"/>
      <c r="D1" s="129"/>
      <c r="E1" s="129"/>
      <c r="F1" s="129"/>
      <c r="G1" s="129"/>
      <c r="H1" s="129"/>
      <c r="I1" s="129"/>
      <c r="J1" s="129"/>
      <c r="K1" s="129"/>
      <c r="L1" s="129"/>
      <c r="M1" s="129"/>
      <c r="N1" s="129"/>
    </row>
    <row r="2" spans="2:15" ht="84.75" customHeight="1" x14ac:dyDescent="0.4">
      <c r="B2" s="76" t="s">
        <v>0</v>
      </c>
      <c r="C2" s="77"/>
      <c r="D2" s="77"/>
      <c r="E2" s="77"/>
      <c r="F2" s="77"/>
      <c r="G2" s="77"/>
      <c r="H2" s="77"/>
      <c r="I2" s="77"/>
      <c r="J2" s="77"/>
      <c r="K2" s="77"/>
      <c r="L2" s="77"/>
      <c r="M2" s="77"/>
      <c r="N2" s="78"/>
    </row>
    <row r="3" spans="2:15" ht="59.25" customHeight="1" x14ac:dyDescent="0.4">
      <c r="B3" s="139" t="s">
        <v>20</v>
      </c>
      <c r="C3" s="140"/>
      <c r="D3" s="140"/>
      <c r="E3" s="140"/>
      <c r="F3" s="140"/>
      <c r="G3" s="140"/>
      <c r="H3" s="140"/>
      <c r="I3" s="140"/>
      <c r="J3" s="140"/>
      <c r="K3" s="140"/>
      <c r="L3" s="140"/>
      <c r="M3" s="140"/>
      <c r="N3" s="141"/>
    </row>
    <row r="4" spans="2:15" ht="117" customHeight="1" x14ac:dyDescent="0.4">
      <c r="B4" s="82" t="s">
        <v>2</v>
      </c>
      <c r="C4" s="83"/>
      <c r="D4" s="83"/>
      <c r="E4" s="83"/>
      <c r="F4" s="83"/>
      <c r="G4" s="83"/>
      <c r="H4" s="83"/>
      <c r="I4" s="83"/>
      <c r="J4" s="83"/>
      <c r="K4" s="83"/>
      <c r="L4" s="83"/>
      <c r="M4" s="83"/>
      <c r="N4" s="84"/>
    </row>
    <row r="5" spans="2:15" ht="105.75" customHeight="1" x14ac:dyDescent="0.4">
      <c r="B5" s="4" t="s">
        <v>3</v>
      </c>
      <c r="C5" s="85" t="s">
        <v>4</v>
      </c>
      <c r="D5" s="86"/>
      <c r="E5" s="87" t="s">
        <v>21</v>
      </c>
      <c r="F5" s="88"/>
      <c r="G5" s="89" t="s">
        <v>5</v>
      </c>
      <c r="H5" s="90"/>
      <c r="I5" s="142" t="s">
        <v>6</v>
      </c>
      <c r="J5" s="142"/>
      <c r="K5" s="5" t="s">
        <v>7</v>
      </c>
      <c r="L5" s="5" t="s">
        <v>8</v>
      </c>
      <c r="M5" s="6" t="s">
        <v>9</v>
      </c>
      <c r="N5" s="7" t="s">
        <v>22</v>
      </c>
    </row>
    <row r="6" spans="2:15" ht="66.75" customHeight="1" thickBot="1" x14ac:dyDescent="0.45">
      <c r="B6" s="130" t="s">
        <v>10</v>
      </c>
      <c r="C6" s="131"/>
      <c r="D6" s="131"/>
      <c r="E6" s="131"/>
      <c r="F6" s="131"/>
      <c r="G6" s="131"/>
      <c r="H6" s="131"/>
      <c r="I6" s="131"/>
      <c r="J6" s="131"/>
      <c r="K6" s="131"/>
      <c r="L6" s="131"/>
      <c r="M6" s="131"/>
      <c r="N6" s="132"/>
    </row>
    <row r="7" spans="2:15" ht="179.25" customHeight="1" thickBot="1" x14ac:dyDescent="0.45">
      <c r="B7" s="8">
        <v>1</v>
      </c>
      <c r="C7" s="133" t="s">
        <v>11</v>
      </c>
      <c r="D7" s="134"/>
      <c r="E7" s="135">
        <v>3</v>
      </c>
      <c r="F7" s="136"/>
      <c r="G7" s="137" t="s">
        <v>12</v>
      </c>
      <c r="H7" s="138"/>
      <c r="I7" s="113">
        <v>3500600</v>
      </c>
      <c r="J7" s="113"/>
      <c r="K7" s="40">
        <v>0.19</v>
      </c>
      <c r="L7" s="40">
        <f>I7*K7</f>
        <v>665114</v>
      </c>
      <c r="M7" s="41">
        <f>I7+L7</f>
        <v>4165714</v>
      </c>
      <c r="N7" s="39">
        <f>M7*E7</f>
        <v>12497142</v>
      </c>
    </row>
    <row r="8" spans="2:15" ht="179.25" customHeight="1" thickBot="1" x14ac:dyDescent="0.45">
      <c r="B8" s="9">
        <v>2</v>
      </c>
      <c r="C8" s="125" t="s">
        <v>13</v>
      </c>
      <c r="D8" s="126"/>
      <c r="E8" s="68">
        <v>1</v>
      </c>
      <c r="F8" s="128"/>
      <c r="G8" s="65" t="s">
        <v>12</v>
      </c>
      <c r="H8" s="66"/>
      <c r="I8" s="113">
        <v>3850650</v>
      </c>
      <c r="J8" s="113"/>
      <c r="K8" s="40">
        <v>0.19</v>
      </c>
      <c r="L8" s="40">
        <f t="shared" ref="L8:L10" si="0">I8*K8</f>
        <v>731623.5</v>
      </c>
      <c r="M8" s="41">
        <f t="shared" ref="M8:M10" si="1">I8+L8</f>
        <v>4582273.5</v>
      </c>
      <c r="N8" s="39">
        <f t="shared" ref="N8:N10" si="2">M8*E8</f>
        <v>4582273.5</v>
      </c>
    </row>
    <row r="9" spans="2:15" ht="179.25" customHeight="1" thickBot="1" x14ac:dyDescent="0.45">
      <c r="B9" s="9">
        <v>3</v>
      </c>
      <c r="C9" s="125" t="s">
        <v>14</v>
      </c>
      <c r="D9" s="126"/>
      <c r="E9" s="64">
        <v>1</v>
      </c>
      <c r="F9" s="127"/>
      <c r="G9" s="65" t="s">
        <v>12</v>
      </c>
      <c r="H9" s="66"/>
      <c r="I9" s="113">
        <v>3850650</v>
      </c>
      <c r="J9" s="113"/>
      <c r="K9" s="40">
        <v>0.19</v>
      </c>
      <c r="L9" s="40">
        <f t="shared" si="0"/>
        <v>731623.5</v>
      </c>
      <c r="M9" s="41">
        <f t="shared" si="1"/>
        <v>4582273.5</v>
      </c>
      <c r="N9" s="39">
        <f t="shared" si="2"/>
        <v>4582273.5</v>
      </c>
    </row>
    <row r="10" spans="2:15" ht="179.25" customHeight="1" thickBot="1" x14ac:dyDescent="0.45">
      <c r="B10" s="10">
        <v>4</v>
      </c>
      <c r="C10" s="119" t="s">
        <v>15</v>
      </c>
      <c r="D10" s="120"/>
      <c r="E10" s="121">
        <v>1</v>
      </c>
      <c r="F10" s="122"/>
      <c r="G10" s="123" t="s">
        <v>12</v>
      </c>
      <c r="H10" s="124"/>
      <c r="I10" s="113">
        <v>1283550</v>
      </c>
      <c r="J10" s="113"/>
      <c r="K10" s="40">
        <v>0.19</v>
      </c>
      <c r="L10" s="40">
        <f t="shared" si="0"/>
        <v>243874.5</v>
      </c>
      <c r="M10" s="41">
        <f t="shared" si="1"/>
        <v>1527424.5</v>
      </c>
      <c r="N10" s="39">
        <f t="shared" si="2"/>
        <v>1527424.5</v>
      </c>
    </row>
    <row r="11" spans="2:15" ht="64.5" customHeight="1" thickBot="1" x14ac:dyDescent="0.45">
      <c r="B11" s="116" t="s">
        <v>23</v>
      </c>
      <c r="C11" s="117"/>
      <c r="D11" s="117"/>
      <c r="E11" s="117"/>
      <c r="F11" s="117"/>
      <c r="G11" s="117"/>
      <c r="H11" s="117"/>
      <c r="I11" s="117"/>
      <c r="J11" s="117"/>
      <c r="K11" s="117"/>
      <c r="L11" s="117"/>
      <c r="M11" s="118"/>
      <c r="N11" s="46">
        <f>+SUM(N7:N10)</f>
        <v>23189113.5</v>
      </c>
      <c r="O11" s="1">
        <f>+N11/30</f>
        <v>772970.45</v>
      </c>
    </row>
    <row r="12" spans="2:15" ht="68.25" customHeight="1" thickBot="1" x14ac:dyDescent="0.45">
      <c r="B12" s="115" t="s">
        <v>36</v>
      </c>
      <c r="C12" s="101"/>
      <c r="D12" s="101"/>
      <c r="E12" s="101"/>
      <c r="F12" s="101"/>
      <c r="G12" s="101"/>
      <c r="H12" s="101"/>
      <c r="I12" s="101"/>
      <c r="J12" s="101"/>
      <c r="K12" s="101"/>
      <c r="L12" s="101"/>
      <c r="M12" s="102"/>
      <c r="N12" s="48">
        <f>N11*3</f>
        <v>69567340.5</v>
      </c>
      <c r="O12" s="1">
        <f>+O11*20</f>
        <v>15459409</v>
      </c>
    </row>
    <row r="14" spans="2:15" ht="327.75" customHeight="1" x14ac:dyDescent="0.4">
      <c r="B14" s="114" t="s">
        <v>35</v>
      </c>
      <c r="C14" s="96"/>
      <c r="D14" s="96"/>
      <c r="E14" s="96"/>
      <c r="F14" s="96"/>
      <c r="G14" s="96"/>
      <c r="H14" s="96"/>
      <c r="I14" s="96"/>
      <c r="J14" s="96"/>
      <c r="K14" s="96"/>
      <c r="L14" s="96"/>
      <c r="M14" s="96"/>
      <c r="N14" s="96"/>
      <c r="O14" s="97"/>
    </row>
    <row r="15" spans="2:15" ht="371.25" customHeight="1" x14ac:dyDescent="0.4">
      <c r="B15" s="96"/>
      <c r="C15" s="96"/>
      <c r="D15" s="96"/>
      <c r="E15" s="96"/>
      <c r="F15" s="96"/>
      <c r="G15" s="96"/>
      <c r="H15" s="96"/>
      <c r="I15" s="96"/>
      <c r="J15" s="96"/>
      <c r="K15" s="96"/>
      <c r="L15" s="96"/>
      <c r="M15" s="96"/>
      <c r="N15" s="96"/>
      <c r="O15" s="97"/>
    </row>
    <row r="16" spans="2:15" ht="62.25" customHeight="1" x14ac:dyDescent="0.4">
      <c r="B16" s="96"/>
      <c r="C16" s="96"/>
      <c r="D16" s="96"/>
      <c r="E16" s="96"/>
      <c r="F16" s="96"/>
      <c r="G16" s="96"/>
      <c r="H16" s="96"/>
      <c r="I16" s="96"/>
      <c r="J16" s="96"/>
      <c r="K16" s="96"/>
      <c r="L16" s="96"/>
      <c r="M16" s="96"/>
      <c r="N16" s="96"/>
      <c r="O16" s="97"/>
    </row>
    <row r="17" spans="2:15" ht="257.10000000000002" customHeight="1" x14ac:dyDescent="0.4">
      <c r="B17" s="96"/>
      <c r="C17" s="96"/>
      <c r="D17" s="96"/>
      <c r="E17" s="96"/>
      <c r="F17" s="96"/>
      <c r="G17" s="96"/>
      <c r="H17" s="96"/>
      <c r="I17" s="96"/>
      <c r="J17" s="96"/>
      <c r="K17" s="96"/>
      <c r="L17" s="96"/>
      <c r="M17" s="96"/>
      <c r="N17" s="96"/>
      <c r="O17" s="97"/>
    </row>
    <row r="18" spans="2:15" ht="62.25" customHeight="1" x14ac:dyDescent="0.4">
      <c r="B18" s="98"/>
      <c r="C18" s="98"/>
      <c r="D18" s="98"/>
      <c r="E18" s="98"/>
      <c r="F18" s="98"/>
      <c r="G18" s="98"/>
      <c r="H18" s="98"/>
      <c r="I18" s="98"/>
      <c r="J18" s="98"/>
      <c r="K18" s="98"/>
      <c r="L18" s="98"/>
      <c r="M18" s="98"/>
      <c r="N18" s="98"/>
      <c r="O18" s="99"/>
    </row>
    <row r="21" spans="2:15" x14ac:dyDescent="0.4">
      <c r="B21" s="12"/>
    </row>
    <row r="22" spans="2:15" x14ac:dyDescent="0.4">
      <c r="B22" s="12"/>
    </row>
    <row r="23" spans="2:15" x14ac:dyDescent="0.4">
      <c r="B23" s="12" t="s">
        <v>40</v>
      </c>
    </row>
    <row r="24" spans="2:15" x14ac:dyDescent="0.4">
      <c r="B24" s="12" t="s">
        <v>41</v>
      </c>
    </row>
    <row r="25" spans="2:15" x14ac:dyDescent="0.4">
      <c r="B25" s="12"/>
    </row>
  </sheetData>
  <mergeCells count="28">
    <mergeCell ref="B1:N1"/>
    <mergeCell ref="B2:N2"/>
    <mergeCell ref="B6:N6"/>
    <mergeCell ref="C7:D7"/>
    <mergeCell ref="E7:F7"/>
    <mergeCell ref="G7:H7"/>
    <mergeCell ref="B3:N3"/>
    <mergeCell ref="B4:N4"/>
    <mergeCell ref="C5:D5"/>
    <mergeCell ref="E5:F5"/>
    <mergeCell ref="G5:H5"/>
    <mergeCell ref="I5:J5"/>
    <mergeCell ref="I7:J7"/>
    <mergeCell ref="I9:J9"/>
    <mergeCell ref="I8:J8"/>
    <mergeCell ref="B14:O18"/>
    <mergeCell ref="B12:M12"/>
    <mergeCell ref="B11:M11"/>
    <mergeCell ref="C10:D10"/>
    <mergeCell ref="E10:F10"/>
    <mergeCell ref="G10:H10"/>
    <mergeCell ref="I10:J10"/>
    <mergeCell ref="C9:D9"/>
    <mergeCell ref="E9:F9"/>
    <mergeCell ref="G9:H9"/>
    <mergeCell ref="C8:D8"/>
    <mergeCell ref="E8:F8"/>
    <mergeCell ref="G8:H8"/>
  </mergeCells>
  <hyperlinks>
    <hyperlink ref="G7" r:id="rId1" xr:uid="{B8FBC21C-4AB7-421E-9772-88A77CE9CDE1}"/>
  </hyperlinks>
  <pageMargins left="1.1811023622047245" right="0.70866141732283472" top="0.74803149606299213" bottom="0.74803149606299213" header="0.31496062992125984" footer="0.31496062992125984"/>
  <pageSetup scale="56" orientation="portrait" horizontalDpi="300" verticalDpi="30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F59C4B-727F-41E7-9808-33F6434C9DC7}">
  <dimension ref="B1:N19"/>
  <sheetViews>
    <sheetView workbookViewId="0">
      <selection activeCell="E20" sqref="E20"/>
    </sheetView>
  </sheetViews>
  <sheetFormatPr baseColWidth="10" defaultColWidth="10.85546875" defaultRowHeight="15" x14ac:dyDescent="0.25"/>
  <cols>
    <col min="1" max="1" width="3.140625" style="14" customWidth="1"/>
    <col min="2" max="2" width="11.28515625" style="15" customWidth="1"/>
    <col min="3" max="3" width="25.85546875" style="15" customWidth="1"/>
    <col min="4" max="4" width="22.85546875" style="19" customWidth="1"/>
    <col min="5" max="6" width="25.28515625" style="19" customWidth="1"/>
    <col min="7" max="16384" width="10.85546875" style="14"/>
  </cols>
  <sheetData>
    <row r="1" spans="2:14" ht="15.6" customHeight="1" thickBot="1" x14ac:dyDescent="0.3"/>
    <row r="2" spans="2:14" ht="30.95" customHeight="1" x14ac:dyDescent="0.25">
      <c r="B2" s="23" t="s">
        <v>24</v>
      </c>
      <c r="C2" s="24" t="s">
        <v>25</v>
      </c>
      <c r="D2" s="24" t="s">
        <v>26</v>
      </c>
      <c r="E2" s="25" t="s">
        <v>27</v>
      </c>
      <c r="F2" s="30" t="s">
        <v>28</v>
      </c>
    </row>
    <row r="3" spans="2:14" ht="24" customHeight="1" x14ac:dyDescent="0.25">
      <c r="B3" s="148" t="s">
        <v>1</v>
      </c>
      <c r="C3" s="149"/>
      <c r="D3" s="149"/>
      <c r="E3" s="31"/>
      <c r="F3" s="27"/>
    </row>
    <row r="4" spans="2:14" ht="18.95" customHeight="1" x14ac:dyDescent="0.25">
      <c r="B4" s="18">
        <v>2024</v>
      </c>
      <c r="C4" s="16" t="s">
        <v>29</v>
      </c>
      <c r="D4" s="17">
        <v>9600000</v>
      </c>
      <c r="E4" s="32">
        <f>+'OFERTA ECONOMICA 2024'!N11</f>
        <v>5638391.3600000003</v>
      </c>
      <c r="F4" s="27" t="str">
        <f t="shared" ref="F4:F5" si="0">+IF(D4&gt;=E4,"CUMPLE","NO CUMPLE")</f>
        <v>CUMPLE</v>
      </c>
    </row>
    <row r="5" spans="2:14" ht="21.6" customHeight="1" x14ac:dyDescent="0.25">
      <c r="B5" s="18">
        <v>2024</v>
      </c>
      <c r="C5" s="16" t="s">
        <v>29</v>
      </c>
      <c r="D5" s="17">
        <v>1867000</v>
      </c>
      <c r="E5" s="32">
        <f>+'OFERTA ECONOMICA 2024'!N14</f>
        <v>1015466.27</v>
      </c>
      <c r="F5" s="27" t="str">
        <f t="shared" si="0"/>
        <v>CUMPLE</v>
      </c>
    </row>
    <row r="6" spans="2:14" s="22" customFormat="1" ht="20.100000000000001" customHeight="1" x14ac:dyDescent="0.25">
      <c r="B6" s="144" t="s">
        <v>30</v>
      </c>
      <c r="C6" s="145"/>
      <c r="D6" s="20">
        <f>SUM(D4:D5)</f>
        <v>11467000</v>
      </c>
      <c r="E6" s="29">
        <f>SUM(E4:E5)</f>
        <v>6653857.6300000008</v>
      </c>
      <c r="F6" s="27" t="str">
        <f>+IF(D6&gt;=E6,"CUMPLE","NO CUMPLE")</f>
        <v>CUMPLE</v>
      </c>
    </row>
    <row r="7" spans="2:14" ht="20.100000000000001" customHeight="1" x14ac:dyDescent="0.25">
      <c r="B7" s="148" t="s">
        <v>20</v>
      </c>
      <c r="C7" s="149"/>
      <c r="D7" s="149"/>
      <c r="E7" s="31"/>
      <c r="F7" s="27"/>
    </row>
    <row r="8" spans="2:14" ht="21.6" customHeight="1" x14ac:dyDescent="0.25">
      <c r="B8" s="18">
        <v>2025</v>
      </c>
      <c r="C8" s="16" t="s">
        <v>29</v>
      </c>
      <c r="D8" s="17">
        <v>86980000</v>
      </c>
      <c r="E8" s="32">
        <f>+'OFERTA ECONOMICA 2025'!N12</f>
        <v>69567340.5</v>
      </c>
      <c r="F8" s="27" t="str">
        <f t="shared" ref="F8:F10" si="1">+IF(D8&gt;=E8,"CUMPLE","NO CUMPLE")</f>
        <v>CUMPLE</v>
      </c>
    </row>
    <row r="9" spans="2:14" s="19" customFormat="1" ht="21.95" customHeight="1" x14ac:dyDescent="0.25">
      <c r="B9" s="144" t="s">
        <v>31</v>
      </c>
      <c r="C9" s="145"/>
      <c r="D9" s="20">
        <f>SUM(D8)</f>
        <v>86980000</v>
      </c>
      <c r="E9" s="29">
        <f>SUM(E8)</f>
        <v>69567340.5</v>
      </c>
      <c r="F9" s="27" t="str">
        <f t="shared" si="1"/>
        <v>CUMPLE</v>
      </c>
    </row>
    <row r="10" spans="2:14" ht="30.6" customHeight="1" thickBot="1" x14ac:dyDescent="0.3">
      <c r="B10" s="146" t="s">
        <v>32</v>
      </c>
      <c r="C10" s="147"/>
      <c r="D10" s="21">
        <f>+D6+D9</f>
        <v>98447000</v>
      </c>
      <c r="E10" s="26">
        <f>+E6+E9</f>
        <v>76221198.129999995</v>
      </c>
      <c r="F10" s="28" t="str">
        <f t="shared" si="1"/>
        <v>CUMPLE</v>
      </c>
    </row>
    <row r="12" spans="2:14" ht="27" customHeight="1" x14ac:dyDescent="0.25">
      <c r="B12" s="143" t="s">
        <v>33</v>
      </c>
      <c r="C12" s="143"/>
      <c r="D12" s="143"/>
      <c r="E12" s="143"/>
      <c r="F12" s="143"/>
    </row>
    <row r="14" spans="2:14" s="34" customFormat="1" ht="9" x14ac:dyDescent="0.15">
      <c r="B14" s="33"/>
      <c r="F14" s="35"/>
      <c r="G14" s="36"/>
      <c r="H14" s="36"/>
      <c r="I14" s="36"/>
      <c r="J14" s="36"/>
      <c r="K14" s="36"/>
      <c r="L14" s="36"/>
      <c r="M14" s="36"/>
      <c r="N14" s="36"/>
    </row>
    <row r="15" spans="2:14" s="34" customFormat="1" ht="9" x14ac:dyDescent="0.15">
      <c r="B15" s="33"/>
      <c r="F15" s="35"/>
      <c r="G15" s="36"/>
      <c r="H15" s="36"/>
      <c r="I15" s="36"/>
      <c r="J15" s="36"/>
      <c r="K15" s="36"/>
      <c r="L15" s="36"/>
      <c r="M15" s="36"/>
      <c r="N15" s="36"/>
    </row>
    <row r="16" spans="2:14" s="34" customFormat="1" ht="9" x14ac:dyDescent="0.15">
      <c r="B16" s="33" t="s">
        <v>40</v>
      </c>
      <c r="F16" s="35"/>
      <c r="G16" s="36"/>
      <c r="H16" s="36"/>
      <c r="I16" s="36"/>
      <c r="J16" s="36"/>
      <c r="K16" s="36"/>
      <c r="L16" s="36"/>
      <c r="M16" s="36"/>
      <c r="N16" s="36"/>
    </row>
    <row r="17" spans="2:14" s="34" customFormat="1" ht="9" x14ac:dyDescent="0.15">
      <c r="B17" s="33" t="s">
        <v>41</v>
      </c>
      <c r="F17" s="35"/>
      <c r="G17" s="36"/>
      <c r="H17" s="36"/>
      <c r="I17" s="36"/>
      <c r="J17" s="36"/>
      <c r="K17" s="36"/>
      <c r="L17" s="36"/>
      <c r="M17" s="36"/>
      <c r="N17" s="36"/>
    </row>
    <row r="18" spans="2:14" s="34" customFormat="1" ht="9" x14ac:dyDescent="0.15">
      <c r="B18" s="33"/>
      <c r="F18" s="35"/>
      <c r="G18" s="36"/>
      <c r="H18" s="36"/>
      <c r="I18" s="36"/>
      <c r="J18" s="36"/>
      <c r="K18" s="36"/>
      <c r="L18" s="36"/>
      <c r="M18" s="36"/>
      <c r="N18" s="36"/>
    </row>
    <row r="19" spans="2:14" s="34" customFormat="1" ht="9" x14ac:dyDescent="0.15">
      <c r="B19" s="33"/>
      <c r="F19" s="35"/>
      <c r="G19" s="36"/>
      <c r="H19" s="36"/>
      <c r="I19" s="36"/>
      <c r="J19" s="36"/>
      <c r="K19" s="36"/>
      <c r="L19" s="36"/>
      <c r="M19" s="36"/>
      <c r="N19" s="36"/>
    </row>
  </sheetData>
  <mergeCells count="6">
    <mergeCell ref="B12:F12"/>
    <mergeCell ref="B9:C9"/>
    <mergeCell ref="B10:C10"/>
    <mergeCell ref="B3:D3"/>
    <mergeCell ref="B6:C6"/>
    <mergeCell ref="B7:D7"/>
  </mergeCells>
  <pageMargins left="0.7" right="0.7" top="0.75" bottom="0.75" header="0.3" footer="0.3"/>
  <pageSetup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104cafd7-c590-41b9-a38a-ce80edc5b979" xsi:nil="true"/>
    <lcf76f155ced4ddcb4097134ff3c332f xmlns="02b8895b-67f6-4491-8d00-3044947d2a3f">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8EE30D6452F90E44A3B8C7BC65034AD8" ma:contentTypeVersion="17" ma:contentTypeDescription="Crear nuevo documento." ma:contentTypeScope="" ma:versionID="69091b8d0135243a01d89798ce718518">
  <xsd:schema xmlns:xsd="http://www.w3.org/2001/XMLSchema" xmlns:xs="http://www.w3.org/2001/XMLSchema" xmlns:p="http://schemas.microsoft.com/office/2006/metadata/properties" xmlns:ns2="02b8895b-67f6-4491-8d00-3044947d2a3f" xmlns:ns3="104cafd7-c590-41b9-a38a-ce80edc5b979" targetNamespace="http://schemas.microsoft.com/office/2006/metadata/properties" ma:root="true" ma:fieldsID="b0926d7d464c6ec551fc5f46c73d6db2" ns2:_="" ns3:_="">
    <xsd:import namespace="02b8895b-67f6-4491-8d00-3044947d2a3f"/>
    <xsd:import namespace="104cafd7-c590-41b9-a38a-ce80edc5b979"/>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DateTaken" minOccurs="0"/>
                <xsd:element ref="ns2:lcf76f155ced4ddcb4097134ff3c332f" minOccurs="0"/>
                <xsd:element ref="ns3:TaxCatchAll" minOccurs="0"/>
                <xsd:element ref="ns2:MediaServiceObjectDetectorVersions"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2b8895b-67f6-4491-8d00-3044947d2a3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lcf76f155ced4ddcb4097134ff3c332f" ma:index="20" nillable="true" ma:taxonomy="true" ma:internalName="lcf76f155ced4ddcb4097134ff3c332f" ma:taxonomyFieldName="MediaServiceImageTags" ma:displayName="Etiquetas de imagen" ma:readOnly="false" ma:fieldId="{5cf76f15-5ced-4ddc-b409-7134ff3c332f}" ma:taxonomyMulti="true" ma:sspId="5debfcba-7ab8-4e81-bb94-72804333e642"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LengthInSeconds" ma:index="23" nillable="true" ma:displayName="MediaLengthInSeconds" ma:hidden="true" ma:internalName="MediaLengthInSeconds" ma:readOnly="true">
      <xsd:simpleType>
        <xsd:restriction base="dms:Unknown"/>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04cafd7-c590-41b9-a38a-ce80edc5b979"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21" nillable="true" ma:displayName="Taxonomy Catch All Column" ma:hidden="true" ma:list="{b0334a6e-d3f2-441f-8875-615ae8fef350}" ma:internalName="TaxCatchAll" ma:showField="CatchAllData" ma:web="104cafd7-c590-41b9-a38a-ce80edc5b97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64070D-1753-4AB0-9B8A-43E9B190E5AE}">
  <ds:schemaRefs>
    <ds:schemaRef ds:uri="http://schemas.openxmlformats.org/package/2006/metadata/core-properties"/>
    <ds:schemaRef ds:uri="02b8895b-67f6-4491-8d00-3044947d2a3f"/>
    <ds:schemaRef ds:uri="http://schemas.microsoft.com/office/2006/documentManagement/types"/>
    <ds:schemaRef ds:uri="http://purl.org/dc/terms/"/>
    <ds:schemaRef ds:uri="http://purl.org/dc/elements/1.1/"/>
    <ds:schemaRef ds:uri="http://schemas.microsoft.com/office/2006/metadata/properties"/>
    <ds:schemaRef ds:uri="http://schemas.microsoft.com/office/infopath/2007/PartnerControls"/>
    <ds:schemaRef ds:uri="http://purl.org/dc/dcmitype/"/>
    <ds:schemaRef ds:uri="104cafd7-c590-41b9-a38a-ce80edc5b979"/>
    <ds:schemaRef ds:uri="http://www.w3.org/XML/1998/namespace"/>
  </ds:schemaRefs>
</ds:datastoreItem>
</file>

<file path=customXml/itemProps2.xml><?xml version="1.0" encoding="utf-8"?>
<ds:datastoreItem xmlns:ds="http://schemas.openxmlformats.org/officeDocument/2006/customXml" ds:itemID="{AD999660-108E-4859-B662-96B415037A3C}">
  <ds:schemaRefs>
    <ds:schemaRef ds:uri="http://schemas.microsoft.com/sharepoint/v3/contenttype/forms"/>
  </ds:schemaRefs>
</ds:datastoreItem>
</file>

<file path=customXml/itemProps3.xml><?xml version="1.0" encoding="utf-8"?>
<ds:datastoreItem xmlns:ds="http://schemas.openxmlformats.org/officeDocument/2006/customXml" ds:itemID="{F0AAE523-6E30-492B-818E-EAC14BEA5A3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2b8895b-67f6-4491-8d00-3044947d2a3f"/>
    <ds:schemaRef ds:uri="104cafd7-c590-41b9-a38a-ce80edc5b97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OFERTA ECONOMICA 2024</vt:lpstr>
      <vt:lpstr>OFERTA ECONOMICA 2025</vt:lpstr>
      <vt:lpstr>RESUMEN</vt:lpstr>
      <vt:lpstr>'OFERTA ECONOMICA 2024'!Área_de_impresión</vt:lpstr>
      <vt:lpstr>'OFERTA ECONOMICA 2025'!Área_de_impresión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PD4. YOLY MARIET MURCIA ORTIZ</dc:creator>
  <cp:keywords/>
  <dc:description/>
  <cp:lastModifiedBy>TS21. GLORIA MYRIAM AVILA REINA</cp:lastModifiedBy>
  <cp:revision/>
  <dcterms:created xsi:type="dcterms:W3CDTF">2022-12-01T13:47:04Z</dcterms:created>
  <dcterms:modified xsi:type="dcterms:W3CDTF">2024-12-19T22:01:13Z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0x0101008EE30D6452F90E44A3B8C7BC65034AD8</vt:lpwstr>
  </property>
  <property fmtid="{D5CDD505-2E9C-101B-9397-08002B2CF9AE}" pid="3" name="MediaServiceImageTags">
    <vt:lpwstr/>
  </property>
</Properties>
</file>