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na Escobar\Desktop\Contratación UAESPM\CONTRATO SITARD\"/>
    </mc:Choice>
  </mc:AlternateContent>
  <bookViews>
    <workbookView xWindow="0" yWindow="0" windowWidth="19200" windowHeight="7050"/>
  </bookViews>
  <sheets>
    <sheet name="RESUMEN" sheetId="1" r:id="rId1"/>
    <sheet name="FACTOR MULT." sheetId="2" r:id="rId2"/>
  </sheets>
  <definedNames>
    <definedName name="_xlnm.Print_Area" localSheetId="1">'FACTOR MULT.'!$A$1:$D$63</definedName>
    <definedName name="_xlnm.Print_Area" localSheetId="0">RESUMEN!$A$1:$H$43</definedName>
    <definedName name="PRONSAL">RESUMEN!$K$19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2" l="1"/>
  <c r="D54" i="2"/>
  <c r="D25" i="2"/>
  <c r="G20" i="1"/>
  <c r="H21" i="1"/>
  <c r="H25" i="1"/>
  <c r="H24" i="1"/>
  <c r="H26" i="1"/>
  <c r="H27" i="1"/>
  <c r="H28" i="1"/>
  <c r="H29" i="1"/>
  <c r="H31" i="1"/>
  <c r="H30" i="1"/>
  <c r="H32" i="1"/>
  <c r="H16" i="1"/>
  <c r="H17" i="1"/>
  <c r="H18" i="1"/>
  <c r="H19" i="1"/>
  <c r="H14" i="1"/>
</calcChain>
</file>

<file path=xl/sharedStrings.xml><?xml version="1.0" encoding="utf-8"?>
<sst xmlns="http://schemas.openxmlformats.org/spreadsheetml/2006/main" count="132" uniqueCount="125">
  <si>
    <t>DESCRIPCION</t>
  </si>
  <si>
    <t>CANTIDAD</t>
  </si>
  <si>
    <t>NIT. 800,113,604-6</t>
  </si>
  <si>
    <t>LUIS FERNANDO OBREGON PERDOMO</t>
  </si>
  <si>
    <t>INGENIEROS Y ARQUITECTOS CONSTRUCTORES INARCONST SAS.</t>
  </si>
  <si>
    <t>REPRESENTANTE LEGAL</t>
  </si>
  <si>
    <t>CARGO/OFICIO</t>
  </si>
  <si>
    <t>DEDICACION MENSUAL (%)</t>
  </si>
  <si>
    <t xml:space="preserve">ASIGNACIÓN
MENSUAL ($) 
</t>
  </si>
  <si>
    <t xml:space="preserve">DURACIÓN 
TOTAL (meses)
</t>
  </si>
  <si>
    <t>Transporte</t>
  </si>
  <si>
    <t>COSTOS DEL RECURSO HUMANO BÁSICO (A)</t>
  </si>
  <si>
    <t>800.113.604-6</t>
  </si>
  <si>
    <t>PERSONAL PROFESIONAL</t>
  </si>
  <si>
    <t>%</t>
  </si>
  <si>
    <t>Valor total Costo de Personal A</t>
  </si>
  <si>
    <t>SUBTOTAL COSTO DIRECTO PERSONAL TECNICO Y DE APOYO</t>
  </si>
  <si>
    <t>Equipo Completo de topografia</t>
  </si>
  <si>
    <t>Equipo Completo de Laboratorio y Campo - Control de Calidad de procesos y materiales</t>
  </si>
  <si>
    <t>OTROS COSTOS DIRECTOS (B)</t>
  </si>
  <si>
    <t>COSTO DE PERSONAL (A)</t>
  </si>
  <si>
    <t>Comunicaciones, Informes y Gastos oficina</t>
  </si>
  <si>
    <t>TOTAL COSTOS DIRECTOS</t>
  </si>
  <si>
    <t xml:space="preserve">FACTOR MULTIPLICADOR  PERSONAL TECNICO Y DE APOYO  </t>
  </si>
  <si>
    <t>ITEM</t>
  </si>
  <si>
    <t>CALCULO</t>
  </si>
  <si>
    <t>SUBTOTAL  A+B</t>
  </si>
  <si>
    <t>TOTAL VALOR PROPUESTA</t>
  </si>
  <si>
    <t>CALCULO DEL FACTOR MULTIPLICADOR PERSONAL TECNICO Y DE APOYO</t>
  </si>
  <si>
    <t>COSTO TOTAL</t>
  </si>
  <si>
    <t>ANEXO No. 4</t>
  </si>
  <si>
    <t>PROCESO DE CONTRATACION No. 4182.010.32.1.029-2020</t>
  </si>
  <si>
    <r>
      <t>OBJETO:</t>
    </r>
    <r>
      <rPr>
        <sz val="11"/>
        <color theme="1"/>
        <rFont val="Arial"/>
        <family val="2"/>
      </rPr>
      <t xml:space="preserve"> EJECUTAR LA INTERVENTORÍA TÉCNICA, ADMINISTRATIVA, FINANCIERA, JURÍDICA Y AMBIENTAL AL CONTRATO DE OBRA No. 4182.010.26.1.221-2020 CUYO OBJETO ES EJECUTAR A PRECIOS UNITARIOS FIJOS, SIN FORMULA DE REAJUSTE LA CONSTRUCCIÓN DE TREINTA Y SIETE (37) SITARD EN LA ZONA RURAL DEL MUNICIPIO DE SANTIAGO DE CALI – B.P. 26002361. DE CONFORMIDAD CON LOS PLIEGOS DE
CONDICIONES, ESTUDIOS PREVIOS, FORMULACIÓN DEL PROYECTO Y DEMÁS
CONDICIONES ESTABLECIDAS EN LOS ANEXOS TÉCNICOS.
</t>
    </r>
  </si>
  <si>
    <t>Director de Interventoria</t>
  </si>
  <si>
    <t>Residente de Interventoria</t>
  </si>
  <si>
    <t>Topografo</t>
  </si>
  <si>
    <t>Gastos Generales, Impuestos, Perfeccionamiento</t>
  </si>
  <si>
    <t>IVA</t>
  </si>
  <si>
    <t>1.</t>
  </si>
  <si>
    <t>CALCULO DEL FACTOR MULTIPLICADOR PARA LOS COSTOS DE PERSONAL</t>
  </si>
  <si>
    <t>ANEXO No. 4.1</t>
  </si>
  <si>
    <t>Prima básica anual</t>
  </si>
  <si>
    <t>Cesantia básica anual</t>
  </si>
  <si>
    <t>Incremento de cesantias por aumento de salario</t>
  </si>
  <si>
    <t>Intereses por Incremento anterior</t>
  </si>
  <si>
    <t>Subsidio Familiar, SENA, ICBF</t>
  </si>
  <si>
    <t>Sistema general de  Seguridad Social en Salud</t>
  </si>
  <si>
    <t>Sistema general de  Seguridad Social en Pensión</t>
  </si>
  <si>
    <t>Sistema general de Seguridad Social en Riesgos Profesionales</t>
  </si>
  <si>
    <t>Auxilio de Transporte</t>
  </si>
  <si>
    <t>Uniformes</t>
  </si>
  <si>
    <t>Vacaciones y Ausencias Justificadas</t>
  </si>
  <si>
    <t>Seguro Colectivo de Vida</t>
  </si>
  <si>
    <t>SUBTOTAL 2</t>
  </si>
  <si>
    <t>2.</t>
  </si>
  <si>
    <t>3.</t>
  </si>
  <si>
    <t>Gastos Directos no reconocibles</t>
  </si>
  <si>
    <t>Capacitación de Personal</t>
  </si>
  <si>
    <t>Servicios Oficina Principal</t>
  </si>
  <si>
    <t>Arriendo Oficina Principal</t>
  </si>
  <si>
    <t>Gastos Legales y Bancarios</t>
  </si>
  <si>
    <t>Hardwar y Sofware</t>
  </si>
  <si>
    <t>Mantenimiento y Reparación de Oficina Principal</t>
  </si>
  <si>
    <t>Vigilancia; Aseo y Cafeteria Oficina Principal</t>
  </si>
  <si>
    <t>Utiles y Papeleria</t>
  </si>
  <si>
    <t>Transporte y Vehiculos Oficina Principal</t>
  </si>
  <si>
    <t>Fotocopias</t>
  </si>
  <si>
    <t>Revistas, publicaciones, asociaciones profesionales</t>
  </si>
  <si>
    <t>Seguros</t>
  </si>
  <si>
    <t>Relaciones y Representaciones</t>
  </si>
  <si>
    <t>Servicios Medicos y botiquin oficina principal</t>
  </si>
  <si>
    <t>Propuestas</t>
  </si>
  <si>
    <t>Salarios y Prestaciones no reconocibles</t>
  </si>
  <si>
    <t>Salarios personal administrativo</t>
  </si>
  <si>
    <t>Salarios Personal disponible</t>
  </si>
  <si>
    <t>Prestaciones Sociales personal administrativo</t>
  </si>
  <si>
    <t>Prestaciones personal disponible</t>
  </si>
  <si>
    <t>Otros gastos no reconocibles</t>
  </si>
  <si>
    <t>Pólizas y finanzas</t>
  </si>
  <si>
    <t>Impuestos</t>
  </si>
  <si>
    <t>SUBTOTAL 3</t>
  </si>
  <si>
    <t>4.</t>
  </si>
  <si>
    <t>FACTOR MULTIPLICADOR (1+2+3+4)</t>
  </si>
  <si>
    <t>SALARIO BÁSICO MENSUAL</t>
  </si>
  <si>
    <t>PRESTACIONES SOCIALES</t>
  </si>
  <si>
    <t>GASTOS GENERALES Y DE ADMINISTRACIÓN</t>
  </si>
  <si>
    <t>HONORARIOS  12% de (1+2+3)</t>
  </si>
  <si>
    <t>VALOR PROPUESTA ECONOMICA:  CIENTO CINCO MILLONES CIENTO CINCUENTA Y NUEVE MIL OCHOCIENTOS NOVENTA Y SEIS PESOS. M/CTE.</t>
  </si>
  <si>
    <t xml:space="preserve"> PROPUESTA ECONOMICA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</si>
  <si>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</si>
  <si>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</si>
  <si>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</si>
  <si>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</si>
  <si>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</si>
  <si>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</si>
  <si>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</si>
  <si>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</si>
  <si>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</si>
  <si>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</si>
  <si>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</si>
  <si>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</si>
  <si>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</si>
  <si>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</si>
  <si>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</si>
  <si>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</si>
  <si>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</si>
  <si>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</si>
  <si>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</si>
  <si>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</si>
  <si>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</si>
  <si>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</si>
  <si>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</si>
  <si>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</si>
  <si>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</si>
  <si>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</si>
  <si>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</si>
  <si>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</si>
  <si>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</si>
  <si>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</si>
  <si>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3.2.1</t>
  </si>
  <si>
    <t>3.2.2</t>
  </si>
  <si>
    <t>3.2.3</t>
  </si>
  <si>
    <t>3.2.4</t>
  </si>
  <si>
    <t>3.2.6</t>
  </si>
  <si>
    <t>3.2.7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</si>
</sst>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€_-;\-* #,##0.00\ _€_-;_-* &quot;-&quot;??\ _€_-;_-@_-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;[Red]#,##0.00"/>
    <numFmt numFmtId="169" formatCode="&quot;$&quot;\ #,##0_);[Red]\(&quot;$&quot;\ #,##0\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</font>
    <font>
      <sz val="11"/>
      <color theme="1"/>
      <name val="Calibri Light"/>
      <family val="2"/>
    </font>
    <font>
      <sz val="11"/>
      <color rgb="FF000000"/>
      <name val="Calibri Light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1" fillId="0" borderId="0" xfId="0" applyFont="1"/>
    <xf numFmtId="0" fontId="0" fillId="0" borderId="0" xfId="0" applyBorder="1"/>
    <xf numFmtId="167" fontId="0" fillId="0" borderId="0" xfId="1" applyFont="1"/>
    <xf numFmtId="167" fontId="0" fillId="0" borderId="0" xfId="0" applyNumberFormat="1"/>
    <xf numFmtId="165" fontId="0" fillId="0" borderId="0" xfId="0" applyNumberFormat="1"/>
    <xf numFmtId="0" fontId="4" fillId="3" borderId="6" xfId="0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165" fontId="5" fillId="0" borderId="0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 wrapText="1"/>
    </xf>
    <xf numFmtId="165" fontId="4" fillId="3" borderId="8" xfId="0" applyNumberFormat="1" applyFont="1" applyFill="1" applyBorder="1" applyAlignment="1">
      <alignment vertical="center" wrapText="1"/>
    </xf>
    <xf numFmtId="166" fontId="0" fillId="0" borderId="0" xfId="2" applyFont="1"/>
    <xf numFmtId="0" fontId="13" fillId="0" borderId="0" xfId="0" applyFont="1"/>
    <xf numFmtId="0" fontId="1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/>
    <xf numFmtId="10" fontId="0" fillId="0" borderId="1" xfId="0" applyNumberFormat="1" applyBorder="1"/>
    <xf numFmtId="10" fontId="0" fillId="0" borderId="0" xfId="0" applyNumberFormat="1"/>
    <xf numFmtId="10" fontId="1" fillId="0" borderId="0" xfId="0" applyNumberFormat="1" applyFont="1"/>
    <xf numFmtId="0" fontId="1" fillId="0" borderId="0" xfId="0" applyFont="1" applyAlignment="1">
      <alignment horizontal="center"/>
    </xf>
    <xf numFmtId="10" fontId="1" fillId="0" borderId="1" xfId="0" applyNumberFormat="1" applyFont="1" applyBorder="1"/>
    <xf numFmtId="0" fontId="0" fillId="0" borderId="1" xfId="0" applyFont="1" applyBorder="1" applyAlignment="1">
      <alignment horizontal="left"/>
    </xf>
    <xf numFmtId="10" fontId="0" fillId="0" borderId="1" xfId="0" applyNumberFormat="1" applyFont="1" applyBorder="1"/>
    <xf numFmtId="0" fontId="0" fillId="0" borderId="1" xfId="0" applyFont="1" applyBorder="1"/>
    <xf numFmtId="0" fontId="1" fillId="0" borderId="0" xfId="0" applyFont="1" applyBorder="1"/>
    <xf numFmtId="10" fontId="0" fillId="0" borderId="0" xfId="0" applyNumberFormat="1" applyBorder="1"/>
    <xf numFmtId="167" fontId="5" fillId="0" borderId="1" xfId="1" applyFont="1" applyBorder="1" applyAlignment="1">
      <alignment horizontal="center" vertical="center" wrapText="1"/>
    </xf>
    <xf numFmtId="9" fontId="5" fillId="0" borderId="1" xfId="3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left" vertical="center" wrapText="1"/>
    </xf>
    <xf numFmtId="0" fontId="10" fillId="4" borderId="15" xfId="0" applyFont="1" applyFill="1" applyBorder="1" applyAlignment="1">
      <alignment horizontal="left" vertical="center" wrapText="1"/>
    </xf>
    <xf numFmtId="9" fontId="4" fillId="3" borderId="1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1" fontId="4" fillId="3" borderId="1" xfId="0" applyNumberFormat="1" applyFont="1" applyFill="1" applyBorder="1" applyAlignment="1">
      <alignment horizontal="center" vertical="center" wrapText="1"/>
    </xf>
    <xf numFmtId="167" fontId="5" fillId="0" borderId="1" xfId="1" applyFont="1" applyBorder="1" applyAlignment="1">
      <alignment horizontal="center" vertical="top" wrapText="1"/>
    </xf>
    <xf numFmtId="166" fontId="5" fillId="0" borderId="1" xfId="2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0" fillId="4" borderId="7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horizontal="left" vertical="center" wrapText="1"/>
    </xf>
    <xf numFmtId="10" fontId="10" fillId="4" borderId="7" xfId="0" applyNumberFormat="1" applyFont="1" applyFill="1" applyBorder="1" applyAlignment="1">
      <alignment vertical="center" wrapText="1"/>
    </xf>
    <xf numFmtId="10" fontId="5" fillId="0" borderId="1" xfId="3" applyNumberFormat="1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/>
    </xf>
    <xf numFmtId="10" fontId="1" fillId="0" borderId="5" xfId="0" applyNumberFormat="1" applyFont="1" applyBorder="1"/>
    <xf numFmtId="0" fontId="0" fillId="0" borderId="5" xfId="0" applyBorder="1"/>
    <xf numFmtId="10" fontId="1" fillId="0" borderId="5" xfId="3" applyNumberFormat="1" applyFont="1" applyBorder="1"/>
    <xf numFmtId="0" fontId="4" fillId="0" borderId="0" xfId="0" applyFont="1" applyBorder="1" applyAlignment="1">
      <alignment vertical="center" wrapText="1"/>
    </xf>
    <xf numFmtId="168" fontId="0" fillId="0" borderId="0" xfId="0" applyNumberFormat="1"/>
    <xf numFmtId="164" fontId="0" fillId="0" borderId="0" xfId="0" applyNumberFormat="1"/>
    <xf numFmtId="0" fontId="1" fillId="0" borderId="0" xfId="0" applyFont="1" applyBorder="1" applyAlignment="1">
      <alignment horizontal="left"/>
    </xf>
    <xf numFmtId="10" fontId="1" fillId="0" borderId="0" xfId="1" applyNumberFormat="1" applyFont="1" applyBorder="1"/>
    <xf numFmtId="0" fontId="1" fillId="0" borderId="1" xfId="0" applyFont="1" applyBorder="1" applyAlignment="1">
      <alignment horizontal="left"/>
    </xf>
    <xf numFmtId="10" fontId="0" fillId="0" borderId="5" xfId="0" applyNumberFormat="1" applyFont="1" applyBorder="1"/>
    <xf numFmtId="0" fontId="1" fillId="6" borderId="1" xfId="0" applyFont="1" applyFill="1" applyBorder="1"/>
    <xf numFmtId="0" fontId="1" fillId="6" borderId="1" xfId="0" applyFont="1" applyFill="1" applyBorder="1" applyAlignment="1">
      <alignment horizontal="left"/>
    </xf>
    <xf numFmtId="10" fontId="1" fillId="6" borderId="1" xfId="0" applyNumberFormat="1" applyFont="1" applyFill="1" applyBorder="1"/>
    <xf numFmtId="10" fontId="1" fillId="6" borderId="5" xfId="0" applyNumberFormat="1" applyFont="1" applyFill="1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27" xfId="0" applyFont="1" applyBorder="1"/>
    <xf numFmtId="0" fontId="0" fillId="0" borderId="28" xfId="0" applyFont="1" applyBorder="1"/>
    <xf numFmtId="10" fontId="0" fillId="0" borderId="29" xfId="0" applyNumberFormat="1" applyBorder="1"/>
    <xf numFmtId="10" fontId="1" fillId="0" borderId="30" xfId="3" applyNumberFormat="1" applyFont="1" applyBorder="1"/>
    <xf numFmtId="0" fontId="0" fillId="6" borderId="27" xfId="0" applyFont="1" applyFill="1" applyBorder="1"/>
    <xf numFmtId="10" fontId="1" fillId="6" borderId="30" xfId="3" applyNumberFormat="1" applyFont="1" applyFill="1" applyBorder="1"/>
    <xf numFmtId="0" fontId="1" fillId="6" borderId="28" xfId="0" applyFont="1" applyFill="1" applyBorder="1"/>
    <xf numFmtId="0" fontId="1" fillId="6" borderId="28" xfId="0" applyFont="1" applyFill="1" applyBorder="1" applyAlignment="1">
      <alignment horizontal="right"/>
    </xf>
    <xf numFmtId="0" fontId="1" fillId="6" borderId="1" xfId="0" applyFont="1" applyFill="1" applyBorder="1" applyAlignment="1">
      <alignment horizontal="right"/>
    </xf>
    <xf numFmtId="10" fontId="0" fillId="6" borderId="29" xfId="0" applyNumberFormat="1" applyFont="1" applyFill="1" applyBorder="1"/>
    <xf numFmtId="0" fontId="0" fillId="6" borderId="27" xfId="0" applyFont="1" applyFill="1" applyBorder="1" applyAlignment="1">
      <alignment horizontal="center"/>
    </xf>
    <xf numFmtId="10" fontId="1" fillId="6" borderId="26" xfId="1" applyNumberFormat="1" applyFont="1" applyFill="1" applyBorder="1"/>
    <xf numFmtId="169" fontId="5" fillId="0" borderId="1" xfId="0" applyNumberFormat="1" applyFont="1" applyBorder="1" applyAlignment="1">
      <alignment horizontal="right" vertical="center" wrapText="1"/>
    </xf>
    <xf numFmtId="169" fontId="4" fillId="0" borderId="1" xfId="0" applyNumberFormat="1" applyFont="1" applyBorder="1" applyAlignment="1">
      <alignment horizontal="right" vertical="center" wrapText="1"/>
    </xf>
    <xf numFmtId="169" fontId="4" fillId="3" borderId="20" xfId="0" applyNumberFormat="1" applyFont="1" applyFill="1" applyBorder="1" applyAlignment="1">
      <alignment horizontal="center" vertical="center" wrapText="1"/>
    </xf>
    <xf numFmtId="169" fontId="4" fillId="0" borderId="0" xfId="0" applyNumberFormat="1" applyFont="1" applyBorder="1" applyAlignment="1">
      <alignment horizontal="right" vertical="center" wrapText="1"/>
    </xf>
    <xf numFmtId="0" fontId="1" fillId="0" borderId="28" xfId="0" applyFont="1" applyBorder="1"/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7" fillId="2" borderId="0" xfId="0" applyFont="1" applyFill="1" applyAlignment="1">
      <alignment horizontal="left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6" borderId="24" xfId="0" applyFont="1" applyFill="1" applyBorder="1" applyAlignment="1">
      <alignment horizontal="left"/>
    </xf>
    <xf numFmtId="0" fontId="1" fillId="6" borderId="25" xfId="0" applyFont="1" applyFill="1" applyBorder="1" applyAlignment="1">
      <alignment horizontal="left"/>
    </xf>
    <xf numFmtId="0" fontId="2" fillId="6" borderId="21" xfId="0" applyFont="1" applyFill="1" applyBorder="1" applyAlignment="1">
      <alignment horizontal="center"/>
    </xf>
    <xf numFmtId="0" fontId="2" fillId="6" borderId="2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57150</xdr:rowOff>
    </xdr:from>
    <xdr:to>
      <xdr:col>8</xdr:col>
      <xdr:colOff>2540</xdr:colOff>
      <xdr:row>2</xdr:row>
      <xdr:rowOff>160655</xdr:rowOff>
    </xdr:to>
    <xdr:pic>
      <xdr:nvPicPr>
        <xdr:cNvPr id="3" name="Imagen 2" descr="C:\Users\Focar\AppData\Local\Microsoft\Windows\Temporary Internet Files\Content.Word\Diapositiva3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57150"/>
          <a:ext cx="2440940" cy="4845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9525</xdr:colOff>
      <xdr:row>35</xdr:row>
      <xdr:rowOff>80960</xdr:rowOff>
    </xdr:from>
    <xdr:to>
      <xdr:col>2</xdr:col>
      <xdr:colOff>47625</xdr:colOff>
      <xdr:row>39</xdr:row>
      <xdr:rowOff>7670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" y="10939460"/>
          <a:ext cx="2609850" cy="6887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2743200</xdr:colOff>
      <xdr:row>0</xdr:row>
      <xdr:rowOff>123825</xdr:rowOff>
    </xdr:from>
    <xdr:to>
      <xdr:col>3</xdr:col>
      <xdr:colOff>50165</xdr:colOff>
      <xdr:row>3</xdr:row>
      <xdr:rowOff>36830</xdr:rowOff>
    </xdr:to>
    <xdr:pic>
      <xdr:nvPicPr>
        <xdr:cNvPr id="3" name="Imagen 2" descr="C:\Users\Focar\AppData\Local\Microsoft\Windows\Temporary Internet Files\Content.Word\Diapositiva3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123825"/>
          <a:ext cx="2440940" cy="4845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85725</xdr:colOff>
      <xdr:row>56</xdr:row>
      <xdr:rowOff>99481</xdr:rowOff>
    </xdr:from>
    <xdr:to>
      <xdr:col>1</xdr:col>
      <xdr:colOff>2190750</xdr:colOff>
      <xdr:row>60</xdr:row>
      <xdr:rowOff>26720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" y="7757581"/>
          <a:ext cx="2647950" cy="6987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42"/>
  <sheetViews>
    <sheetView tabSelected="1" workbookViewId="0">
      <selection activeCell="K28" sqref="K28"/>
    </sheetView>
  </sheetViews>
  <sheetFormatPr baseColWidth="10" defaultRowHeight="14.5" x14ac:dyDescent="0.35"/>
  <cols>
    <col min="1" max="1" width="0.26953125" customWidth="1"/>
    <col min="2" max="2" width="38.26953125" customWidth="1"/>
    <col min="3" max="3" width="9.1796875" customWidth="1"/>
    <col min="4" max="4" width="10.7265625" customWidth="1"/>
    <col min="5" max="5" width="15.81640625" customWidth="1"/>
    <col min="6" max="7" width="14.7265625" customWidth="1"/>
    <col min="8" max="8" width="17.26953125" customWidth="1"/>
    <col min="10" max="11" width="16.54296875" customWidth="1"/>
    <col min="12" max="12" width="28.54296875" customWidth="1"/>
    <col min="14" max="14" width="13.7265625" customWidth="1"/>
  </cols>
  <sheetData>
    <row r="4" spans="1:12" x14ac:dyDescent="0.35">
      <c r="H4" s="6" t="s">
        <v>2</v>
      </c>
    </row>
    <row r="5" spans="1:12" x14ac:dyDescent="0.35">
      <c r="A5" s="7"/>
      <c r="B5" s="7"/>
      <c r="C5" s="7"/>
      <c r="D5" s="7"/>
      <c r="E5" s="7"/>
      <c r="F5" s="7"/>
      <c r="G5" s="7"/>
      <c r="H5" s="7"/>
      <c r="I5" s="7"/>
    </row>
    <row r="6" spans="1:12" x14ac:dyDescent="0.35">
      <c r="A6" s="93" t="s">
        <v>30</v>
      </c>
      <c r="B6" s="93"/>
      <c r="C6" s="93"/>
      <c r="D6" s="93"/>
      <c r="E6" s="93"/>
      <c r="F6" s="93"/>
      <c r="G6" s="93"/>
      <c r="H6" s="93"/>
      <c r="I6" s="7"/>
    </row>
    <row r="7" spans="1:12" x14ac:dyDescent="0.35">
      <c r="A7" s="13"/>
      <c r="B7" s="93" t="s">
        <v>88</v>
      </c>
      <c r="C7" s="93"/>
      <c r="D7" s="93"/>
      <c r="E7" s="93"/>
      <c r="F7" s="93"/>
      <c r="G7" s="93"/>
      <c r="H7" s="93"/>
      <c r="I7" s="7"/>
    </row>
    <row r="8" spans="1:12" x14ac:dyDescent="0.35">
      <c r="A8" s="13"/>
      <c r="B8" s="93" t="s">
        <v>31</v>
      </c>
      <c r="C8" s="93"/>
      <c r="D8" s="93"/>
      <c r="E8" s="93"/>
      <c r="F8" s="93"/>
      <c r="G8" s="93"/>
      <c r="H8" s="93"/>
      <c r="I8" s="7"/>
    </row>
    <row r="9" spans="1:12" ht="25.5" customHeight="1" x14ac:dyDescent="0.35">
      <c r="A9" s="93"/>
      <c r="B9" s="93"/>
      <c r="C9" s="93"/>
      <c r="D9" s="93"/>
      <c r="E9" s="93"/>
      <c r="F9" s="93"/>
      <c r="G9" s="93"/>
      <c r="H9" s="93"/>
      <c r="I9" s="7"/>
    </row>
    <row r="10" spans="1:12" ht="94.5" customHeight="1" x14ac:dyDescent="0.35">
      <c r="A10" s="93" t="s">
        <v>32</v>
      </c>
      <c r="B10" s="93"/>
      <c r="C10" s="93"/>
      <c r="D10" s="93"/>
      <c r="E10" s="93"/>
      <c r="F10" s="93"/>
      <c r="G10" s="93"/>
      <c r="H10" s="93"/>
      <c r="I10" s="7"/>
      <c r="K10" s="116"/>
    </row>
    <row r="11" spans="1:12" ht="25" customHeight="1" thickBot="1" x14ac:dyDescent="0.4">
      <c r="A11" s="2"/>
      <c r="B11" s="102" t="s">
        <v>11</v>
      </c>
      <c r="C11" s="103"/>
      <c r="D11" s="103"/>
      <c r="E11" s="103"/>
      <c r="F11" s="103"/>
      <c r="G11" s="103"/>
      <c r="H11" s="104"/>
      <c r="I11" s="7"/>
      <c r="K11" s="116"/>
    </row>
    <row r="12" spans="1:12" ht="25.5" customHeight="1" x14ac:dyDescent="0.35">
      <c r="A12" s="94"/>
      <c r="B12" s="96" t="s">
        <v>6</v>
      </c>
      <c r="C12" s="105" t="s">
        <v>1</v>
      </c>
      <c r="D12" s="106"/>
      <c r="E12" s="98" t="s">
        <v>8</v>
      </c>
      <c r="F12" s="98" t="s">
        <v>9</v>
      </c>
      <c r="G12" s="98" t="s">
        <v>7</v>
      </c>
      <c r="H12" s="100" t="s">
        <v>29</v>
      </c>
      <c r="K12" s="10"/>
    </row>
    <row r="13" spans="1:12" ht="16.5" customHeight="1" x14ac:dyDescent="0.35">
      <c r="A13" s="95"/>
      <c r="B13" s="97"/>
      <c r="C13" s="107"/>
      <c r="D13" s="108"/>
      <c r="E13" s="99"/>
      <c r="F13" s="99"/>
      <c r="G13" s="99"/>
      <c r="H13" s="101"/>
    </row>
    <row r="14" spans="1:12" ht="25" customHeight="1" x14ac:dyDescent="0.35">
      <c r="A14" s="5"/>
      <c r="B14" s="11" t="s">
        <v>20</v>
      </c>
      <c r="C14" s="15"/>
      <c r="D14" s="15"/>
      <c r="E14" s="15"/>
      <c r="F14" s="15"/>
      <c r="G14" s="15"/>
      <c r="H14" s="23">
        <f>SUM(H15:H18)</f>
        <v>38100000</v>
      </c>
      <c r="K14" s="10"/>
    </row>
    <row r="15" spans="1:12" ht="25" customHeight="1" x14ac:dyDescent="0.35">
      <c r="A15" s="14"/>
      <c r="B15" s="18" t="s">
        <v>13</v>
      </c>
      <c r="C15" s="92"/>
      <c r="D15" s="92"/>
      <c r="E15" s="48"/>
      <c r="F15" s="12"/>
      <c r="G15" s="22"/>
      <c r="H15" s="3"/>
      <c r="L15" s="8"/>
    </row>
    <row r="16" spans="1:12" ht="25" customHeight="1" x14ac:dyDescent="0.35">
      <c r="A16" s="14"/>
      <c r="B16" s="19" t="s">
        <v>33</v>
      </c>
      <c r="C16" s="92">
        <v>1</v>
      </c>
      <c r="D16" s="92"/>
      <c r="E16" s="48">
        <v>5000000</v>
      </c>
      <c r="F16" s="40">
        <v>5</v>
      </c>
      <c r="G16" s="41">
        <v>0.5</v>
      </c>
      <c r="H16" s="87">
        <f>E16*F16*G16</f>
        <v>12500000</v>
      </c>
      <c r="J16" s="63"/>
      <c r="L16" s="8"/>
    </row>
    <row r="17" spans="1:12" ht="25" customHeight="1" x14ac:dyDescent="0.35">
      <c r="A17" s="14"/>
      <c r="B17" s="21" t="s">
        <v>34</v>
      </c>
      <c r="C17" s="92">
        <v>1</v>
      </c>
      <c r="D17" s="92"/>
      <c r="E17" s="48">
        <v>4200000</v>
      </c>
      <c r="F17" s="40">
        <v>5</v>
      </c>
      <c r="G17" s="41">
        <v>1</v>
      </c>
      <c r="H17" s="87">
        <f>E17*F17*G17</f>
        <v>21000000</v>
      </c>
      <c r="J17" s="63"/>
      <c r="L17" s="8"/>
    </row>
    <row r="18" spans="1:12" ht="25" customHeight="1" x14ac:dyDescent="0.35">
      <c r="A18" s="14"/>
      <c r="B18" s="19" t="s">
        <v>35</v>
      </c>
      <c r="C18" s="92">
        <v>1</v>
      </c>
      <c r="D18" s="92"/>
      <c r="E18" s="48">
        <v>2300000</v>
      </c>
      <c r="F18" s="40">
        <v>5</v>
      </c>
      <c r="G18" s="41">
        <v>0.4</v>
      </c>
      <c r="H18" s="87">
        <f>E18*F18*G18</f>
        <v>4600000</v>
      </c>
      <c r="J18" s="63"/>
      <c r="L18" s="8"/>
    </row>
    <row r="19" spans="1:12" ht="25" customHeight="1" x14ac:dyDescent="0.35">
      <c r="A19" s="14"/>
      <c r="B19" s="117" t="s">
        <v>15</v>
      </c>
      <c r="C19" s="118"/>
      <c r="D19" s="118"/>
      <c r="E19" s="118"/>
      <c r="F19" s="118"/>
      <c r="G19" s="118"/>
      <c r="H19" s="87">
        <f>SUM(H16:H18)</f>
        <v>38100000</v>
      </c>
      <c r="J19" s="63"/>
      <c r="K19" s="63"/>
      <c r="L19" s="8"/>
    </row>
    <row r="20" spans="1:12" ht="25" customHeight="1" x14ac:dyDescent="0.35">
      <c r="A20" s="14"/>
      <c r="B20" s="117" t="s">
        <v>23</v>
      </c>
      <c r="C20" s="118"/>
      <c r="D20" s="118"/>
      <c r="E20" s="118"/>
      <c r="F20" s="118"/>
      <c r="G20" s="52">
        <f>'FACTOR MULT.'!D54</f>
        <v>1.7932999999999999</v>
      </c>
      <c r="H20" s="87"/>
      <c r="L20" s="8"/>
    </row>
    <row r="21" spans="1:12" ht="25" customHeight="1" x14ac:dyDescent="0.35">
      <c r="A21" s="14"/>
      <c r="B21" s="117" t="s">
        <v>16</v>
      </c>
      <c r="C21" s="118"/>
      <c r="D21" s="118"/>
      <c r="E21" s="118"/>
      <c r="F21" s="118"/>
      <c r="G21" s="50"/>
      <c r="H21" s="88">
        <f>G20*H19</f>
        <v>68324730</v>
      </c>
      <c r="L21" s="8"/>
    </row>
    <row r="22" spans="1:12" ht="25" customHeight="1" x14ac:dyDescent="0.35">
      <c r="A22" s="14"/>
      <c r="B22" s="42"/>
      <c r="C22" s="43"/>
      <c r="D22" s="43"/>
      <c r="E22" s="43"/>
      <c r="F22" s="43"/>
      <c r="G22" s="43"/>
      <c r="H22" s="87"/>
      <c r="L22" s="8"/>
    </row>
    <row r="23" spans="1:12" ht="28.5" customHeight="1" x14ac:dyDescent="0.35">
      <c r="A23" s="4"/>
      <c r="B23" s="20" t="s">
        <v>19</v>
      </c>
      <c r="C23" s="102" t="s">
        <v>1</v>
      </c>
      <c r="D23" s="119"/>
      <c r="E23" s="44" t="s">
        <v>8</v>
      </c>
      <c r="F23" s="45" t="s">
        <v>9</v>
      </c>
      <c r="G23" s="46" t="s">
        <v>7</v>
      </c>
      <c r="H23" s="89"/>
      <c r="L23" s="8"/>
    </row>
    <row r="24" spans="1:12" ht="25" customHeight="1" x14ac:dyDescent="0.35">
      <c r="A24" s="14"/>
      <c r="B24" s="19" t="s">
        <v>10</v>
      </c>
      <c r="C24" s="92">
        <v>1</v>
      </c>
      <c r="D24" s="92"/>
      <c r="E24" s="48">
        <v>1090000</v>
      </c>
      <c r="F24" s="47">
        <v>5</v>
      </c>
      <c r="G24" s="53">
        <v>1</v>
      </c>
      <c r="H24" s="87">
        <f>C24*E24*F24*G24</f>
        <v>5450000</v>
      </c>
      <c r="L24" s="8"/>
    </row>
    <row r="25" spans="1:12" ht="25" customHeight="1" x14ac:dyDescent="0.35">
      <c r="A25" s="14"/>
      <c r="B25" s="19" t="s">
        <v>17</v>
      </c>
      <c r="C25" s="92">
        <v>1</v>
      </c>
      <c r="D25" s="92"/>
      <c r="E25" s="48">
        <v>900000</v>
      </c>
      <c r="F25" s="40">
        <v>5</v>
      </c>
      <c r="G25" s="54">
        <v>0.4</v>
      </c>
      <c r="H25" s="87">
        <f t="shared" ref="H25:H27" si="0">C25*E25*F25*G25</f>
        <v>1800000</v>
      </c>
      <c r="L25" s="8"/>
    </row>
    <row r="26" spans="1:12" ht="38.25" customHeight="1" x14ac:dyDescent="0.35">
      <c r="A26" s="14"/>
      <c r="B26" s="19" t="s">
        <v>18</v>
      </c>
      <c r="C26" s="92">
        <v>1</v>
      </c>
      <c r="D26" s="92"/>
      <c r="E26" s="48">
        <v>600000</v>
      </c>
      <c r="F26" s="40">
        <v>5</v>
      </c>
      <c r="G26" s="54">
        <v>0.4</v>
      </c>
      <c r="H26" s="87">
        <f t="shared" si="0"/>
        <v>1200000</v>
      </c>
      <c r="L26" s="8"/>
    </row>
    <row r="27" spans="1:12" ht="25" customHeight="1" x14ac:dyDescent="0.35">
      <c r="A27" s="14"/>
      <c r="B27" s="19" t="s">
        <v>21</v>
      </c>
      <c r="C27" s="92">
        <v>1</v>
      </c>
      <c r="D27" s="92"/>
      <c r="E27" s="48">
        <v>700000</v>
      </c>
      <c r="F27" s="40">
        <v>5</v>
      </c>
      <c r="G27" s="54">
        <v>1</v>
      </c>
      <c r="H27" s="87">
        <f t="shared" si="0"/>
        <v>3500000</v>
      </c>
      <c r="L27" s="8"/>
    </row>
    <row r="28" spans="1:12" ht="25" customHeight="1" x14ac:dyDescent="0.35">
      <c r="A28" s="14"/>
      <c r="B28" s="117" t="s">
        <v>22</v>
      </c>
      <c r="C28" s="118"/>
      <c r="D28" s="118"/>
      <c r="E28" s="118"/>
      <c r="F28" s="118"/>
      <c r="G28" s="120"/>
      <c r="H28" s="88">
        <f>SUM(H24:H27)</f>
        <v>11950000</v>
      </c>
      <c r="L28" s="8"/>
    </row>
    <row r="29" spans="1:12" ht="25" customHeight="1" x14ac:dyDescent="0.35">
      <c r="A29" s="14"/>
      <c r="B29" s="117" t="s">
        <v>26</v>
      </c>
      <c r="C29" s="118"/>
      <c r="D29" s="118"/>
      <c r="E29" s="118"/>
      <c r="F29" s="51"/>
      <c r="G29" s="55"/>
      <c r="H29" s="88">
        <f>H21+H28</f>
        <v>80274730</v>
      </c>
      <c r="L29" s="8"/>
    </row>
    <row r="30" spans="1:12" ht="25" customHeight="1" x14ac:dyDescent="0.35">
      <c r="A30" s="14"/>
      <c r="B30" s="109" t="s">
        <v>36</v>
      </c>
      <c r="C30" s="110"/>
      <c r="D30" s="110"/>
      <c r="E30" s="110"/>
      <c r="F30" s="111"/>
      <c r="G30" s="54">
        <v>0.12</v>
      </c>
      <c r="H30" s="87">
        <f>H29*G30</f>
        <v>9632967.5999999996</v>
      </c>
      <c r="L30" s="8"/>
    </row>
    <row r="31" spans="1:12" ht="31.5" customHeight="1" x14ac:dyDescent="0.35">
      <c r="A31" s="14"/>
      <c r="B31" s="112" t="s">
        <v>37</v>
      </c>
      <c r="C31" s="113"/>
      <c r="D31" s="113"/>
      <c r="E31" s="113"/>
      <c r="F31" s="114"/>
      <c r="G31" s="54">
        <v>0.19</v>
      </c>
      <c r="H31" s="87">
        <f>H29*G31</f>
        <v>15252198.699999999</v>
      </c>
      <c r="L31" s="8"/>
    </row>
    <row r="32" spans="1:12" ht="25" customHeight="1" x14ac:dyDescent="0.35">
      <c r="A32" s="16"/>
      <c r="B32" s="61" t="s">
        <v>27</v>
      </c>
      <c r="C32" s="16"/>
      <c r="D32" s="16"/>
      <c r="E32" s="16"/>
      <c r="F32" s="17"/>
      <c r="G32" s="17"/>
      <c r="H32" s="90">
        <f>SUM(H29:H31)</f>
        <v>105159896.3</v>
      </c>
      <c r="K32" s="10"/>
      <c r="L32" s="8"/>
    </row>
    <row r="33" spans="1:12" x14ac:dyDescent="0.35">
      <c r="A33" s="115" t="s">
        <v>87</v>
      </c>
      <c r="B33" s="115"/>
      <c r="C33" s="115"/>
      <c r="D33" s="115"/>
      <c r="E33" s="115"/>
      <c r="F33" s="115"/>
      <c r="G33" s="115"/>
      <c r="H33" s="115"/>
    </row>
    <row r="34" spans="1:12" ht="24" customHeight="1" x14ac:dyDescent="0.35">
      <c r="A34" s="115"/>
      <c r="B34" s="115"/>
      <c r="C34" s="115"/>
      <c r="D34" s="115"/>
      <c r="E34" s="115"/>
      <c r="F34" s="115"/>
      <c r="G34" s="115"/>
      <c r="H34" s="115"/>
      <c r="L34" s="8"/>
    </row>
    <row r="35" spans="1:12" x14ac:dyDescent="0.35">
      <c r="A35" s="56"/>
      <c r="J35" s="62"/>
    </row>
    <row r="36" spans="1:12" x14ac:dyDescent="0.35">
      <c r="H36" s="24"/>
      <c r="L36" s="9"/>
    </row>
    <row r="38" spans="1:12" x14ac:dyDescent="0.35">
      <c r="H38" s="8"/>
    </row>
    <row r="39" spans="1:12" x14ac:dyDescent="0.35">
      <c r="H39" s="8"/>
      <c r="K39" s="9"/>
    </row>
    <row r="40" spans="1:12" ht="15.5" x14ac:dyDescent="0.35">
      <c r="B40" s="1" t="s">
        <v>3</v>
      </c>
      <c r="E40" s="1"/>
    </row>
    <row r="41" spans="1:12" x14ac:dyDescent="0.35">
      <c r="B41" t="s">
        <v>5</v>
      </c>
    </row>
    <row r="42" spans="1:12" x14ac:dyDescent="0.35">
      <c r="B42" t="s">
        <v>4</v>
      </c>
    </row>
  </sheetData>
  <mergeCells count="31">
    <mergeCell ref="B30:F30"/>
    <mergeCell ref="B31:F31"/>
    <mergeCell ref="A33:H34"/>
    <mergeCell ref="K10:K11"/>
    <mergeCell ref="B7:H7"/>
    <mergeCell ref="B8:H8"/>
    <mergeCell ref="B19:G19"/>
    <mergeCell ref="C23:D23"/>
    <mergeCell ref="B28:G28"/>
    <mergeCell ref="B21:F21"/>
    <mergeCell ref="B20:F20"/>
    <mergeCell ref="B29:E29"/>
    <mergeCell ref="C25:D25"/>
    <mergeCell ref="C26:D26"/>
    <mergeCell ref="C27:D27"/>
    <mergeCell ref="C15:D15"/>
    <mergeCell ref="C18:D18"/>
    <mergeCell ref="C24:D24"/>
    <mergeCell ref="A6:H6"/>
    <mergeCell ref="A10:H10"/>
    <mergeCell ref="A12:A13"/>
    <mergeCell ref="B12:B13"/>
    <mergeCell ref="F12:F13"/>
    <mergeCell ref="H12:H13"/>
    <mergeCell ref="A9:H9"/>
    <mergeCell ref="E12:E13"/>
    <mergeCell ref="G12:G13"/>
    <mergeCell ref="B11:H11"/>
    <mergeCell ref="C12:D13"/>
    <mergeCell ref="C16:D16"/>
    <mergeCell ref="C17:D17"/>
  </mergeCells>
  <pageMargins left="0.70866141732283472" right="0.31496062992125984" top="0.15748031496062992" bottom="0.35433070866141736" header="0.31496062992125984" footer="0.31496062992125984"/>
  <pageSetup scale="78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62"/>
  <sheetViews>
    <sheetView topLeftCell="A11" workbookViewId="0">
      <selection activeCell="B59" sqref="B59"/>
    </sheetView>
  </sheetViews>
  <sheetFormatPr baseColWidth="10" defaultRowHeight="14.5" x14ac:dyDescent="0.35"/>
  <cols>
    <col min="1" max="1" width="8.1796875" customWidth="1"/>
    <col min="2" max="2" width="62.26953125" customWidth="1"/>
    <col min="3" max="3" width="14.7265625" customWidth="1"/>
    <col min="13" max="13" width="14.1796875" bestFit="1" customWidth="1"/>
    <col min="14" max="14" width="13.1796875" bestFit="1" customWidth="1"/>
    <col min="15" max="15" width="14.1796875" customWidth="1"/>
  </cols>
  <sheetData>
    <row r="4" spans="1:13" x14ac:dyDescent="0.35">
      <c r="C4" s="26" t="s">
        <v>12</v>
      </c>
    </row>
    <row r="5" spans="1:13" ht="15" customHeight="1" x14ac:dyDescent="0.35">
      <c r="A5" s="121" t="s">
        <v>40</v>
      </c>
      <c r="B5" s="121"/>
      <c r="C5" s="121"/>
    </row>
    <row r="6" spans="1:13" ht="15" customHeight="1" x14ac:dyDescent="0.35">
      <c r="A6" s="121" t="s">
        <v>39</v>
      </c>
      <c r="B6" s="121"/>
      <c r="C6" s="121"/>
    </row>
    <row r="7" spans="1:13" ht="15" customHeight="1" x14ac:dyDescent="0.35">
      <c r="A7" s="33"/>
      <c r="B7" s="33"/>
      <c r="C7" s="33"/>
    </row>
    <row r="8" spans="1:13" ht="15" thickBot="1" x14ac:dyDescent="0.4">
      <c r="B8" s="27"/>
      <c r="C8" s="25"/>
    </row>
    <row r="9" spans="1:13" ht="15.5" x14ac:dyDescent="0.35">
      <c r="A9" s="124" t="s">
        <v>28</v>
      </c>
      <c r="B9" s="125"/>
      <c r="C9" s="125"/>
      <c r="D9" s="126"/>
    </row>
    <row r="10" spans="1:13" x14ac:dyDescent="0.35">
      <c r="A10" s="49" t="s">
        <v>24</v>
      </c>
      <c r="B10" s="49" t="s">
        <v>0</v>
      </c>
      <c r="C10" s="49" t="s">
        <v>25</v>
      </c>
      <c r="D10" s="57" t="s">
        <v>14</v>
      </c>
    </row>
    <row r="11" spans="1:13" x14ac:dyDescent="0.35">
      <c r="A11" s="49" t="s">
        <v>38</v>
      </c>
      <c r="B11" s="29" t="s">
        <v>83</v>
      </c>
      <c r="C11" s="34"/>
      <c r="D11" s="58">
        <v>1</v>
      </c>
    </row>
    <row r="12" spans="1:13" x14ac:dyDescent="0.35">
      <c r="A12" s="49" t="s">
        <v>54</v>
      </c>
      <c r="B12" s="29" t="s">
        <v>84</v>
      </c>
      <c r="C12" s="34"/>
      <c r="D12" s="58">
        <v>0.66639999999999999</v>
      </c>
    </row>
    <row r="13" spans="1:13" x14ac:dyDescent="0.35">
      <c r="A13" s="72" t="s">
        <v>89</v>
      </c>
      <c r="B13" s="28" t="s">
        <v>41</v>
      </c>
      <c r="C13" s="30">
        <v>8.3299999999999999E-2</v>
      </c>
      <c r="D13" s="59"/>
    </row>
    <row r="14" spans="1:13" x14ac:dyDescent="0.35">
      <c r="A14" s="72" t="s">
        <v>90</v>
      </c>
      <c r="B14" s="28" t="s">
        <v>42</v>
      </c>
      <c r="C14" s="30">
        <v>8.3299999999999999E-2</v>
      </c>
      <c r="D14" s="59"/>
    </row>
    <row r="15" spans="1:13" x14ac:dyDescent="0.35">
      <c r="A15" s="72" t="s">
        <v>91</v>
      </c>
      <c r="B15" s="28" t="s">
        <v>43</v>
      </c>
      <c r="C15" s="30">
        <v>0.06</v>
      </c>
      <c r="D15" s="59"/>
      <c r="M15" s="8"/>
    </row>
    <row r="16" spans="1:13" x14ac:dyDescent="0.35">
      <c r="A16" s="72" t="s">
        <v>92</v>
      </c>
      <c r="B16" s="28" t="s">
        <v>44</v>
      </c>
      <c r="C16" s="30">
        <v>0.01</v>
      </c>
      <c r="D16" s="59"/>
    </row>
    <row r="17" spans="1:7" x14ac:dyDescent="0.35">
      <c r="A17" s="72" t="s">
        <v>93</v>
      </c>
      <c r="B17" s="28" t="s">
        <v>45</v>
      </c>
      <c r="C17" s="30">
        <v>0.09</v>
      </c>
      <c r="D17" s="59"/>
    </row>
    <row r="18" spans="1:7" x14ac:dyDescent="0.35">
      <c r="A18" s="72" t="s">
        <v>94</v>
      </c>
      <c r="B18" s="28" t="s">
        <v>46</v>
      </c>
      <c r="C18" s="30">
        <v>8.5000000000000006E-2</v>
      </c>
      <c r="D18" s="59"/>
      <c r="G18" s="31"/>
    </row>
    <row r="19" spans="1:7" x14ac:dyDescent="0.35">
      <c r="A19" s="72" t="s">
        <v>95</v>
      </c>
      <c r="B19" s="28" t="s">
        <v>47</v>
      </c>
      <c r="C19" s="30">
        <v>0.12</v>
      </c>
      <c r="D19" s="59"/>
    </row>
    <row r="20" spans="1:7" x14ac:dyDescent="0.35">
      <c r="A20" s="72" t="s">
        <v>96</v>
      </c>
      <c r="B20" s="28" t="s">
        <v>48</v>
      </c>
      <c r="C20" s="30">
        <v>6.9599999999999995E-2</v>
      </c>
      <c r="D20" s="59"/>
    </row>
    <row r="21" spans="1:7" x14ac:dyDescent="0.35">
      <c r="A21" s="72" t="s">
        <v>97</v>
      </c>
      <c r="B21" s="28" t="s">
        <v>49</v>
      </c>
      <c r="C21" s="30">
        <v>4.5999999999999999E-3</v>
      </c>
      <c r="D21" s="59"/>
    </row>
    <row r="22" spans="1:7" x14ac:dyDescent="0.35">
      <c r="A22" s="73" t="s">
        <v>98</v>
      </c>
      <c r="B22" s="37" t="s">
        <v>50</v>
      </c>
      <c r="C22" s="36">
        <v>8.8900000000000003E-3</v>
      </c>
      <c r="D22" s="67"/>
    </row>
    <row r="23" spans="1:7" x14ac:dyDescent="0.35">
      <c r="A23" s="72" t="s">
        <v>99</v>
      </c>
      <c r="B23" s="28" t="s">
        <v>51</v>
      </c>
      <c r="C23" s="30">
        <v>4.1700000000000001E-2</v>
      </c>
      <c r="D23" s="59"/>
    </row>
    <row r="24" spans="1:7" x14ac:dyDescent="0.35">
      <c r="A24" s="72" t="s">
        <v>100</v>
      </c>
      <c r="B24" s="35" t="s">
        <v>52</v>
      </c>
      <c r="C24" s="36">
        <v>0.01</v>
      </c>
      <c r="D24" s="59"/>
    </row>
    <row r="25" spans="1:7" x14ac:dyDescent="0.35">
      <c r="A25" s="68"/>
      <c r="B25" s="83" t="s">
        <v>53</v>
      </c>
      <c r="C25" s="70"/>
      <c r="D25" s="71">
        <f>C13+C14+C15+C16+C17+C18+C19+C20+C21+C22+C23+C24</f>
        <v>0.66639000000000004</v>
      </c>
    </row>
    <row r="26" spans="1:7" x14ac:dyDescent="0.35">
      <c r="A26" s="74" t="s">
        <v>55</v>
      </c>
      <c r="B26" s="69" t="s">
        <v>85</v>
      </c>
      <c r="C26" s="70"/>
      <c r="D26" s="71"/>
    </row>
    <row r="27" spans="1:7" x14ac:dyDescent="0.35">
      <c r="A27" s="72" t="s">
        <v>101</v>
      </c>
      <c r="B27" s="66" t="s">
        <v>56</v>
      </c>
      <c r="C27" s="36"/>
      <c r="D27" s="59"/>
    </row>
    <row r="28" spans="1:7" x14ac:dyDescent="0.35">
      <c r="A28" s="72" t="s">
        <v>104</v>
      </c>
      <c r="B28" s="37" t="s">
        <v>57</v>
      </c>
      <c r="C28" s="30">
        <v>0.01</v>
      </c>
      <c r="D28" s="59"/>
    </row>
    <row r="29" spans="1:7" x14ac:dyDescent="0.35">
      <c r="A29" s="72" t="s">
        <v>105</v>
      </c>
      <c r="B29" s="37" t="s">
        <v>58</v>
      </c>
      <c r="C29" s="36">
        <v>0.02</v>
      </c>
      <c r="D29" s="60"/>
    </row>
    <row r="30" spans="1:7" x14ac:dyDescent="0.35">
      <c r="A30" s="72" t="s">
        <v>106</v>
      </c>
      <c r="B30" s="37" t="s">
        <v>59</v>
      </c>
      <c r="C30" s="30">
        <v>0.08</v>
      </c>
      <c r="D30" s="59"/>
    </row>
    <row r="31" spans="1:7" x14ac:dyDescent="0.35">
      <c r="A31" s="72" t="s">
        <v>107</v>
      </c>
      <c r="B31" s="37" t="s">
        <v>60</v>
      </c>
      <c r="C31" s="30">
        <v>0.05</v>
      </c>
      <c r="D31" s="60"/>
    </row>
    <row r="32" spans="1:7" x14ac:dyDescent="0.35">
      <c r="A32" s="72" t="s">
        <v>108</v>
      </c>
      <c r="B32" s="37" t="s">
        <v>61</v>
      </c>
      <c r="C32" s="36">
        <v>1.2E-2</v>
      </c>
      <c r="D32" s="60"/>
    </row>
    <row r="33" spans="1:4" x14ac:dyDescent="0.35">
      <c r="A33" s="72" t="s">
        <v>109</v>
      </c>
      <c r="B33" s="37" t="s">
        <v>62</v>
      </c>
      <c r="C33" s="30">
        <v>0.02</v>
      </c>
      <c r="D33" s="60"/>
    </row>
    <row r="34" spans="1:4" x14ac:dyDescent="0.35">
      <c r="A34" s="72" t="s">
        <v>110</v>
      </c>
      <c r="B34" s="76" t="s">
        <v>63</v>
      </c>
      <c r="C34" s="77">
        <v>0.01</v>
      </c>
      <c r="D34" s="78"/>
    </row>
    <row r="35" spans="1:4" x14ac:dyDescent="0.35">
      <c r="A35" s="72" t="s">
        <v>111</v>
      </c>
      <c r="B35" s="76" t="s">
        <v>64</v>
      </c>
      <c r="C35" s="77">
        <v>0.02</v>
      </c>
      <c r="D35" s="78"/>
    </row>
    <row r="36" spans="1:4" x14ac:dyDescent="0.35">
      <c r="A36" s="72" t="s">
        <v>112</v>
      </c>
      <c r="B36" s="76" t="s">
        <v>65</v>
      </c>
      <c r="C36" s="77">
        <v>1.2E-2</v>
      </c>
      <c r="D36" s="78"/>
    </row>
    <row r="37" spans="1:4" x14ac:dyDescent="0.35">
      <c r="A37" s="72" t="s">
        <v>113</v>
      </c>
      <c r="B37" s="76" t="s">
        <v>66</v>
      </c>
      <c r="C37" s="77">
        <v>1.2E-2</v>
      </c>
      <c r="D37" s="78"/>
    </row>
    <row r="38" spans="1:4" x14ac:dyDescent="0.35">
      <c r="A38" s="72" t="s">
        <v>114</v>
      </c>
      <c r="B38" s="76" t="s">
        <v>67</v>
      </c>
      <c r="C38" s="77">
        <v>0</v>
      </c>
      <c r="D38" s="78"/>
    </row>
    <row r="39" spans="1:4" x14ac:dyDescent="0.35">
      <c r="A39" s="72" t="s">
        <v>115</v>
      </c>
      <c r="B39" s="76" t="s">
        <v>68</v>
      </c>
      <c r="C39" s="77">
        <v>2.5000000000000001E-2</v>
      </c>
      <c r="D39" s="78"/>
    </row>
    <row r="40" spans="1:4" x14ac:dyDescent="0.35">
      <c r="A40" s="72" t="s">
        <v>116</v>
      </c>
      <c r="B40" s="76" t="s">
        <v>69</v>
      </c>
      <c r="C40" s="77">
        <v>0.02</v>
      </c>
      <c r="D40" s="78"/>
    </row>
    <row r="41" spans="1:4" x14ac:dyDescent="0.35">
      <c r="A41" s="72" t="s">
        <v>117</v>
      </c>
      <c r="B41" s="76" t="s">
        <v>70</v>
      </c>
      <c r="C41" s="77">
        <v>5.0000000000000001E-3</v>
      </c>
      <c r="D41" s="78"/>
    </row>
    <row r="42" spans="1:4" x14ac:dyDescent="0.35">
      <c r="A42" s="72" t="s">
        <v>118</v>
      </c>
      <c r="B42" s="76" t="s">
        <v>71</v>
      </c>
      <c r="C42" s="77">
        <v>0.04</v>
      </c>
      <c r="D42" s="78"/>
    </row>
    <row r="43" spans="1:4" x14ac:dyDescent="0.35">
      <c r="A43" s="49" t="s">
        <v>102</v>
      </c>
      <c r="B43" s="91" t="s">
        <v>72</v>
      </c>
      <c r="C43" s="77"/>
      <c r="D43" s="78"/>
    </row>
    <row r="44" spans="1:4" x14ac:dyDescent="0.35">
      <c r="A44" s="72" t="s">
        <v>119</v>
      </c>
      <c r="B44" s="76" t="s">
        <v>73</v>
      </c>
      <c r="C44" s="77">
        <v>5.5E-2</v>
      </c>
      <c r="D44" s="78"/>
    </row>
    <row r="45" spans="1:4" x14ac:dyDescent="0.35">
      <c r="A45" s="72" t="s">
        <v>120</v>
      </c>
      <c r="B45" s="76" t="s">
        <v>74</v>
      </c>
      <c r="C45" s="77">
        <v>5.5E-2</v>
      </c>
      <c r="D45" s="78"/>
    </row>
    <row r="46" spans="1:4" x14ac:dyDescent="0.35">
      <c r="A46" s="72" t="s">
        <v>121</v>
      </c>
      <c r="B46" s="76" t="s">
        <v>75</v>
      </c>
      <c r="C46" s="77">
        <v>0.02</v>
      </c>
      <c r="D46" s="78"/>
    </row>
    <row r="47" spans="1:4" x14ac:dyDescent="0.35">
      <c r="A47" s="72" t="s">
        <v>122</v>
      </c>
      <c r="B47" s="76" t="s">
        <v>76</v>
      </c>
      <c r="C47" s="77">
        <v>0.02</v>
      </c>
      <c r="D47" s="78"/>
    </row>
    <row r="48" spans="1:4" x14ac:dyDescent="0.35">
      <c r="A48" s="49" t="s">
        <v>103</v>
      </c>
      <c r="B48" s="91" t="s">
        <v>77</v>
      </c>
      <c r="C48" s="77"/>
      <c r="D48" s="78"/>
    </row>
    <row r="49" spans="1:15" x14ac:dyDescent="0.35">
      <c r="A49" s="72" t="s">
        <v>123</v>
      </c>
      <c r="B49" s="76" t="s">
        <v>78</v>
      </c>
      <c r="C49" s="77">
        <v>4.1700000000000001E-2</v>
      </c>
      <c r="D49" s="78"/>
    </row>
    <row r="50" spans="1:15" x14ac:dyDescent="0.35">
      <c r="A50" s="72" t="s">
        <v>124</v>
      </c>
      <c r="B50" s="76" t="s">
        <v>79</v>
      </c>
      <c r="C50" s="77">
        <v>7.3499999999999996E-2</v>
      </c>
      <c r="D50" s="78"/>
    </row>
    <row r="51" spans="1:15" x14ac:dyDescent="0.35">
      <c r="A51" s="79"/>
      <c r="B51" s="82" t="s">
        <v>80</v>
      </c>
      <c r="C51" s="84"/>
      <c r="D51" s="80">
        <f>C27+C28+C29+C30+C31+C32+C33+C34+C35+C36+C37+C38+C39+C40+C41+C42+C43+C44+C45+C46+C47+C48+C49+C50</f>
        <v>0.60120000000000007</v>
      </c>
    </row>
    <row r="52" spans="1:15" x14ac:dyDescent="0.35">
      <c r="A52" s="85" t="s">
        <v>81</v>
      </c>
      <c r="B52" s="81" t="s">
        <v>86</v>
      </c>
      <c r="C52" s="84"/>
      <c r="D52" s="80">
        <v>0.19209999999999999</v>
      </c>
    </row>
    <row r="53" spans="1:15" ht="15" thickBot="1" x14ac:dyDescent="0.4">
      <c r="A53" s="75"/>
      <c r="B53" s="76"/>
      <c r="C53" s="77"/>
      <c r="D53" s="78"/>
    </row>
    <row r="54" spans="1:15" ht="15" thickBot="1" x14ac:dyDescent="0.4">
      <c r="A54" s="122" t="s">
        <v>82</v>
      </c>
      <c r="B54" s="123"/>
      <c r="C54" s="123"/>
      <c r="D54" s="86">
        <f>D11+D51+D52</f>
        <v>1.7932999999999999</v>
      </c>
    </row>
    <row r="55" spans="1:15" x14ac:dyDescent="0.35">
      <c r="A55" s="64"/>
      <c r="B55" s="64"/>
      <c r="C55" s="64"/>
      <c r="D55" s="65"/>
    </row>
    <row r="56" spans="1:15" x14ac:dyDescent="0.35">
      <c r="A56" s="38"/>
      <c r="B56" s="7"/>
      <c r="C56" s="39"/>
      <c r="D56" s="39"/>
    </row>
    <row r="57" spans="1:15" x14ac:dyDescent="0.35">
      <c r="B57" s="26"/>
      <c r="C57" s="32"/>
      <c r="N57" s="8"/>
      <c r="O57" s="63"/>
    </row>
    <row r="58" spans="1:15" x14ac:dyDescent="0.35">
      <c r="B58" s="26"/>
      <c r="C58" s="32"/>
    </row>
    <row r="59" spans="1:15" x14ac:dyDescent="0.35">
      <c r="B59" s="26"/>
      <c r="C59" s="32"/>
    </row>
    <row r="60" spans="1:15" ht="15.5" x14ac:dyDescent="0.35">
      <c r="A60" s="1" t="s">
        <v>3</v>
      </c>
      <c r="D60" s="1"/>
    </row>
    <row r="61" spans="1:15" x14ac:dyDescent="0.35">
      <c r="A61" t="s">
        <v>5</v>
      </c>
    </row>
    <row r="62" spans="1:15" x14ac:dyDescent="0.35">
      <c r="A62" t="s">
        <v>4</v>
      </c>
    </row>
  </sheetData>
  <mergeCells count="4">
    <mergeCell ref="A5:C5"/>
    <mergeCell ref="A6:C6"/>
    <mergeCell ref="A54:C54"/>
    <mergeCell ref="A9:D9"/>
  </mergeCells>
  <pageMargins left="0.70866141732283472" right="0.70866141732283472" top="0.74803149606299213" bottom="0.74803149606299213" header="0.31496062992125984" footer="0.31496062992125984"/>
  <pageSetup paperSize="9" scale="8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RESUMEN</vt:lpstr>
      <vt:lpstr>FACTOR MULT.</vt:lpstr>
      <vt:lpstr>'FACTOR MULT.'!Área_de_impresión</vt:lpstr>
      <vt:lpstr>RESUMEN!Área_de_impresión</vt:lpstr>
      <vt:lpstr>PRONSAL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Lina Escobar</cp:lastModifiedBy>
  <cp:lastPrinted>2018-08-08T15:10:00Z</cp:lastPrinted>
  <dcterms:created xsi:type="dcterms:W3CDTF">2018-07-03T03:27:03Z</dcterms:created>
  <dcterms:modified xsi:type="dcterms:W3CDTF">2020-07-29T17:14:51Z</dcterms:modified>
</cp:coreProperties>
</file>