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comments21.xml" ContentType="application/vnd.openxmlformats-officedocument.spreadsheetml.comments+xml"/>
  <Override PartName="/xl/drawings/drawing22.xml" ContentType="application/vnd.openxmlformats-officedocument.drawing+xml"/>
  <Override PartName="/xl/comments22.xml" ContentType="application/vnd.openxmlformats-officedocument.spreadsheetml.comments+xml"/>
  <Override PartName="/xl/drawings/drawing23.xml" ContentType="application/vnd.openxmlformats-officedocument.drawing+xml"/>
  <Override PartName="/xl/comments2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/>
  <mc:AlternateContent xmlns:mc="http://schemas.openxmlformats.org/markup-compatibility/2006">
    <mc:Choice Requires="x15">
      <x15ac:absPath xmlns:x15ac="http://schemas.microsoft.com/office/spreadsheetml/2010/11/ac" url="/Volumes/DISCO 03/SUPERINTENDENCIA/Documentos/LICITACIÓN PUBLICA/2020/CAMPUS VIRTUAL/EVALUACION PRELIMINAR/"/>
    </mc:Choice>
  </mc:AlternateContent>
  <xr:revisionPtr revIDLastSave="0" documentId="13_ncr:1_{C50A75DB-7287-F640-8D47-4BEDCE43A5FE}" xr6:coauthVersionLast="45" xr6:coauthVersionMax="45" xr10:uidLastSave="{00000000-0000-0000-0000-000000000000}"/>
  <workbookProtection workbookAlgorithmName="SHA-512" workbookHashValue="wqCzGM6+eyUcOl/v3KbpXHsQm80rRZbgAKGJM2AR4edWlK7N7ZWRFM9BtHsvkSz6reqXBe0SEtMxSzwJmlJ9vg==" workbookSaltValue="F0yDMdkvcrNJDujsEPUiBQ==" workbookSpinCount="100000" lockStructure="1"/>
  <bookViews>
    <workbookView xWindow="0" yWindow="0" windowWidth="28800" windowHeight="18000" tabRatio="907" xr2:uid="{00000000-000D-0000-FFFF-FFFF00000000}"/>
  </bookViews>
  <sheets>
    <sheet name="Acta de cierre y listado" sheetId="1" r:id="rId1"/>
    <sheet name="1.UNION TEMPORAL GUAYACANES - C" sheetId="41" r:id="rId2"/>
    <sheet name="2. UNIVERSIDAD SERGIO ARBOLEDA" sheetId="65" r:id="rId3"/>
    <sheet name="3. UNIVERSIDAD NACIONAL" sheetId="66" r:id="rId4"/>
    <sheet name="4. FUNDACION ALBERTO MERANI" sheetId="67" r:id="rId5"/>
    <sheet name="5. EDISTRIBUTION SAS" sheetId="46" r:id="rId6"/>
    <sheet name="6. ASESORIA Y GESTION CIA SAS" sheetId="42" r:id="rId7"/>
    <sheet name="7. UT HAPPY - EDUMEDIA" sheetId="47" r:id="rId8"/>
    <sheet name="8. UNION TEMPORAL POLI T&amp;T (2)" sheetId="50" r:id="rId9"/>
    <sheet name="9. COGNOSONLINE SOLUTIONS COLOM" sheetId="48" r:id="rId10"/>
    <sheet name="10. CONSORCIO AOC - PILOTO" sheetId="51" r:id="rId11"/>
    <sheet name="11. MULTIMEDIA SERVICE SAS" sheetId="52" r:id="rId12"/>
    <sheet name="12. GMEDIA S.A.S" sheetId="54" r:id="rId13"/>
    <sheet name="13. GRUPO DE EXPERTOS E" sheetId="68" r:id="rId14"/>
    <sheet name="14. UT VIRTUALIZACION CONTENIDO" sheetId="56" r:id="rId15"/>
    <sheet name="15. UNIVERSIDAD DEL ROSARIO" sheetId="69" r:id="rId16"/>
    <sheet name="16.SINCOTEL SOLUTIONS LTDA" sheetId="70" r:id="rId17"/>
    <sheet name="17. UNIVERSIDAD EAFIT" sheetId="71" r:id="rId18"/>
    <sheet name="18. ASOCIACION ASECUM" sheetId="72" r:id="rId19"/>
    <sheet name="19. ITO SOFTWARE S.A.S" sheetId="73" r:id="rId20"/>
    <sheet name="20. CENTRO SISTEMAS ANTIOQUIA" sheetId="74" r:id="rId21"/>
    <sheet name="21. UNIVERSIDAD EAN" sheetId="75" r:id="rId22"/>
    <sheet name="RESUMEN DE LA EVALUACIÓN" sheetId="3" r:id="rId23"/>
  </sheets>
  <externalReferences>
    <externalReference r:id="rId24"/>
  </externalReferences>
  <definedNames>
    <definedName name="_xlnm.Print_Area" localSheetId="0">'Acta de cierre y listado'!$B$1:$H$32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46" l="1"/>
  <c r="G41" i="75" l="1"/>
  <c r="G40" i="75"/>
  <c r="G39" i="75"/>
  <c r="G37" i="75"/>
  <c r="G36" i="75"/>
  <c r="G35" i="75"/>
  <c r="G34" i="75"/>
  <c r="G29" i="75"/>
  <c r="G28" i="75"/>
  <c r="G27" i="75"/>
  <c r="G26" i="75"/>
  <c r="G25" i="75"/>
  <c r="G24" i="75"/>
  <c r="G23" i="75"/>
  <c r="G22" i="75"/>
  <c r="G20" i="75"/>
  <c r="G19" i="75"/>
  <c r="G18" i="75"/>
  <c r="C18" i="75"/>
  <c r="C17" i="75"/>
  <c r="G17" i="75" s="1"/>
  <c r="G16" i="75"/>
  <c r="C16" i="75"/>
  <c r="J12" i="75"/>
  <c r="C33" i="75" s="1"/>
  <c r="G33" i="75" s="1"/>
  <c r="F11" i="75"/>
  <c r="J16" i="75" s="1"/>
  <c r="C32" i="75" s="1"/>
  <c r="G32" i="75" s="1"/>
  <c r="C8" i="75"/>
  <c r="A8" i="75"/>
  <c r="A8" i="74"/>
  <c r="C8" i="74"/>
  <c r="F11" i="74"/>
  <c r="J12" i="74"/>
  <c r="C33" i="74" s="1"/>
  <c r="G33" i="74" s="1"/>
  <c r="J14" i="74"/>
  <c r="C16" i="74"/>
  <c r="G16" i="74" s="1"/>
  <c r="J16" i="74"/>
  <c r="C32" i="74" s="1"/>
  <c r="G32" i="74" s="1"/>
  <c r="C17" i="74"/>
  <c r="G17" i="74"/>
  <c r="C18" i="74"/>
  <c r="G18" i="74"/>
  <c r="G19" i="74"/>
  <c r="G20" i="74"/>
  <c r="G22" i="74"/>
  <c r="G23" i="74"/>
  <c r="G24" i="74"/>
  <c r="G25" i="74"/>
  <c r="G26" i="74"/>
  <c r="G27" i="74"/>
  <c r="G28" i="74"/>
  <c r="G29" i="74"/>
  <c r="G34" i="74"/>
  <c r="G35" i="74"/>
  <c r="G36" i="74"/>
  <c r="G37" i="74"/>
  <c r="G39" i="74"/>
  <c r="G40" i="74"/>
  <c r="G41" i="74"/>
  <c r="G41" i="73"/>
  <c r="G40" i="73"/>
  <c r="G39" i="73"/>
  <c r="G37" i="73"/>
  <c r="G36" i="73"/>
  <c r="G35" i="73"/>
  <c r="G34" i="73"/>
  <c r="G29" i="73"/>
  <c r="G28" i="73"/>
  <c r="G27" i="73"/>
  <c r="G26" i="73"/>
  <c r="G25" i="73"/>
  <c r="G24" i="73"/>
  <c r="G23" i="73"/>
  <c r="G22" i="73"/>
  <c r="G20" i="73"/>
  <c r="G19" i="73"/>
  <c r="G18" i="73"/>
  <c r="C18" i="73"/>
  <c r="C17" i="73"/>
  <c r="G17" i="73" s="1"/>
  <c r="J16" i="73"/>
  <c r="C32" i="73" s="1"/>
  <c r="G32" i="73" s="1"/>
  <c r="G16" i="73"/>
  <c r="C16" i="73"/>
  <c r="J12" i="73"/>
  <c r="C33" i="73" s="1"/>
  <c r="G33" i="73" s="1"/>
  <c r="F11" i="73"/>
  <c r="J14" i="73" s="1"/>
  <c r="C8" i="73"/>
  <c r="A8" i="73"/>
  <c r="G41" i="72"/>
  <c r="G40" i="72"/>
  <c r="G39" i="72"/>
  <c r="G37" i="72"/>
  <c r="G36" i="72"/>
  <c r="G35" i="72"/>
  <c r="G34" i="72"/>
  <c r="G29" i="72"/>
  <c r="G28" i="72"/>
  <c r="G27" i="72"/>
  <c r="G26" i="72"/>
  <c r="G25" i="72"/>
  <c r="G24" i="72"/>
  <c r="G23" i="72"/>
  <c r="G22" i="72"/>
  <c r="G20" i="72"/>
  <c r="G19" i="72"/>
  <c r="G18" i="72"/>
  <c r="C18" i="72"/>
  <c r="C17" i="72"/>
  <c r="G17" i="72" s="1"/>
  <c r="J16" i="72"/>
  <c r="C32" i="72" s="1"/>
  <c r="G32" i="72" s="1"/>
  <c r="G16" i="72"/>
  <c r="C16" i="72"/>
  <c r="J14" i="72"/>
  <c r="J12" i="72"/>
  <c r="C33" i="72" s="1"/>
  <c r="G33" i="72" s="1"/>
  <c r="F11" i="72"/>
  <c r="C8" i="72"/>
  <c r="A8" i="72"/>
  <c r="G41" i="71"/>
  <c r="G40" i="71"/>
  <c r="G39" i="71"/>
  <c r="G37" i="71"/>
  <c r="G36" i="71"/>
  <c r="G35" i="71"/>
  <c r="G34" i="71"/>
  <c r="G29" i="71"/>
  <c r="G28" i="71"/>
  <c r="G27" i="71"/>
  <c r="G26" i="71"/>
  <c r="G25" i="71"/>
  <c r="G24" i="71"/>
  <c r="G23" i="71"/>
  <c r="G22" i="71"/>
  <c r="G20" i="71"/>
  <c r="G19" i="71"/>
  <c r="G18" i="71"/>
  <c r="C18" i="71"/>
  <c r="C17" i="71"/>
  <c r="G17" i="71" s="1"/>
  <c r="G16" i="71"/>
  <c r="J12" i="71"/>
  <c r="C33" i="71" s="1"/>
  <c r="G33" i="71" s="1"/>
  <c r="F11" i="71"/>
  <c r="J16" i="71" s="1"/>
  <c r="C32" i="71" s="1"/>
  <c r="G32" i="71" s="1"/>
  <c r="C8" i="71"/>
  <c r="A8" i="71"/>
  <c r="G41" i="70"/>
  <c r="G40" i="70"/>
  <c r="G39" i="70"/>
  <c r="G37" i="70"/>
  <c r="G36" i="70"/>
  <c r="G35" i="70"/>
  <c r="G34" i="70"/>
  <c r="G29" i="70"/>
  <c r="G28" i="70"/>
  <c r="G27" i="70"/>
  <c r="G26" i="70"/>
  <c r="G25" i="70"/>
  <c r="G24" i="70"/>
  <c r="G23" i="70"/>
  <c r="G22" i="70"/>
  <c r="G20" i="70"/>
  <c r="G19" i="70"/>
  <c r="C18" i="70"/>
  <c r="G18" i="70" s="1"/>
  <c r="C17" i="70"/>
  <c r="G17" i="70" s="1"/>
  <c r="G16" i="70"/>
  <c r="C16" i="70"/>
  <c r="J12" i="70"/>
  <c r="C33" i="70" s="1"/>
  <c r="G33" i="70" s="1"/>
  <c r="F11" i="70"/>
  <c r="J14" i="70" s="1"/>
  <c r="C8" i="70"/>
  <c r="A8" i="70"/>
  <c r="G41" i="69"/>
  <c r="G40" i="69"/>
  <c r="G39" i="69"/>
  <c r="G37" i="69"/>
  <c r="G36" i="69"/>
  <c r="G35" i="69"/>
  <c r="G34" i="69"/>
  <c r="G29" i="69"/>
  <c r="G28" i="69"/>
  <c r="G27" i="69"/>
  <c r="G26" i="69"/>
  <c r="G25" i="69"/>
  <c r="G24" i="69"/>
  <c r="G23" i="69"/>
  <c r="G22" i="69"/>
  <c r="G20" i="69"/>
  <c r="G19" i="69"/>
  <c r="C18" i="69"/>
  <c r="G18" i="69" s="1"/>
  <c r="C17" i="69"/>
  <c r="G17" i="69" s="1"/>
  <c r="G16" i="69"/>
  <c r="J12" i="69"/>
  <c r="C33" i="69" s="1"/>
  <c r="G33" i="69" s="1"/>
  <c r="F11" i="69"/>
  <c r="J14" i="69" s="1"/>
  <c r="C8" i="69"/>
  <c r="A8" i="69"/>
  <c r="G41" i="68"/>
  <c r="G40" i="68"/>
  <c r="G39" i="68"/>
  <c r="G37" i="68"/>
  <c r="G36" i="68"/>
  <c r="G35" i="68"/>
  <c r="G34" i="68"/>
  <c r="G29" i="68"/>
  <c r="G28" i="68"/>
  <c r="G27" i="68"/>
  <c r="G26" i="68"/>
  <c r="G25" i="68"/>
  <c r="G24" i="68"/>
  <c r="G23" i="68"/>
  <c r="G22" i="68"/>
  <c r="G20" i="68"/>
  <c r="G19" i="68"/>
  <c r="G18" i="68"/>
  <c r="C18" i="68"/>
  <c r="C17" i="68"/>
  <c r="G17" i="68" s="1"/>
  <c r="J16" i="68"/>
  <c r="C32" i="68" s="1"/>
  <c r="G32" i="68" s="1"/>
  <c r="G16" i="68"/>
  <c r="C16" i="68"/>
  <c r="J12" i="68"/>
  <c r="C33" i="68" s="1"/>
  <c r="G33" i="68" s="1"/>
  <c r="F11" i="68"/>
  <c r="J14" i="68" s="1"/>
  <c r="C8" i="68"/>
  <c r="A8" i="68"/>
  <c r="G42" i="67"/>
  <c r="G41" i="67"/>
  <c r="G40" i="67"/>
  <c r="G38" i="67"/>
  <c r="G37" i="67"/>
  <c r="G36" i="67"/>
  <c r="G35" i="67"/>
  <c r="G30" i="67"/>
  <c r="G29" i="67"/>
  <c r="G28" i="67"/>
  <c r="G27" i="67"/>
  <c r="G26" i="67"/>
  <c r="G25" i="67"/>
  <c r="G24" i="67"/>
  <c r="G23" i="67"/>
  <c r="G21" i="67"/>
  <c r="G20" i="67"/>
  <c r="G19" i="67"/>
  <c r="C18" i="67"/>
  <c r="G17" i="67"/>
  <c r="C17" i="67"/>
  <c r="G18" i="67" s="1"/>
  <c r="C16" i="67"/>
  <c r="A14" i="67"/>
  <c r="J12" i="67"/>
  <c r="C33" i="67" s="1"/>
  <c r="G34" i="67" s="1"/>
  <c r="F11" i="67"/>
  <c r="J17" i="67" s="1"/>
  <c r="C32" i="67" s="1"/>
  <c r="G33" i="67" s="1"/>
  <c r="C8" i="67"/>
  <c r="A8" i="67"/>
  <c r="G42" i="66"/>
  <c r="G41" i="66"/>
  <c r="G40" i="66"/>
  <c r="G38" i="66"/>
  <c r="G37" i="66"/>
  <c r="G36" i="66"/>
  <c r="G35" i="66"/>
  <c r="G30" i="66"/>
  <c r="G29" i="66"/>
  <c r="G28" i="66"/>
  <c r="G27" i="66"/>
  <c r="G26" i="66"/>
  <c r="G25" i="66"/>
  <c r="G24" i="66"/>
  <c r="G23" i="66"/>
  <c r="G21" i="66"/>
  <c r="G20" i="66"/>
  <c r="G19" i="66"/>
  <c r="C18" i="66"/>
  <c r="G17" i="66"/>
  <c r="C17" i="66"/>
  <c r="G18" i="66" s="1"/>
  <c r="A14" i="66"/>
  <c r="J12" i="66"/>
  <c r="C33" i="66" s="1"/>
  <c r="G34" i="66" s="1"/>
  <c r="F11" i="66"/>
  <c r="J14" i="66" s="1"/>
  <c r="C8" i="66"/>
  <c r="A8" i="66"/>
  <c r="G42" i="65"/>
  <c r="G41" i="65"/>
  <c r="G40" i="65"/>
  <c r="G38" i="65"/>
  <c r="G37" i="65"/>
  <c r="G36" i="65"/>
  <c r="G35" i="65"/>
  <c r="G30" i="65"/>
  <c r="G29" i="65"/>
  <c r="G28" i="65"/>
  <c r="G27" i="65"/>
  <c r="G26" i="65"/>
  <c r="G25" i="65"/>
  <c r="G24" i="65"/>
  <c r="G23" i="65"/>
  <c r="G21" i="65"/>
  <c r="G20" i="65"/>
  <c r="G19" i="65"/>
  <c r="C18" i="65"/>
  <c r="G17" i="65"/>
  <c r="G43" i="65" s="1"/>
  <c r="C17" i="65"/>
  <c r="G18" i="65" s="1"/>
  <c r="C16" i="65"/>
  <c r="A14" i="65"/>
  <c r="J12" i="65"/>
  <c r="C33" i="65" s="1"/>
  <c r="G34" i="65" s="1"/>
  <c r="F11" i="65"/>
  <c r="J17" i="65" s="1"/>
  <c r="C32" i="65" s="1"/>
  <c r="G33" i="65" s="1"/>
  <c r="C8" i="65"/>
  <c r="A8" i="65"/>
  <c r="J14" i="75" l="1"/>
  <c r="G42" i="74"/>
  <c r="B42" i="74" s="1"/>
  <c r="G42" i="75"/>
  <c r="B42" i="75" s="1"/>
  <c r="G42" i="73"/>
  <c r="B42" i="73" s="1"/>
  <c r="G42" i="72"/>
  <c r="B42" i="72" s="1"/>
  <c r="G42" i="71"/>
  <c r="B42" i="71" s="1"/>
  <c r="J14" i="71"/>
  <c r="J16" i="70"/>
  <c r="C32" i="70" s="1"/>
  <c r="G32" i="70" s="1"/>
  <c r="G42" i="70" s="1"/>
  <c r="B42" i="70" s="1"/>
  <c r="J16" i="69"/>
  <c r="C32" i="69" s="1"/>
  <c r="G32" i="69" s="1"/>
  <c r="G42" i="69" s="1"/>
  <c r="B42" i="69" s="1"/>
  <c r="G42" i="68"/>
  <c r="B42" i="68" s="1"/>
  <c r="G43" i="67"/>
  <c r="J14" i="67"/>
  <c r="G43" i="66"/>
  <c r="J17" i="66"/>
  <c r="C32" i="66" s="1"/>
  <c r="G33" i="66" s="1"/>
  <c r="J14" i="65"/>
  <c r="A14" i="47" l="1"/>
  <c r="C67" i="47"/>
  <c r="C66" i="47"/>
  <c r="C52" i="47"/>
  <c r="C51" i="47"/>
  <c r="C50" i="47"/>
  <c r="C118" i="56" l="1"/>
  <c r="C117" i="56"/>
  <c r="C116" i="56"/>
  <c r="C85" i="56"/>
  <c r="C84" i="56"/>
  <c r="C83" i="56"/>
  <c r="C52" i="56"/>
  <c r="C51" i="56"/>
  <c r="C50" i="56"/>
  <c r="C52" i="51" l="1"/>
  <c r="C51" i="51"/>
  <c r="C50" i="51"/>
  <c r="A14" i="50"/>
  <c r="C52" i="50"/>
  <c r="C51" i="50"/>
  <c r="C50" i="50"/>
  <c r="G42" i="56" l="1"/>
  <c r="G41" i="56"/>
  <c r="G40" i="56"/>
  <c r="G38" i="56"/>
  <c r="G37" i="56"/>
  <c r="G36" i="56"/>
  <c r="G35" i="56"/>
  <c r="G30" i="56"/>
  <c r="G29" i="56"/>
  <c r="G28" i="56"/>
  <c r="G27" i="56"/>
  <c r="G26" i="56"/>
  <c r="G25" i="56"/>
  <c r="G24" i="56"/>
  <c r="G23" i="56"/>
  <c r="G21" i="56"/>
  <c r="G20" i="56"/>
  <c r="C19" i="56"/>
  <c r="G19" i="56" s="1"/>
  <c r="C18" i="56"/>
  <c r="G18" i="56" s="1"/>
  <c r="C17" i="56"/>
  <c r="G17" i="56" s="1"/>
  <c r="J12" i="56"/>
  <c r="F11" i="56"/>
  <c r="J14" i="56" s="1"/>
  <c r="G41" i="54"/>
  <c r="G40" i="54"/>
  <c r="G39" i="54"/>
  <c r="G37" i="54"/>
  <c r="G36" i="54"/>
  <c r="G35" i="54"/>
  <c r="G34" i="54"/>
  <c r="G29" i="54"/>
  <c r="G28" i="54"/>
  <c r="G27" i="54"/>
  <c r="G26" i="54"/>
  <c r="G25" i="54"/>
  <c r="G24" i="54"/>
  <c r="G23" i="54"/>
  <c r="G22" i="54"/>
  <c r="G20" i="54"/>
  <c r="G19" i="54"/>
  <c r="C18" i="54"/>
  <c r="G18" i="54" s="1"/>
  <c r="C17" i="54"/>
  <c r="G17" i="54" s="1"/>
  <c r="C16" i="54"/>
  <c r="G16" i="54" s="1"/>
  <c r="J12" i="54"/>
  <c r="C33" i="54" s="1"/>
  <c r="G33" i="54" s="1"/>
  <c r="F11" i="54"/>
  <c r="J16" i="54" s="1"/>
  <c r="C32" i="54" s="1"/>
  <c r="G32" i="54" s="1"/>
  <c r="G41" i="52"/>
  <c r="G40" i="52"/>
  <c r="G39" i="52"/>
  <c r="G37" i="52"/>
  <c r="G36" i="52"/>
  <c r="G35" i="52"/>
  <c r="G34" i="52"/>
  <c r="G29" i="52"/>
  <c r="G28" i="52"/>
  <c r="G27" i="52"/>
  <c r="G26" i="52"/>
  <c r="G25" i="52"/>
  <c r="G24" i="52"/>
  <c r="G23" i="52"/>
  <c r="G22" i="52"/>
  <c r="G20" i="52"/>
  <c r="G19" i="52"/>
  <c r="C18" i="52"/>
  <c r="G18" i="52" s="1"/>
  <c r="C17" i="52"/>
  <c r="G17" i="52" s="1"/>
  <c r="C16" i="52"/>
  <c r="G16" i="52" s="1"/>
  <c r="J12" i="52"/>
  <c r="C33" i="52" s="1"/>
  <c r="G33" i="52" s="1"/>
  <c r="F11" i="52"/>
  <c r="J14" i="52" s="1"/>
  <c r="G42" i="51"/>
  <c r="G41" i="51"/>
  <c r="G40" i="51"/>
  <c r="G38" i="51"/>
  <c r="G37" i="51"/>
  <c r="G36" i="51"/>
  <c r="G35" i="51"/>
  <c r="G30" i="51"/>
  <c r="G29" i="51"/>
  <c r="G28" i="51"/>
  <c r="G27" i="51"/>
  <c r="G26" i="51"/>
  <c r="G25" i="51"/>
  <c r="G24" i="51"/>
  <c r="G23" i="51"/>
  <c r="G21" i="51"/>
  <c r="G20" i="51"/>
  <c r="C19" i="51"/>
  <c r="G19" i="51" s="1"/>
  <c r="C18" i="51"/>
  <c r="G18" i="51" s="1"/>
  <c r="C17" i="51"/>
  <c r="G17" i="51" s="1"/>
  <c r="J12" i="51"/>
  <c r="F11" i="51"/>
  <c r="J17" i="51" s="1"/>
  <c r="G42" i="50"/>
  <c r="G41" i="50"/>
  <c r="G40" i="50"/>
  <c r="G38" i="50"/>
  <c r="G37" i="50"/>
  <c r="G36" i="50"/>
  <c r="G35" i="50"/>
  <c r="G30" i="50"/>
  <c r="G29" i="50"/>
  <c r="G28" i="50"/>
  <c r="G27" i="50"/>
  <c r="G26" i="50"/>
  <c r="G25" i="50"/>
  <c r="G24" i="50"/>
  <c r="G23" i="50"/>
  <c r="G21" i="50"/>
  <c r="G20" i="50"/>
  <c r="C19" i="50"/>
  <c r="G19" i="50" s="1"/>
  <c r="C18" i="50"/>
  <c r="G18" i="50" s="1"/>
  <c r="C17" i="50"/>
  <c r="G17" i="50" s="1"/>
  <c r="J12" i="50"/>
  <c r="F11" i="50"/>
  <c r="J14" i="50" s="1"/>
  <c r="C52" i="41"/>
  <c r="C51" i="41"/>
  <c r="C34" i="56" l="1"/>
  <c r="G34" i="56" s="1"/>
  <c r="C133" i="56"/>
  <c r="C100" i="56"/>
  <c r="C67" i="56"/>
  <c r="C34" i="51"/>
  <c r="G34" i="51" s="1"/>
  <c r="C67" i="51"/>
  <c r="C34" i="50"/>
  <c r="G34" i="50" s="1"/>
  <c r="C67" i="50"/>
  <c r="C33" i="51"/>
  <c r="G33" i="51" s="1"/>
  <c r="G43" i="51" s="1"/>
  <c r="B76" i="51" s="1"/>
  <c r="C66" i="51"/>
  <c r="J14" i="54"/>
  <c r="J17" i="50"/>
  <c r="J16" i="52"/>
  <c r="C32" i="52" s="1"/>
  <c r="G32" i="52" s="1"/>
  <c r="G42" i="52" s="1"/>
  <c r="B42" i="52" s="1"/>
  <c r="J17" i="56"/>
  <c r="G42" i="54"/>
  <c r="B42" i="54" s="1"/>
  <c r="J14" i="51"/>
  <c r="B14" i="3"/>
  <c r="B13" i="3"/>
  <c r="B19" i="3"/>
  <c r="B18" i="3"/>
  <c r="B17" i="3"/>
  <c r="B16" i="3"/>
  <c r="B15" i="3"/>
  <c r="G48" i="47"/>
  <c r="I53" i="47"/>
  <c r="I52" i="47"/>
  <c r="I51" i="47"/>
  <c r="A14" i="42"/>
  <c r="G41" i="48"/>
  <c r="G40" i="48"/>
  <c r="G39" i="48"/>
  <c r="G37" i="48"/>
  <c r="G36" i="48"/>
  <c r="G35" i="48"/>
  <c r="G34" i="48"/>
  <c r="G29" i="48"/>
  <c r="G28" i="48"/>
  <c r="G27" i="48"/>
  <c r="G26" i="48"/>
  <c r="G25" i="48"/>
  <c r="G24" i="48"/>
  <c r="G23" i="48"/>
  <c r="G22" i="48"/>
  <c r="G20" i="48"/>
  <c r="G19" i="48"/>
  <c r="C18" i="48"/>
  <c r="G18" i="48" s="1"/>
  <c r="C17" i="48"/>
  <c r="G17" i="48" s="1"/>
  <c r="C16" i="48"/>
  <c r="G16" i="48" s="1"/>
  <c r="J12" i="48"/>
  <c r="C33" i="48" s="1"/>
  <c r="G33" i="48" s="1"/>
  <c r="F11" i="48"/>
  <c r="J16" i="48" s="1"/>
  <c r="C32" i="48" s="1"/>
  <c r="G32" i="48" s="1"/>
  <c r="G43" i="47"/>
  <c r="G42" i="47"/>
  <c r="G41" i="47"/>
  <c r="G39" i="47"/>
  <c r="G38" i="47"/>
  <c r="G37" i="47"/>
  <c r="G36" i="47"/>
  <c r="G31" i="47"/>
  <c r="G30" i="47"/>
  <c r="G29" i="47"/>
  <c r="G28" i="47"/>
  <c r="G27" i="47"/>
  <c r="G26" i="47"/>
  <c r="G25" i="47"/>
  <c r="G24" i="47"/>
  <c r="G22" i="47"/>
  <c r="G21" i="47"/>
  <c r="C19" i="47"/>
  <c r="G20" i="47" s="1"/>
  <c r="C18" i="47"/>
  <c r="G19" i="47" s="1"/>
  <c r="C17" i="47"/>
  <c r="G18" i="47" s="1"/>
  <c r="J12" i="47"/>
  <c r="C34" i="47" s="1"/>
  <c r="G35" i="47" s="1"/>
  <c r="F11" i="47"/>
  <c r="J18" i="47" s="1"/>
  <c r="C33" i="47" s="1"/>
  <c r="G34" i="47" s="1"/>
  <c r="G42" i="46"/>
  <c r="G41" i="46"/>
  <c r="G40" i="46"/>
  <c r="G38" i="46"/>
  <c r="G37" i="46"/>
  <c r="G36" i="46"/>
  <c r="G35" i="46"/>
  <c r="G30" i="46"/>
  <c r="G29" i="46"/>
  <c r="G28" i="46"/>
  <c r="G27" i="46"/>
  <c r="G26" i="46"/>
  <c r="G25" i="46"/>
  <c r="G24" i="46"/>
  <c r="G23" i="46"/>
  <c r="G21" i="46"/>
  <c r="G20" i="46"/>
  <c r="C18" i="46"/>
  <c r="G19" i="46" s="1"/>
  <c r="C17" i="46"/>
  <c r="G18" i="46" s="1"/>
  <c r="C16" i="46"/>
  <c r="G17" i="46" s="1"/>
  <c r="J12" i="46"/>
  <c r="C33" i="46" s="1"/>
  <c r="G34" i="46" s="1"/>
  <c r="F11" i="46"/>
  <c r="J17" i="46" s="1"/>
  <c r="C32" i="46" s="1"/>
  <c r="G33" i="46" s="1"/>
  <c r="C33" i="56" l="1"/>
  <c r="G33" i="56" s="1"/>
  <c r="G43" i="56" s="1"/>
  <c r="B142" i="56" s="1"/>
  <c r="C132" i="56"/>
  <c r="C66" i="56"/>
  <c r="C99" i="56"/>
  <c r="B43" i="51"/>
  <c r="C33" i="50"/>
  <c r="G33" i="50" s="1"/>
  <c r="G43" i="50" s="1"/>
  <c r="C66" i="50"/>
  <c r="I69" i="47"/>
  <c r="I68" i="47"/>
  <c r="J14" i="47"/>
  <c r="J14" i="48"/>
  <c r="G42" i="48"/>
  <c r="B42" i="48" s="1"/>
  <c r="G44" i="47"/>
  <c r="G43" i="46"/>
  <c r="J14" i="46"/>
  <c r="G42" i="42"/>
  <c r="G41" i="42"/>
  <c r="G40" i="42"/>
  <c r="G38" i="42"/>
  <c r="G37" i="42"/>
  <c r="G36" i="42"/>
  <c r="G35" i="42"/>
  <c r="G30" i="42"/>
  <c r="G29" i="42"/>
  <c r="G28" i="42"/>
  <c r="G27" i="42"/>
  <c r="G26" i="42"/>
  <c r="G25" i="42"/>
  <c r="G24" i="42"/>
  <c r="G23" i="42"/>
  <c r="G21" i="42"/>
  <c r="G20" i="42"/>
  <c r="C18" i="42"/>
  <c r="G19" i="42" s="1"/>
  <c r="C17" i="42"/>
  <c r="G18" i="42" s="1"/>
  <c r="C16" i="42"/>
  <c r="G17" i="42" s="1"/>
  <c r="J12" i="42"/>
  <c r="F11" i="42"/>
  <c r="J17" i="42" s="1"/>
  <c r="G42" i="41"/>
  <c r="G41" i="41"/>
  <c r="G40" i="41"/>
  <c r="G38" i="41"/>
  <c r="G37" i="41"/>
  <c r="G36" i="41"/>
  <c r="G35" i="41"/>
  <c r="G30" i="41"/>
  <c r="G29" i="41"/>
  <c r="G28" i="41"/>
  <c r="G27" i="41"/>
  <c r="G26" i="41"/>
  <c r="G25" i="41"/>
  <c r="G24" i="41"/>
  <c r="G23" i="41"/>
  <c r="G21" i="41"/>
  <c r="G20" i="41"/>
  <c r="C19" i="41"/>
  <c r="G19" i="41" s="1"/>
  <c r="C18" i="41"/>
  <c r="G18" i="41" s="1"/>
  <c r="G17" i="41"/>
  <c r="J12" i="41"/>
  <c r="C67" i="41" s="1"/>
  <c r="F11" i="41"/>
  <c r="J17" i="41" s="1"/>
  <c r="B43" i="56" l="1"/>
  <c r="B43" i="50"/>
  <c r="B76" i="50"/>
  <c r="C33" i="41"/>
  <c r="G33" i="41" s="1"/>
  <c r="C66" i="41"/>
  <c r="C33" i="42"/>
  <c r="G34" i="42" s="1"/>
  <c r="H78" i="47"/>
  <c r="C32" i="42"/>
  <c r="G33" i="42" s="1"/>
  <c r="J14" i="41"/>
  <c r="J14" i="42"/>
  <c r="C34" i="41"/>
  <c r="G34" i="41" s="1"/>
  <c r="G43" i="41" l="1"/>
  <c r="B76" i="41" s="1"/>
  <c r="G43" i="42"/>
  <c r="B12" i="3"/>
  <c r="B43" i="41" l="1"/>
  <c r="W7" i="3"/>
  <c r="IR4524" i="3"/>
  <c r="V7" i="3" l="1"/>
  <c r="IS4524" i="3"/>
  <c r="IT4512" i="1" l="1"/>
  <c r="IS4512" i="1"/>
  <c r="A8" i="56" l="1"/>
  <c r="A8" i="52"/>
  <c r="A8" i="51"/>
  <c r="A8" i="54"/>
  <c r="A8" i="50"/>
  <c r="C8" i="51"/>
  <c r="C8" i="54"/>
  <c r="C8" i="50"/>
  <c r="C8" i="52"/>
  <c r="C8" i="56"/>
  <c r="A8" i="48"/>
  <c r="A8" i="47"/>
  <c r="A8" i="46"/>
  <c r="C8" i="48"/>
  <c r="C8" i="47"/>
  <c r="C8" i="46"/>
  <c r="A8" i="41"/>
  <c r="A8" i="42"/>
  <c r="C8" i="42"/>
  <c r="C8" i="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C7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LA MODALIDAD DE SELECCIÓN</t>
        </r>
      </text>
    </comment>
    <comment ref="E7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NUMERO DEL PROCESO</t>
        </r>
      </text>
    </comment>
    <comment ref="C9" authorId="0" shapeId="0" xr:uid="{00000000-0006-0000-0000-00000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OBJETO</t>
        </r>
      </text>
    </comment>
    <comment ref="D12" authorId="0" shapeId="0" xr:uid="{00000000-0006-0000-0000-00000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cierre del proceso en formato fecha: Ejemplo: 23/7/14
</t>
        </r>
      </text>
    </comment>
    <comment ref="F12" authorId="0" shapeId="0" xr:uid="{00000000-0006-0000-0000-000006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LA HORA DEL CIERRE EN FORMATO 24 HORAS EJEMPLO: 13:30:00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00000000-0006-0000-0100-00000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7" authorId="0" shapeId="0" xr:uid="{00000000-0006-0000-0100-00000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8" authorId="0" shapeId="0" xr:uid="{00000000-0006-0000-0100-00000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9" authorId="0" shapeId="0" xr:uid="{00000000-0006-0000-0100-00000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2" authorId="0" shapeId="0" xr:uid="{00000000-0006-0000-0100-00000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3" authorId="0" shapeId="0" xr:uid="{00000000-0006-0000-0100-00000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00000000-0006-0000-0100-00000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5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00000000-0006-0000-0100-00000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7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9" authorId="0" shapeId="0" xr:uid="{00000000-0006-0000-0100-00000F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9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1" authorId="0" shapeId="0" xr:uid="{00000000-0006-0000-0100-00001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3" authorId="0" shapeId="0" xr:uid="{00000000-0006-0000-0100-00001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5" authorId="0" shapeId="0" xr:uid="{00000000-0006-0000-0100-00001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00000000-0006-0000-0100-00001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00000000-0006-0000-0100-000016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00000000-0006-0000-0100-00001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00000000-0006-0000-0100-00001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00000000-0006-0000-0100-00001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0" authorId="0" shapeId="0" xr:uid="{00000000-0006-0000-0100-00001A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00000000-0006-0000-0100-00001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2" authorId="0" shapeId="0" xr:uid="{00000000-0006-0000-0100-00001C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2" authorId="0" shapeId="0" xr:uid="{00000000-0006-0000-0100-00001D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A47" authorId="0" shapeId="0" xr:uid="{60F0BA93-1778-6741-B15E-597BBB80771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50" authorId="0" shapeId="0" xr:uid="{ED35B36C-88AE-3546-A17D-125E22B0E5E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1" authorId="0" shapeId="0" xr:uid="{3BC0BF9D-F494-7E49-9AF7-13234BFA1BE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2" authorId="0" shapeId="0" xr:uid="{0268378E-0320-3441-81EA-89AAD26A9F5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3" authorId="0" shapeId="0" xr:uid="{28370FB0-A120-1849-9A79-E3C6B7B9E56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5" authorId="0" shapeId="0" xr:uid="{5659C1BD-8A36-B348-8445-50ABB001E5A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56" authorId="0" shapeId="0" xr:uid="{A25ED93F-0A2C-CC42-BF11-EFC0CC47C1D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7" authorId="0" shapeId="0" xr:uid="{CC97D13C-977C-3046-8169-8DB4285F893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8" authorId="0" shapeId="0" xr:uid="{3DFC77F9-574E-574A-BBCA-2DE7757725C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0" authorId="0" shapeId="0" xr:uid="{5237479D-FAE1-6748-B198-21FFC8A28BA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0" authorId="0" shapeId="0" xr:uid="{EE71DB03-1F35-7648-AD30-53DD6B1711D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1" authorId="0" shapeId="0" xr:uid="{785AB890-3BA0-494E-9402-331319E963F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1" authorId="0" shapeId="0" xr:uid="{AE83B897-2EC9-A347-88DF-87D9312B535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2" authorId="0" shapeId="0" xr:uid="{03E4CDB3-D29C-144B-BDA3-ECD72E302C0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2" authorId="0" shapeId="0" xr:uid="{4F5663B4-8BB6-BC43-B7BB-E5244EAF592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4" authorId="0" shapeId="0" xr:uid="{823C936F-ECB9-0946-BD6F-19F9A7FA43C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66" authorId="0" shapeId="0" xr:uid="{5D3A4914-C425-1B45-9CD4-45F9BF5888B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68" authorId="0" shapeId="0" xr:uid="{8E19AD12-6101-AD4B-AA22-9E186B1FC96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9" authorId="0" shapeId="0" xr:uid="{F70A42D1-5779-DF41-BBFF-867ED72CB1F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0" authorId="0" shapeId="0" xr:uid="{A5B969EB-224B-374E-88F8-0C7BA675D5D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1" authorId="0" shapeId="0" xr:uid="{F1561576-116E-A140-8097-AB9CBC403A2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2" authorId="0" shapeId="0" xr:uid="{95AB07BA-72F6-F24C-99A1-3F731D32463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3" authorId="0" shapeId="0" xr:uid="{4C9697C6-6C61-6C48-B7B9-09FFB8B670C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73" authorId="0" shapeId="0" xr:uid="{8396B8C9-7769-BD4A-9C5D-175F22BEC73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4" authorId="0" shapeId="0" xr:uid="{BEF7208E-8C3B-B844-AD64-C0A0CB98765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5" authorId="0" shapeId="0" xr:uid="{ECC61753-8617-1A41-B5DF-B7F3B38CD17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5" authorId="0" shapeId="0" xr:uid="{6ED89B48-F42B-0A41-A69B-F9DF81F37F2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64603435-7528-FC49-86AA-405E70A07AB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1C8E3BD2-3466-874A-A1D3-B90E2F5FB21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AC4B0294-3A2D-E047-B409-2EA74614829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12D9CAE8-6D41-C646-8EE5-EC4AFC19D21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A42B90F7-BB1C-5D46-A524-4DDC751B48D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CD1B95BA-05F9-0A4B-82CB-2E98C424D9F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91E31048-25F5-EB4F-AA91-D321344E03A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3" authorId="0" shapeId="0" xr:uid="{F009987C-3908-FA44-8FCD-B534CC1C58A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3CF326E9-D3DE-0847-B515-9F3697343A6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B4009BCB-967B-F141-90D3-63F340A4AF8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6" authorId="0" shapeId="0" xr:uid="{E4BE966A-536D-0941-9149-2067B311DB2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979A5375-3E21-1E44-9B09-DDCE5AE0E0E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7" authorId="0" shapeId="0" xr:uid="{69E3A88B-B1AA-0C42-B358-B82AC1FDC8C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BA5622F2-4420-F144-9070-79DED395D5A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1ED1149B-3533-6B4A-A6EE-EA16236C814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1B031EB2-6F90-0A45-82D4-BDCF1DAB503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2298AB1E-C853-CD46-BEF5-61B1E4949BC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82EE1110-F3B0-D544-A489-F237673EF58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9E89EF41-CBD4-5D48-AB2E-BE4298CABDA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D3A4899D-ECB4-E74F-9F90-4BC68A80535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53435D8E-03FA-F04F-A231-8A1B40636BB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0FF09B50-3124-F34D-A87C-7B8900609BC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82714E8C-60CC-544A-A13E-AF2B51CB92B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FC9F5CF2-C21A-3941-9ED5-17A0A4EE0A1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5639129C-0F7A-2C4C-AF0B-4074B682B8E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5ADE7DD1-56A4-CC48-B860-02E8A8810DE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B26D37CE-03D6-074B-9465-6AB7023D35D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1" authorId="0" shapeId="0" xr:uid="{55FE1B56-5AB7-694A-A9C9-19049397AC9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A7271786-1048-DC4C-825C-48B6D5C447C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2AF578BA-BF4D-6A4F-A826-0B3D3C568EF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7" authorId="0" shapeId="0" xr:uid="{BA23E7A7-D2DB-FC45-B340-40EAC344D59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53300258-9C56-1A4D-A495-F84EBD0D902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EA55B932-96E3-7A43-97ED-6CD0F397EB9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117F3F13-9ABA-3846-B5F9-C51198E56E4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EC33B7C0-6CA9-3140-935D-6A32283665A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3188B78E-0B8E-D54C-9B0C-78B15D42778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2CA04DAA-F229-C447-B81A-4B748E81F19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77C80597-0397-144F-B709-78A8880DAB9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99971502-E56B-AB45-9807-D2070AC5952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27ED962E-54B1-E241-B80F-76AB9089E22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7B768EB2-E0C9-484B-9A1F-C1DA0BBD086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8" authorId="0" shapeId="0" xr:uid="{47F86D47-F472-5840-943E-15B1EEEBD6F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12847AAF-3E1F-DA44-A3B4-FD8B53BEAC0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7170A722-3F9F-A64C-8F8A-4EC1B05BE5B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5C740726-AE48-E04A-A89A-A15DAA33EB6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AAA3CEBB-26FF-494F-BBF5-2854B323877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83A26D1B-DFD7-6042-BB03-6FEA9450C96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8F748A5D-ADA5-064E-AADD-85C833A2A93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369E93F7-E2C6-4F49-A779-D08BBD2439D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AB824C54-FA86-384E-9C30-073A01A4319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E9EF2EF8-5E2B-EC45-B883-9B72857E87C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5D9AA711-DBF8-9F49-BA79-53DF1D133FA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BD86A448-E39C-5744-8C83-EE4B420C8AA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A47E11D6-0779-4E4C-B5A2-0D4182EA5D8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3DF39977-9FDF-0543-A6EC-215372E49A9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CFFA7459-CCDC-F745-9A29-096D79A519D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718D44CB-B0AE-7746-B2B7-0EBAF041B0A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4C32091D-7F54-5348-904F-03DD35905FE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25FA20F9-5FEE-FC46-B196-202FB2CC3C3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C8306F6B-9410-F64A-9885-872CAF1C535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4ABA8AEA-D4B9-2C46-AA64-479C6DDD0EF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28EA5BB2-DF17-1B40-9313-C7740AE01D6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80FF176F-1591-8446-B9CB-5FCFD25DC60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3D66F9C0-2921-1940-B71F-71E1D81FC32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B0F172F3-15DF-1546-B798-BC60DB09123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4E6914AC-E3DD-C847-8FA3-B6BD167873A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9F078C3D-99CE-CD43-AF37-3648F58FFDC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7E30BD46-6270-E641-990E-A4149DE67BF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D419B27B-B6F1-FF49-88C2-F01AF9C00F8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877A1FB3-AEF4-3648-9101-B0BF2987073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FA2B0803-7744-744B-B9E3-44A6E46A95F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F9993468-D02B-9945-A251-83DAB25C1C6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C00182F9-A02E-3944-8758-164338BC9AF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3" authorId="0" shapeId="0" xr:uid="{114AC296-0665-CD45-A50B-F1755412091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8E60AE15-3AB6-E14C-BD33-00EE01988D2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33E353AF-E53E-D947-9BC4-27110269EFF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E083E5DA-7F15-4647-ACE1-1388109A647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0E15A88C-23FE-4F4B-8EC3-E38F37BE27F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F1EB8284-0A2C-784B-AA13-3888044F9D7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6444A96C-8FF3-8649-B88D-D3CC64FD228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24D38125-5CA4-6E4A-8A2B-69A5E5FCBD4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91506B81-6024-8248-B7DE-8280EDB8189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BE632076-46C0-4C44-9183-A7B8D9B57B3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1" authorId="0" shapeId="0" xr:uid="{9EAB6DCD-7E9F-E142-B211-3B187802A20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00000000-0006-0000-0500-00000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00000000-0006-0000-0500-00000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7" authorId="0" shapeId="0" xr:uid="{00000000-0006-0000-0500-00000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8" authorId="0" shapeId="0" xr:uid="{00000000-0006-0000-0500-00000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9" authorId="0" shapeId="0" xr:uid="{00000000-0006-0000-0500-00000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1" authorId="0" shapeId="0" xr:uid="{00000000-0006-0000-0500-00000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2" authorId="0" shapeId="0" xr:uid="{00000000-0006-0000-0500-00000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00000000-0006-0000-0500-00000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00000000-0006-0000-0500-00000A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6" authorId="0" shapeId="0" xr:uid="{00000000-0006-0000-0500-00000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6" authorId="0" shapeId="0" xr:uid="{00000000-0006-0000-0500-00000C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7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00000000-0006-0000-0500-00000F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8" authorId="0" shapeId="0" xr:uid="{00000000-0006-0000-0500-000010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00000000-0006-0000-0500-00001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2" authorId="0" shapeId="0" xr:uid="{00000000-0006-0000-0500-00001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3" authorId="0" shapeId="0" xr:uid="{00000000-0006-0000-0500-00001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4" authorId="0" shapeId="0" xr:uid="{00000000-0006-0000-0500-00001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5" authorId="0" shapeId="0" xr:uid="{00000000-0006-0000-0500-00001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00000000-0006-0000-0500-000016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00000000-0006-0000-0500-00001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00000000-0006-0000-0500-00001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00000000-0006-0000-0500-00001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39" authorId="0" shapeId="0" xr:uid="{00000000-0006-0000-0500-00001A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00000000-0006-0000-0500-00001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00000000-0006-0000-0500-00001C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1" authorId="0" shapeId="0" xr:uid="{00000000-0006-0000-0500-00001D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00000000-0006-0000-0600-00000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00000000-0006-0000-0600-00000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7" authorId="0" shapeId="0" xr:uid="{00000000-0006-0000-0600-00000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8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00000000-0006-0000-0600-00000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1" authorId="0" shapeId="0" xr:uid="{00000000-0006-0000-0600-00000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2" authorId="0" shapeId="0" xr:uid="{00000000-0006-0000-0600-00000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00000000-0006-0000-0600-00000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00000000-0006-0000-0600-00000A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6" authorId="0" shapeId="0" xr:uid="{00000000-0006-0000-0600-00000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6" authorId="0" shapeId="0" xr:uid="{00000000-0006-0000-0600-00000C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7" authorId="0" shapeId="0" xr:uid="{00000000-0006-0000-0600-00000D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7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00000000-0006-0000-0600-00000F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8" authorId="0" shapeId="0" xr:uid="{00000000-0006-0000-0600-000010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00000000-0006-0000-0600-00001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2" authorId="0" shapeId="0" xr:uid="{00000000-0006-0000-0600-00001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3" authorId="0" shapeId="0" xr:uid="{00000000-0006-0000-0600-00001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4" authorId="0" shapeId="0" xr:uid="{00000000-0006-0000-0600-00001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5" authorId="0" shapeId="0" xr:uid="{00000000-0006-0000-0600-00001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00000000-0006-0000-0600-000016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00000000-0006-0000-0600-00001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00000000-0006-0000-0600-00001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00000000-0006-0000-0600-00001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39" authorId="0" shapeId="0" xr:uid="{00000000-0006-0000-0600-00001A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00000000-0006-0000-0600-00001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00000000-0006-0000-0600-00001C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1" authorId="0" shapeId="0" xr:uid="{00000000-0006-0000-0600-00001D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00000000-0006-0000-0700-00000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7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00000000-0006-0000-0700-00000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9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0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2" authorId="0" shapeId="0" xr:uid="{00000000-0006-0000-0700-00000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3" authorId="0" shapeId="0" xr:uid="{00000000-0006-0000-0700-00000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00000000-0006-0000-0700-00000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5" authorId="0" shapeId="0" xr:uid="{00000000-0006-0000-0700-00000A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7" authorId="0" shapeId="0" xr:uid="{00000000-0006-0000-0700-00000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7" authorId="0" shapeId="0" xr:uid="{00000000-0006-0000-0700-00000C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00000000-0006-0000-0700-00000D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8" authorId="0" shapeId="0" xr:uid="{00000000-0006-0000-0700-00000E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9" authorId="0" shapeId="0" xr:uid="{00000000-0006-0000-0700-00000F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9" authorId="0" shapeId="0" xr:uid="{00000000-0006-0000-0700-000010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1" authorId="0" shapeId="0" xr:uid="{00000000-0006-0000-0700-00001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3" authorId="0" shapeId="0" xr:uid="{00000000-0006-0000-0700-00001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4" authorId="0" shapeId="0" xr:uid="{00000000-0006-0000-0700-00001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5" authorId="0" shapeId="0" xr:uid="{00000000-0006-0000-0700-00001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00000000-0006-0000-0700-00001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00000000-0006-0000-0700-000016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00000000-0006-0000-0700-00001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00000000-0006-0000-0700-00001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00000000-0006-0000-0700-00001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0" authorId="0" shapeId="0" xr:uid="{00000000-0006-0000-0700-00001A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00000000-0006-0000-0700-00001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2" authorId="0" shapeId="0" xr:uid="{00000000-0006-0000-0700-00001C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2" authorId="0" shapeId="0" xr:uid="{00000000-0006-0000-0700-00001D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A47" authorId="0" shapeId="0" xr:uid="{EC5C5876-BFDF-3E4F-A93F-D4BCA5D6388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G48" authorId="0" shapeId="0" xr:uid="{00000000-0006-0000-0700-00001E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ESCRIBIR EL NOMBRE DEL PROPONENTE PLURAL</t>
        </r>
      </text>
    </comment>
    <comment ref="B50" authorId="0" shapeId="0" xr:uid="{80295547-1742-FB4F-856E-64A2239FCA5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1" authorId="0" shapeId="0" xr:uid="{B6FFB19A-6A66-464A-8F11-50EF6557BD1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51" authorId="0" shapeId="0" xr:uid="{00000000-0006-0000-0700-00001F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2" authorId="0" shapeId="0" xr:uid="{220BF7CB-1F11-A240-BC9A-6F7EAC93D72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52" authorId="0" shapeId="0" xr:uid="{00000000-0006-0000-0700-000020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3" authorId="0" shapeId="0" xr:uid="{B69DBB65-D1DD-F146-9F69-AE883C8DBCA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53" authorId="0" shapeId="0" xr:uid="{00000000-0006-0000-0700-000021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54" authorId="0" shapeId="0" xr:uid="{00000000-0006-0000-0700-000022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5" authorId="0" shapeId="0" xr:uid="{A45DB76F-9F57-084A-AB9E-F4BCD88400C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H55" authorId="0" shapeId="0" xr:uid="{00000000-0006-0000-0700-000023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6" authorId="0" shapeId="0" xr:uid="{5470B654-A5EA-3B4F-8234-04B863B599D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7" authorId="0" shapeId="0" xr:uid="{A22A0F35-62CC-C945-99E6-A6B0CEACEB2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57" authorId="0" shapeId="0" xr:uid="{00000000-0006-0000-0700-000024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58" authorId="0" shapeId="0" xr:uid="{56784DE9-6534-EF4A-8AE9-659BBEF8BBC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58" authorId="0" shapeId="0" xr:uid="{00000000-0006-0000-0700-000025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59" authorId="0" shapeId="0" xr:uid="{00000000-0006-0000-0700-000026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0" authorId="0" shapeId="0" xr:uid="{3ED0497C-8DC1-3F48-AB81-D58CA099272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60" authorId="0" shapeId="0" xr:uid="{5E90534B-06C0-2945-BB16-01C6749C0D5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60" authorId="0" shapeId="0" xr:uid="{00000000-0006-0000-0700-000027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1" authorId="0" shapeId="0" xr:uid="{9FC29FB8-D20A-D44B-A46B-F5FB24AE357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61" authorId="0" shapeId="0" xr:uid="{C73C88A5-DCDE-1B40-9C22-3380C1C1C9E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2" authorId="0" shapeId="0" xr:uid="{E5F5FC81-F23A-0647-BBC6-4F0A2D9E78D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2" authorId="0" shapeId="0" xr:uid="{19DD2999-2F4F-9341-A519-7747ABF9253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62" authorId="0" shapeId="0" xr:uid="{00000000-0006-0000-0700-000028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I62" authorId="0" shapeId="0" xr:uid="{00000000-0006-0000-0700-000029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63" authorId="0" shapeId="0" xr:uid="{00000000-0006-0000-0700-00002A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I63" authorId="0" shapeId="0" xr:uid="{00000000-0006-0000-0700-00002B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4" authorId="0" shapeId="0" xr:uid="{1196FF4A-D655-9D47-BEA8-14EDBBC14A1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H64" authorId="0" shapeId="0" xr:uid="{00000000-0006-0000-0700-00002C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I64" authorId="0" shapeId="0" xr:uid="{00000000-0006-0000-0700-00002D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6" authorId="0" shapeId="0" xr:uid="{CA7EBBFC-660B-824D-A038-2EE1006925F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H66" authorId="0" shapeId="0" xr:uid="{00000000-0006-0000-0700-00002E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67" authorId="0" shapeId="0" xr:uid="{E88D9547-EB72-0445-B517-1E01DA345BC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68" authorId="0" shapeId="0" xr:uid="{8F7E5F2A-59F6-BC41-B9E0-A6E3163E649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68" authorId="0" shapeId="0" xr:uid="{00000000-0006-0000-0700-00002F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69" authorId="0" shapeId="0" xr:uid="{4000C771-5C31-BF4D-AD39-ABFFA925AB0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69" authorId="0" shapeId="0" xr:uid="{00000000-0006-0000-0700-000030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70" authorId="0" shapeId="0" xr:uid="{CFF62924-5ECD-1C43-B554-B6D0FEF191A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70" authorId="0" shapeId="0" xr:uid="{00000000-0006-0000-0700-000031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1" authorId="0" shapeId="0" xr:uid="{A62EA38D-1A6F-2C47-B9DB-EE982296437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71" authorId="0" shapeId="0" xr:uid="{00000000-0006-0000-0700-000032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2" authorId="0" shapeId="0" xr:uid="{5EF66D01-06DD-1246-80AB-908AC9E9AD0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72" authorId="0" shapeId="0" xr:uid="{00000000-0006-0000-0700-000033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3" authorId="0" shapeId="0" xr:uid="{FDC7DD26-A1B4-B34E-B126-615C6D2B7E1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3" authorId="0" shapeId="0" xr:uid="{12E357C5-FAA1-7945-924C-1D388B9D587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73" authorId="0" shapeId="0" xr:uid="{00000000-0006-0000-0700-000034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4" authorId="0" shapeId="0" xr:uid="{1D2393B2-6BD3-6A49-8633-3F78433F35A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74" authorId="0" shapeId="0" xr:uid="{00000000-0006-0000-0700-000035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5" authorId="0" shapeId="0" xr:uid="{2D3F5A03-A55E-A141-8333-9FF0D1E3496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5" authorId="0" shapeId="0" xr:uid="{5B66189F-B258-FA40-9C21-FBF13D5342A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H75" authorId="0" shapeId="0" xr:uid="{00000000-0006-0000-0700-000036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I75" authorId="0" shapeId="0" xr:uid="{00000000-0006-0000-0700-000037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76" authorId="0" shapeId="0" xr:uid="{00000000-0006-0000-0700-000038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H77" authorId="0" shapeId="0" xr:uid="{00000000-0006-0000-0700-000039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I77" authorId="0" shapeId="0" xr:uid="{00000000-0006-0000-0700-00003A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F0F0028D-B428-5244-92C7-14FDEFD3B1E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7" authorId="0" shapeId="0" xr:uid="{E1AC13C6-97BB-4B4E-BD24-BD35EE44CBB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8" authorId="0" shapeId="0" xr:uid="{599C0148-F7C9-7245-B069-220302FF59B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9" authorId="0" shapeId="0" xr:uid="{68212240-1629-6641-B03D-1C57B2EE057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0" authorId="0" shapeId="0" xr:uid="{EB1D03CD-84E5-CA41-BD85-88502490197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2" authorId="0" shapeId="0" xr:uid="{C24919BB-0533-B54E-8D89-7BAE207E48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3" authorId="0" shapeId="0" xr:uid="{CE7B767C-E2FC-2440-8677-F305F8FD4DF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79D7B06B-7227-9A47-A609-A808C4C527A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5" authorId="0" shapeId="0" xr:uid="{5D956202-D78B-0941-8BCA-A642F3834EC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7" authorId="0" shapeId="0" xr:uid="{E1C4CD7B-08C8-AC4E-9195-041E0AD1385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60B58D94-10ED-B140-8A57-2B3F4D21FC7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07D497D7-0342-3042-A7AB-C9BA8618126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D005D3B6-43F2-9142-AD1A-88171BFEA32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9" authorId="0" shapeId="0" xr:uid="{A60851CF-1A56-FA46-B062-1A5D7D859EB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9" authorId="0" shapeId="0" xr:uid="{1FE8A0FC-F777-4F43-87F3-C8E0FD9B2BE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1" authorId="0" shapeId="0" xr:uid="{EA9641D6-A0AD-4F4F-9B14-4C4D3AE3E2E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3" authorId="0" shapeId="0" xr:uid="{B775CA5A-9FB1-0D4C-8568-B8030591D8B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5" authorId="0" shapeId="0" xr:uid="{BEC9EDAD-6DB1-5047-8140-222B7BFB43C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994BB75B-1440-1C4D-8590-3ED26C99971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8D394F1C-48F0-494C-94CC-3D1D1ED3B07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34E48FD8-F7FE-D147-94EF-E86415E1358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9810EF18-042C-094B-976E-4DB62644879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C241F8A4-8C54-3046-B66A-07D07FE2746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0" authorId="0" shapeId="0" xr:uid="{F7ED4116-878A-A747-8BD7-9AFE2BE47DC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05488461-8CC6-A34E-89C8-67A3DF418B6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2" authorId="0" shapeId="0" xr:uid="{5FA7A239-EA5D-F94F-A389-FBC1D3DD147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2" authorId="0" shapeId="0" xr:uid="{0E5C4A38-0920-BD43-AB34-CEBEC042984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A47" authorId="0" shapeId="0" xr:uid="{9272224D-D753-8C4F-AFD8-3D6A028000D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50" authorId="0" shapeId="0" xr:uid="{16099D8A-E88E-A04D-95B6-16CA46D556D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1" authorId="0" shapeId="0" xr:uid="{21A511B5-ACB8-A64E-9C88-C1A5D0B740F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2" authorId="0" shapeId="0" xr:uid="{0B86BF9C-11E2-C74F-8475-68F39765EB2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3" authorId="0" shapeId="0" xr:uid="{97868002-3DE4-FF4D-9136-90DD85556B1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5" authorId="0" shapeId="0" xr:uid="{4127044B-0CB1-A549-849F-48C0A4D64EA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56" authorId="0" shapeId="0" xr:uid="{2CCB4957-B952-0049-8882-D8D83B433C6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7" authorId="0" shapeId="0" xr:uid="{CDC24FC9-2132-8049-9893-CFA13154857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8" authorId="0" shapeId="0" xr:uid="{114B52CE-F1F8-454A-B854-A452BC489B8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0" authorId="0" shapeId="0" xr:uid="{8017DD9D-BF24-FC41-B032-8621C2148EF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0" authorId="0" shapeId="0" xr:uid="{143ECC54-A33C-F140-ABFA-C973F492398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1" authorId="0" shapeId="0" xr:uid="{56F7C327-E53F-C240-A27D-6EBEA9CEDCD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1" authorId="0" shapeId="0" xr:uid="{9C8B8AE1-5D75-4644-BB0F-C7DD8242377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2" authorId="0" shapeId="0" xr:uid="{CA9D9134-8278-5548-A3F4-529DB7CF45B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2" authorId="0" shapeId="0" xr:uid="{AE88AF7A-FC58-F344-B23D-357B39F84B2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4" authorId="0" shapeId="0" xr:uid="{22FB4FF1-94F9-5D4C-81F1-E6DA79DB87C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66" authorId="0" shapeId="0" xr:uid="{FCDF4CB2-B5DA-1543-8803-6509E50A3E2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68" authorId="0" shapeId="0" xr:uid="{DD67D416-3E29-7A4E-99E4-33A465F2255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9" authorId="0" shapeId="0" xr:uid="{F2797B7B-107B-824F-B5F4-D4FEE1D6F27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0" authorId="0" shapeId="0" xr:uid="{05F72F14-F3BA-524B-9D17-DB5DCBAABEC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1" authorId="0" shapeId="0" xr:uid="{F1FD6408-76FE-0A47-8FB1-02CEC7C37BC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2" authorId="0" shapeId="0" xr:uid="{3E7B7A9B-942D-4441-8C07-AA7E91D02F1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3" authorId="0" shapeId="0" xr:uid="{2344F289-DACC-9548-A9F8-2AC95C14E56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3" authorId="0" shapeId="0" xr:uid="{8BAD0B55-B010-EA46-870F-1B29806115A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4" authorId="0" shapeId="0" xr:uid="{4B34B093-258B-DF45-ABBA-C289CF2665B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5" authorId="0" shapeId="0" xr:uid="{C8ED1641-40D3-F04F-8230-178325D0D7E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5" authorId="0" shapeId="0" xr:uid="{AD4DF3F2-209F-034D-9222-12A608A8957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00000000-0006-0000-0800-00000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00000000-0006-0000-0800-00000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7" authorId="0" shapeId="0" xr:uid="{00000000-0006-0000-0800-00000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8" authorId="0" shapeId="0" xr:uid="{00000000-0006-0000-0800-00000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9" authorId="0" shapeId="0" xr:uid="{00000000-0006-0000-0800-00000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1" authorId="0" shapeId="0" xr:uid="{00000000-0006-0000-0800-000007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2" authorId="0" shapeId="0" xr:uid="{00000000-0006-0000-0800-000008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00000000-0006-0000-0800-00000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00000000-0006-0000-0800-00000A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6" authorId="0" shapeId="0" xr:uid="{00000000-0006-0000-0800-00000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6" authorId="0" shapeId="0" xr:uid="{00000000-0006-0000-0800-00000C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7" authorId="0" shapeId="0" xr:uid="{00000000-0006-0000-0800-00000D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7" authorId="0" shapeId="0" xr:uid="{00000000-0006-0000-0800-00000E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8" authorId="0" shapeId="0" xr:uid="{00000000-0006-0000-0800-00000F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00000000-0006-0000-0800-000010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00000000-0006-0000-0800-00001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2" authorId="0" shapeId="0" xr:uid="{00000000-0006-0000-0800-00001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3" authorId="0" shapeId="0" xr:uid="{00000000-0006-0000-0800-00001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4" authorId="0" shapeId="0" xr:uid="{00000000-0006-0000-0800-000014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5" authorId="0" shapeId="0" xr:uid="{00000000-0006-0000-0800-00001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00000000-0006-0000-0800-000016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00000000-0006-0000-0800-000017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00000000-0006-0000-0800-000018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00000000-0006-0000-0800-000019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39" authorId="0" shapeId="0" xr:uid="{00000000-0006-0000-0800-00001A00000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00000000-0006-0000-0800-00001B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00000000-0006-0000-0800-00001C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1" authorId="0" shapeId="0" xr:uid="{00000000-0006-0000-0800-00001D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1CC454A8-BEEB-4E48-AF5E-C5533917174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7" authorId="0" shapeId="0" xr:uid="{A0CE6867-9A3D-024E-BDA5-EA08AE19C72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7BA47E96-E18D-6241-B186-412FD9BE803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9" authorId="0" shapeId="0" xr:uid="{DF4FE1F1-A970-4E44-8E7A-CB58658E151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0" authorId="0" shapeId="0" xr:uid="{6D21C633-FF1A-1E45-A7A5-9BCD9748AF0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2" authorId="0" shapeId="0" xr:uid="{F3B85DA5-C0A8-9B4E-AD1B-2BD4AE4FE09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3" authorId="0" shapeId="0" xr:uid="{0C05961F-F963-314F-8383-216FBAB410A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EE6ADEBD-2A17-BD47-9C75-E31A53EAFD1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5" authorId="0" shapeId="0" xr:uid="{7BAF54D9-7033-F542-A05E-1DF09AAA28F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5E6553AA-6203-B440-9359-41953AD6E9C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7" authorId="0" shapeId="0" xr:uid="{52B72FAA-8A2C-764C-8E77-7653633E6EF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8" authorId="0" shapeId="0" xr:uid="{E7D0C853-020D-294B-B900-FE06752E23A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8" authorId="0" shapeId="0" xr:uid="{A28C3FFC-8007-3C44-965A-D782AC51871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9" authorId="0" shapeId="0" xr:uid="{F6E91630-ED74-7E4E-85BF-40BB788896C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9" authorId="0" shapeId="0" xr:uid="{01409887-ACF8-FF4A-AA14-E7B2F3CF271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1" authorId="0" shapeId="0" xr:uid="{6C185573-1B9D-484F-B94D-A4A048EF4E1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3" authorId="0" shapeId="0" xr:uid="{37DB587A-7677-9347-AC39-3E5B48BFD17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4" authorId="0" shapeId="0" xr:uid="{DD0C71A4-D906-6C41-844B-4388750B8E1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5" authorId="0" shapeId="0" xr:uid="{E8A990DF-4957-BA4A-A7F4-4F38944A9A5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303311BF-7ABD-EA4A-9D8E-617F2F81EC0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026D2B77-499A-5A44-80D2-8C03B93B04B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76E8A9F3-7803-9448-B545-C3613B4CADA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9F40C15C-61F6-3A4A-9F38-0FDC56C2F4B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4413CA6C-8C6E-D346-9E55-7923BB299EC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0" authorId="0" shapeId="0" xr:uid="{821346BB-8E9A-0C4C-A135-EA29F87D3C2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2BE52DD9-14A1-4D48-8727-6162DDD7A3C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2" authorId="0" shapeId="0" xr:uid="{B15FF424-54C9-5A49-8668-80D6B002011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2" authorId="0" shapeId="0" xr:uid="{F47837D5-D4F8-7247-AF34-2C2A484F9AB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A47" authorId="0" shapeId="0" xr:uid="{1B06A475-F253-304A-A32C-719B1BBCE73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50" authorId="0" shapeId="0" xr:uid="{1AF92502-943D-D54A-8D76-1C99B30495E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1" authorId="0" shapeId="0" xr:uid="{82AB2CD8-35E9-A145-AFF2-45F24354D54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2" authorId="0" shapeId="0" xr:uid="{1BD80F86-073F-0444-826B-6A809223714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3" authorId="0" shapeId="0" xr:uid="{46812926-F5CF-CE45-920B-EC63423C40E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5" authorId="0" shapeId="0" xr:uid="{A6BFE925-50D1-3B4D-8DC9-5BAAE3D6033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56" authorId="0" shapeId="0" xr:uid="{68636E5B-A341-E845-B0F7-43B2DEB7F4B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7" authorId="0" shapeId="0" xr:uid="{F04CA006-EEF6-4E4B-8259-1EFA3860FC1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8" authorId="0" shapeId="0" xr:uid="{72B9F67B-544B-A64B-81BA-B59D6F34163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0" authorId="0" shapeId="0" xr:uid="{FC9EE14D-A6AF-FF47-A23F-ACA857081D9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60" authorId="0" shapeId="0" xr:uid="{62757F66-6D7F-7143-9465-918DB2FA651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1" authorId="0" shapeId="0" xr:uid="{1C52484E-BBDA-D240-B6AB-5426D1024EB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61" authorId="0" shapeId="0" xr:uid="{B8518C46-B460-1546-8BAC-FDE5A9D4DE5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2" authorId="0" shapeId="0" xr:uid="{995E229C-E017-F841-9134-3449428D563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62" authorId="0" shapeId="0" xr:uid="{0E26CB06-2447-AE4A-9A41-99849BEC672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4" authorId="0" shapeId="0" xr:uid="{5C2235DD-9B7E-474E-AEC7-697881CC723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66" authorId="0" shapeId="0" xr:uid="{4B9C45F8-ECCB-554C-8D1B-9DA6DAE74D9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67" authorId="0" shapeId="0" xr:uid="{479E15C8-6B36-674B-BB2B-0D6BF48F1A4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68" authorId="0" shapeId="0" xr:uid="{AEBE2D66-7092-894A-ACC4-2E0CA8702B8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9" authorId="0" shapeId="0" xr:uid="{5B15C607-AA5C-C24B-BC19-7709DF73316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0" authorId="0" shapeId="0" xr:uid="{3A82C1F2-CE64-B845-83F8-D3E3CE801AC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1" authorId="0" shapeId="0" xr:uid="{08C86D3B-5928-3643-B593-DDCE2C941BB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2" authorId="0" shapeId="0" xr:uid="{C4308825-1E34-EB49-92B3-1368449D1BE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3" authorId="0" shapeId="0" xr:uid="{ABE2AAD9-AAF5-634F-8534-DB87E0BA1A0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3" authorId="0" shapeId="0" xr:uid="{673ADD36-F5A8-AF49-88C7-DD371D2AB81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4" authorId="0" shapeId="0" xr:uid="{618FA81F-DB65-7F4F-947E-657C315A389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5" authorId="0" shapeId="0" xr:uid="{F8EC43A0-DBDC-744A-91F0-11FF7EAC289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5" authorId="0" shapeId="0" xr:uid="{75D3E974-3C55-D747-8659-D6E2B1DF2CC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F5F6A01D-1396-284F-B8B2-592A8C889A5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B5341E35-F251-434E-A1CC-EF9E6FB6FCA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0D1C02E9-7B91-884D-84A4-A697075EE2A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9C8200A3-CC2D-1740-AC6E-43A2CCCD6D6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09B510D6-AD70-6B47-9D4E-B4B4E9DB34E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65460084-7B49-A64A-B539-5DD9CF9FD09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2" authorId="0" shapeId="0" xr:uid="{EAB58706-7286-A14D-8F4E-39EC4819078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FC8101DD-4493-5049-B2EE-FFCAF4C4A7A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1D26BF8D-6CD3-7A4C-A7D0-90E4A153DD5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356D4FFE-FA98-7C4A-A80D-E1CE3147C05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9C04FFAA-C17D-1440-BA39-031FBB959EB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D7BEB70A-0A47-D540-A35A-3ED9D1FA157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CB279E7D-23E8-5E48-A757-C0E7C5C17E6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DEDA9708-1CBC-C44B-B0D6-0AC9E069389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4E57D214-B3EC-A940-BB1C-B58ACD38397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3E2D50F0-B506-9046-BB30-EFC81C23DC5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2" authorId="0" shapeId="0" xr:uid="{5C31DD3D-73C3-694B-A782-FEA007B02FF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3" authorId="0" shapeId="0" xr:uid="{CF725D85-779D-6F4B-9A1D-5C328553806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4" authorId="0" shapeId="0" xr:uid="{D62EDCE7-1472-5246-A4C9-FF9494CEF5A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5" authorId="0" shapeId="0" xr:uid="{51B96FF1-0402-D342-93DD-73EF279BD98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211585BB-08AA-3548-9A7D-5C3BCE1D961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EEC6C933-8D0C-C44E-8038-B4E4A5169B1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6B25D4FA-49FA-6740-B216-AF6EABA5AE8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134826CD-C724-A34E-B62C-E5F11CDF430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39" authorId="0" shapeId="0" xr:uid="{0184C121-C9C0-434C-9E9C-3F3E9C446B0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31FD152C-2786-2A47-A600-4E65F872452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B1593DEE-2869-D540-B1AC-3F3C555DB5A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1" authorId="0" shapeId="0" xr:uid="{07627CE6-FEA6-3A48-915C-D6CA380FA6E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CCFF0CD7-7E75-B340-932D-CC59E0BF653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30DD3546-4972-D644-BEFF-767977BF470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7" authorId="0" shapeId="0" xr:uid="{52478B70-3330-4745-A0F2-0C4347EB377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8" authorId="0" shapeId="0" xr:uid="{99E9EBC7-B5D7-4340-AC36-04EEABC71FC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9C29A782-3824-BB4B-A5E1-9D878F62FEA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1" authorId="0" shapeId="0" xr:uid="{2F3AB88C-A971-934B-A1B0-DCF4B3F5918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2" authorId="0" shapeId="0" xr:uid="{ED7B9D17-AF30-0349-8C8B-3F8AE876C3E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38F553BD-D7A6-014D-8F35-4EE488B3C29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88351293-BCAE-3C45-A8C2-78FED36A2F0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6" authorId="0" shapeId="0" xr:uid="{F894EB2C-827B-E94F-8F8D-1560083B13E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CECCFE55-177E-5F44-9B39-7EBDFA4062D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8A4F11EC-FBB5-154F-B5A6-16A77BF8903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B9463B58-4352-5B42-8A20-D63BC10E3EF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1A1D7C14-7467-9B46-904F-F57622DFEAC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8" authorId="0" shapeId="0" xr:uid="{D831B4ED-EFD5-E44E-A50C-79A1589AB9B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3588C3F6-6B4E-C445-ABA6-F3062A5E5C4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2" authorId="0" shapeId="0" xr:uid="{22D36374-A286-E644-A24F-DD16BD0EE89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3" authorId="0" shapeId="0" xr:uid="{A1B9096F-6718-CD49-84CD-41FB4AE1B08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4" authorId="0" shapeId="0" xr:uid="{0B561B0D-ED13-A346-81DC-EA24EF8CE5C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5" authorId="0" shapeId="0" xr:uid="{CB32AF77-3317-9F45-860C-0B9576ADB15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3A8077F2-0D54-5B45-B949-A868D51C138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0CB55D8B-C204-C148-AA96-8400CB4B042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C61F6176-B074-A84D-94F1-2121CF4CC98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8EFADE15-F933-684D-9C8E-A279EC0B5FA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39" authorId="0" shapeId="0" xr:uid="{B253C4B3-855F-BD49-A922-7D021B44FF9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F98C4EF1-7399-7844-9293-F5BB2C9C5F3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90D19EC5-3C25-E74B-A32B-AF303A98CDC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1" authorId="0" shapeId="0" xr:uid="{1247319B-502E-7849-8EA8-64C8D021FAE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2500B438-F686-584E-8021-D1846B53AD1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0C242B0E-7951-2E43-B53E-E001982AB81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9BB9BAB1-D398-A949-A139-B73C41607EC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8A6E6D16-E0B6-0B40-9626-81F5328AFF5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3052E2C8-9F89-EB41-A069-92017604F57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1" authorId="0" shapeId="0" xr:uid="{F6D2E972-2BED-7447-8EC5-B4AC5B74F07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142D16D5-C791-1D4D-87FA-6A40C19D3A5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C6374B32-E5CD-BA43-991F-3E9A8D44309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9CA73367-E6ED-C54B-A59C-E379753FA70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536F722E-E203-9844-85F4-0A6721D75AB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FDB5E22B-E213-C245-BA75-216778D01DA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B38AD802-D2C7-1A4A-809C-8C2DB605318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6A3DD3F9-78F3-8F4E-A71E-2E84ED93516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1613BF82-428E-9941-965A-6510F45BD21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1C834FD9-0874-4540-8997-B3CB93B58EB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056A1B24-BC96-F848-ADF8-5ACF7DC615F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BB2DABB0-D0D8-5A43-8B0E-357487F7951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3" authorId="0" shapeId="0" xr:uid="{8414A0D9-ED69-3747-B8D3-7ECAB945577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7831999F-3E88-BD40-8EB8-5F755566ABC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8DCA97A7-3A40-E84B-884F-1869D1FAE8F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D51F6AAC-5F46-0C47-BCE3-080F081D6C6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8930D5CF-9083-AB46-8114-5C75185F9BE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E84A8DA3-C558-EE44-93C9-D3A75B00602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2B1C9E1C-54BA-2145-8A33-54103906DDD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AA406128-326D-AD44-B959-3F79C177F50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7DA1BFB6-1F0D-DF4D-AA52-5858B597F33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1" authorId="0" shapeId="0" xr:uid="{339C4DD2-294E-0F4B-966E-376440285F5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83FBBAF1-EB1F-714D-B4D0-5DF4ADC2DFF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74AC0D3A-A6FB-3047-B25F-D3DAAD5197B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7" authorId="0" shapeId="0" xr:uid="{F61093EB-62CA-8747-8D6A-0BF518DA7AE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C450555B-BF03-4843-B9E3-8E1D8940293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9" authorId="0" shapeId="0" xr:uid="{C62FF841-D97D-054A-98FA-D09DCFD0C8D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0" authorId="0" shapeId="0" xr:uid="{2E0C54FC-E00B-0D48-93AD-2DBE3A34ED4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2" authorId="0" shapeId="0" xr:uid="{1C958ADE-0760-B04B-B26D-829D64FFE38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23" authorId="0" shapeId="0" xr:uid="{66AB0799-A804-754C-80AD-D272F90115F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4E2BE083-B375-8A4B-9EBD-A15F0EF25FC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5" authorId="0" shapeId="0" xr:uid="{FE575EC4-8336-7D4D-93C7-1317B373D0F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7" authorId="0" shapeId="0" xr:uid="{222DB9F3-5632-504A-80CC-3F4C928841A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7" authorId="0" shapeId="0" xr:uid="{19D267A5-2524-8A47-B999-FFD143C9A69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8" authorId="0" shapeId="0" xr:uid="{D0A7B5CD-3DDE-C54C-AE88-7BBE10B5C5E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8" authorId="0" shapeId="0" xr:uid="{9EBBBEB0-B050-0A40-919F-34FE11B87FD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9" authorId="0" shapeId="0" xr:uid="{7CF0A287-6700-0B43-9582-BCCAF1E868E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29" authorId="0" shapeId="0" xr:uid="{8A3C0738-8FA0-8749-86E0-C0774E213F2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1" authorId="0" shapeId="0" xr:uid="{AE984F4D-FDAB-B54B-86BD-97F4E3F4680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33" authorId="0" shapeId="0" xr:uid="{44A35176-94B1-4547-B5CE-CA901E9EB77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34" authorId="0" shapeId="0" xr:uid="{89FEF960-6FCB-A144-BA2F-39A1283049E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35" authorId="0" shapeId="0" xr:uid="{63CB2128-6FFE-224D-B89E-E6530AE1925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A4D99215-846A-7044-B20B-0A401BE0C77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93C36910-ABFB-B644-B006-9F788C6E587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9984C045-4C17-A544-9497-CE011FCF466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8CA12E93-6A6F-264F-8353-5B76AA154A5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0" authorId="0" shapeId="0" xr:uid="{E296008E-83F0-B242-876B-FE9F1D0252A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0" authorId="0" shapeId="0" xr:uid="{DC9980E6-3586-7F4D-BD35-AFD161D6B4F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6EEFBCBD-C8E2-4D44-8009-4ECC0E23899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42" authorId="0" shapeId="0" xr:uid="{DB0D95FC-1C3A-AD46-BA93-083DE9030A7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42" authorId="0" shapeId="0" xr:uid="{79E334B4-7890-0E44-80D0-C73F25C88D4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A47" authorId="0" shapeId="0" xr:uid="{E4410546-A343-9147-9CAC-A714897DFB6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50" authorId="0" shapeId="0" xr:uid="{0B46BFDE-3517-324F-AD89-854A3944E663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1" authorId="0" shapeId="0" xr:uid="{EF147AD5-0A70-A64D-A2B7-D8D3DF2344F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2" authorId="0" shapeId="0" xr:uid="{A66DF70A-615C-914B-85BC-F5A67659E94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3" authorId="0" shapeId="0" xr:uid="{65FC5AFD-AC1A-064E-909F-09A1AAD2233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55" authorId="0" shapeId="0" xr:uid="{A81A74F0-33A5-2A44-B53C-D3F48548C07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56" authorId="0" shapeId="0" xr:uid="{AA2B45A7-3385-FF4F-A03E-733A988314F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7" authorId="0" shapeId="0" xr:uid="{BA241F09-EE61-EC4F-A5F6-692B586E522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58" authorId="0" shapeId="0" xr:uid="{F708BCBB-7D7B-C440-9DA3-C8C69C3322C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0" authorId="0" shapeId="0" xr:uid="{AF81D76B-36FE-FE44-B03E-2E60DD90246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0" authorId="0" shapeId="0" xr:uid="{69DC8C7A-53BE-E846-8446-294EEBD15FC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1" authorId="0" shapeId="0" xr:uid="{B97F58D9-4DC2-EA47-96AE-92D439B822F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1" authorId="0" shapeId="0" xr:uid="{DAC2CC0A-EC06-FD4F-8BFB-A37BA55FD4E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2" authorId="0" shapeId="0" xr:uid="{75A5AF66-7C90-874D-B83B-BA1ED33D873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62" authorId="0" shapeId="0" xr:uid="{B4E58552-9DDB-3C48-807A-282B4D07132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64" authorId="0" shapeId="0" xr:uid="{C5CD2388-B175-7942-879C-D2996182BFA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66" authorId="0" shapeId="0" xr:uid="{314FFD9A-DFD8-8245-8E55-3E2518CFB88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67" authorId="0" shapeId="0" xr:uid="{DE033D4F-8F81-5A49-84AE-9DF3FCC20A2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68" authorId="0" shapeId="0" xr:uid="{621BD3B7-A681-F748-B6C2-DE670A55752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69" authorId="0" shapeId="0" xr:uid="{7185AC7B-84FB-294C-8FEE-EF93A1DC6FE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0" authorId="0" shapeId="0" xr:uid="{63A7AB01-ACC1-A945-880D-4A17A5ADBB0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1" authorId="0" shapeId="0" xr:uid="{112E04A3-D42E-E64C-916C-036D6C26E4B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2" authorId="0" shapeId="0" xr:uid="{F887908A-306B-7449-AD35-1406A23531E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3" authorId="0" shapeId="0" xr:uid="{EF014A28-8758-CF40-9EC9-83EABB98BA5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3" authorId="0" shapeId="0" xr:uid="{73838E1B-EDE0-D74B-8CAC-6385016516C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74" authorId="0" shapeId="0" xr:uid="{F48B0782-4DBE-DE40-8D42-AA39605A395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75" authorId="0" shapeId="0" xr:uid="{494C125E-A56E-854F-B7DA-8E1DD8FBAAE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75" authorId="0" shapeId="0" xr:uid="{C092C03D-A0C4-7044-9FC5-78931D1F96D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A80" authorId="0" shapeId="0" xr:uid="{0C441AD6-8DEA-A24B-9BD3-695B3FF2AF5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83" authorId="0" shapeId="0" xr:uid="{3F0BF25E-605E-AB4E-8266-A4E71AFA4BE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84" authorId="0" shapeId="0" xr:uid="{6E82CA31-0782-0543-81DC-74B0A3029C2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85" authorId="0" shapeId="0" xr:uid="{8AD053C8-4E42-CC40-8256-FE5E86AC50A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86" authorId="0" shapeId="0" xr:uid="{D7AD14D6-486A-4A47-A591-F33AFEF3D2A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88" authorId="0" shapeId="0" xr:uid="{85E8B3C7-50C4-7047-A98C-ADB54A18A9F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89" authorId="0" shapeId="0" xr:uid="{B25507D9-4CE9-ED4A-9D2B-994AAEC0EFA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90" authorId="0" shapeId="0" xr:uid="{0B5B972F-3B79-3B49-B345-828F91E1725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91" authorId="0" shapeId="0" xr:uid="{C72A00DF-0DFE-F941-9EF7-5460842ECA7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93" authorId="0" shapeId="0" xr:uid="{5A6D6535-4195-4944-9B6E-CE7A2514A60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93" authorId="0" shapeId="0" xr:uid="{C910A066-5B8B-C447-B460-5284CFD4421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94" authorId="0" shapeId="0" xr:uid="{D5CAADFE-EB9C-6C49-AC92-4372CBCBB03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94" authorId="0" shapeId="0" xr:uid="{816069F1-3C70-A642-96A3-44C2DDD2371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95" authorId="0" shapeId="0" xr:uid="{80FF6E5B-5A9D-324E-862B-69944C0CB64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95" authorId="0" shapeId="0" xr:uid="{DAD0BA90-32BB-4C4C-9965-584097FEDFA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97" authorId="0" shapeId="0" xr:uid="{3B829F2E-396F-0B47-B96A-6ED778E780A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99" authorId="0" shapeId="0" xr:uid="{19A99896-E142-6F4B-BE76-65BF088B458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100" authorId="0" shapeId="0" xr:uid="{AFB28E80-AF9E-EF40-AC10-99AC40D73AB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101" authorId="0" shapeId="0" xr:uid="{4179C2AF-E56B-A94A-94AE-26C09270B81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02" authorId="0" shapeId="0" xr:uid="{6D59C0E9-5AB8-7649-BBCE-3569BA01019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03" authorId="0" shapeId="0" xr:uid="{90719C8C-13E9-DE41-BFF1-F96BC46D351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04" authorId="0" shapeId="0" xr:uid="{49789F05-F21C-5041-960D-9564E81F012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05" authorId="0" shapeId="0" xr:uid="{FA6EDFF2-8244-F243-B0A2-CDEF72945534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06" authorId="0" shapeId="0" xr:uid="{91A3B6A3-1BDF-1D4D-8605-62483574762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106" authorId="0" shapeId="0" xr:uid="{C5550F76-63C7-3F47-AF00-8840A19DC90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07" authorId="0" shapeId="0" xr:uid="{549A05A1-A063-7341-BB73-312FC1EB135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08" authorId="0" shapeId="0" xr:uid="{19346228-D9E4-F340-A077-1CE4FCDB9BD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108" authorId="0" shapeId="0" xr:uid="{F24D1D64-F2E7-8841-B9FE-936BC3AEA01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A113" authorId="0" shapeId="0" xr:uid="{80EBF1DB-0A40-FE4E-AE14-25D3E688669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16" authorId="0" shapeId="0" xr:uid="{F50BAE04-FC57-DA46-B2AC-DF2F3702685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17" authorId="0" shapeId="0" xr:uid="{3F9A3003-2B83-0548-9C3F-95A943DA520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18" authorId="0" shapeId="0" xr:uid="{773F001C-DF26-DB40-A98F-C8620A22FB1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19" authorId="0" shapeId="0" xr:uid="{3C0467FE-F104-5749-8096-D4A60C0A466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21" authorId="0" shapeId="0" xr:uid="{D5821827-CAE3-1246-92DF-DEE75C8EBAD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122" authorId="0" shapeId="0" xr:uid="{8B9F8EF2-CDD8-F24F-AF69-911418D2EBB2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23" authorId="0" shapeId="0" xr:uid="{19B8A302-B01D-1F4D-AF1E-DD66048EE1C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24" authorId="0" shapeId="0" xr:uid="{D4A8835E-C743-EE4A-A13D-FF256A0EF39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26" authorId="0" shapeId="0" xr:uid="{277FCAE9-A747-EF4E-B42C-7B065A6A39F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126" authorId="0" shapeId="0" xr:uid="{8973483D-4A6A-0647-9AB3-0D2C5231D161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27" authorId="0" shapeId="0" xr:uid="{8F5941E6-7540-B64F-A33F-FA98C1610F2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127" authorId="0" shapeId="0" xr:uid="{2BC94D25-4D68-5C49-9490-B18B817AD5D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28" authorId="0" shapeId="0" xr:uid="{5DD0DBDD-623D-EE46-84CD-C7609D3CC6B5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128" authorId="0" shapeId="0" xr:uid="{49CB086A-6945-8745-BF51-35088F4FD74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30" authorId="0" shapeId="0" xr:uid="{13BA6809-38DE-DF4F-A672-96AC054701A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Escriba el día de expedición del certificado
</t>
        </r>
        <r>
          <rPr>
            <sz val="9"/>
            <color rgb="FF000000"/>
            <rFont val="Tahoma"/>
            <family val="2"/>
          </rPr>
          <t>en formato fecha: Ejemplo: 23/7/14</t>
        </r>
      </text>
    </comment>
    <comment ref="B132" authorId="0" shapeId="0" xr:uid="{F0F73F0A-0B2D-324C-8CC2-24B6E695573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día hasta donde va la vigencia de la póliza fecha: Ejemplo: 23/7/14</t>
        </r>
      </text>
    </comment>
    <comment ref="B133" authorId="0" shapeId="0" xr:uid="{B88521A5-592F-1B40-83F0-24B8B4403B3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VALOR ASEGURADO SIN PUNTOS NI COMAS EJEMPLO: 5000000</t>
        </r>
      </text>
    </comment>
    <comment ref="B134" authorId="0" shapeId="0" xr:uid="{AA21816D-1A20-B647-8011-CFBED573338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35" authorId="0" shapeId="0" xr:uid="{231295E7-2BB0-7846-BFD1-D8AC2120419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36" authorId="0" shapeId="0" xr:uid="{38FA985E-3832-5645-8A45-BFFFFD9292A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37" authorId="0" shapeId="0" xr:uid="{712106C3-1699-1B44-ACEF-87628D38824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38" authorId="0" shapeId="0" xr:uid="{01D57056-AD0A-2D43-83A2-F75D3B148CBD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139" authorId="0" shapeId="0" xr:uid="{27DA0352-3F88-0044-AB31-8CCFFC092F5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C139" authorId="0" shapeId="0" xr:uid="{98D1B721-606A-9C49-8ED0-43508B6B2F7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40" authorId="0" shapeId="0" xr:uid="{B2A00415-0A1C-AF4B-99DD-595A6A2557B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41" authorId="0" shapeId="0" xr:uid="{DDB4C417-7FA0-4D42-A40C-3F7D467F952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141" authorId="0" shapeId="0" xr:uid="{921823AB-B264-DE4C-8A5C-5EA63ED6F249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AE2535B3-4B2D-F544-8CBA-D792B8365316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CD611D0D-506D-614C-ACBF-9CC92EF9CDD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48BCE5E3-0C12-504B-A23E-4F8C039B860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132825D3-C9AB-8844-A743-61BF0493F04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B9C16089-6735-C643-B5EF-3576013F5AB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771F4879-809A-544E-9CCE-2746B65FBF4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DA02535A-B619-DF42-9E9A-4FDBC2DECB3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3" authorId="0" shapeId="0" xr:uid="{231B34A6-D26B-3E4E-B914-94A9D4D9638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C16741C9-4939-7C4F-8E68-1C063806384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BE325F7C-AFD0-BA4D-813E-3D07A6465A3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9EAF8D43-0C43-5040-9A0C-B782520504D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A5C34C37-C823-2A41-8991-7F94EE0E619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B1A25113-32CA-424C-881F-848D3861F65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D12D7208-76B8-8E45-BDB7-03EF983F31C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CC3BC2A4-40CD-8A4B-9AE7-597C2049B98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7A1FBE09-BB39-3440-B1E9-0DDD085F122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D38553B0-6C74-6E40-B8E2-8625DF3C64B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B6FF3981-9B2A-834D-95CC-0D52E6D730C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52CD2465-82A1-6141-ACD0-DD5979FC9BD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53408E4B-7493-B145-AD55-6C5E4100F43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0534B99F-88F7-904E-871E-47141AA505A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25721BAE-B4A2-214A-9566-4F9D63E745D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B8205716-E3B2-A640-A7C6-E678CE65563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B8CCC570-C01B-3243-8D0A-C3EB68FC204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8F91DC84-09B0-6244-8E3E-E2441A98882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FF3EC7CC-30DE-674C-835B-5290ED8523A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CF7BC864-57FF-2843-9B8A-101190D25A6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483EB0A9-C731-2B40-A021-ACFDC990A2D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FA64A935-F43E-D743-8A70-84351AA9E71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E30D88C1-FAB1-3C43-9475-5745306CB0E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B70B9F20-752D-C345-9F2B-C8ED1543D06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36E7A874-7BCD-EE4F-9B0B-E0724BB5ED6F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1" authorId="0" shapeId="0" xr:uid="{0D73B694-02FB-6347-ABE8-8C66D62C05B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9C78891D-5EED-2346-92EA-42257E8BEF2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3" authorId="0" shapeId="0" xr:uid="{8AF63170-2A35-CD45-8B9B-52CA466979F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CBDC31AD-FFFF-F444-BEB4-D23E3AD2B7D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70A2C642-3C3F-344A-9AFE-B15B28C5500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3A016BE4-6D0B-9549-B66E-A25A9658E46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1A266B77-F4BC-7B40-A396-D6BD717F8A1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49DF7DF4-7887-884B-9CF2-279E242EACD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E1F9D73E-1C7F-8C43-8D4F-B229556A525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6BAFD31C-0843-6E4D-B837-F15DEFBCC76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724FBC04-73BF-C14C-B89C-E126FF748B5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3590837A-17E9-0245-A1D4-AFB64F87A58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D7F3C950-62F7-3A4E-9B27-1E20D652CE8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E71FEE3A-14CA-F34D-9DC3-1601EAD6E7B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F242E85C-6D8E-4142-9304-01BE1875341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AD1298FC-0B93-484A-8674-1619A6F7059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7" authorId="0" shapeId="0" xr:uid="{59A57A86-1397-9740-BA94-4DEF0F4D836A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8" authorId="0" shapeId="0" xr:uid="{3A086F45-4170-0D40-B035-CB1E89BF848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7772136E-99C3-CF4A-8E4B-05BCF0A828F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06248206-3AC3-4E44-A7FA-A5978EBF9BB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BFD86639-9D36-934A-A9AA-55A100C6264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22789647-04B1-8145-A408-EA8ADB86338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ADE3D85F-CE00-7B46-AD26-32C714ECBF7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AC927733-A643-8148-95A6-F93BB2C46EF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3A389229-3670-F249-ACF5-F6551014CBC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54BE02FA-743B-5E43-B555-ADCCB6AC90B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E17FCD45-A8A2-4044-BFD3-913A7B47EF2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CBA7B438-B21F-F941-8F5C-33FEAA458D4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D99482AB-629C-B844-88A2-A361E3CC606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7BCDFD14-9216-CE48-A72E-7D75E82F5E9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3" authorId="0" shapeId="0" xr:uid="{529B06FB-310B-AB40-B5A0-F2D77B31089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7860A768-6DEF-3240-80E9-572C95C5F19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30660D43-4D50-9C49-AAF8-5CB620727BC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6EA53195-EF00-0742-A327-D08DC485F88E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7" authorId="0" shapeId="0" xr:uid="{6CBF0D0D-EFC7-C74D-95EE-7C80F814394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FE9A3F30-5D5F-9947-A668-221136B1BC7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2D7A9AB2-A737-9143-9388-4D28397BE89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444C3C46-5EE9-084E-9E11-737519567D3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687EB804-E97B-144E-B617-50EF810F4B4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1DCD7BA9-12F2-444A-8090-74401E39B79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0699E863-DC5C-BF44-8DC8-9FB60F1A852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9E851152-77D6-C949-BDD5-CDD9250C48D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40496EC4-A811-984D-ADE7-87C623F3823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6" authorId="0" shapeId="0" xr:uid="{432C0B45-6007-9745-8927-C004A2F5FC0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89301674-C6E8-A54A-B67C-0902DEC0CC0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FE03B2E3-7D8F-8E4B-8D38-065B52D5DD8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39" authorId="0" shapeId="0" xr:uid="{C8402656-14E7-8441-ACBE-55F6B640E2E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ADF7964F-9FD5-4349-B95B-7151093A066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B496FFCF-B63F-BC49-A42D-497CE2C790B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354BCFA7-A57F-B942-8376-BAA81108AD4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5DD820A3-92E3-5E4A-9C41-54DA1F48CA0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6A7A3E95-E0C7-0C4B-90A4-EF0A47FC596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0A918D5C-6CCB-2642-86FD-6E1ACD43380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7D0B6A10-473D-2A48-8B0A-7B68CC226EF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EAF98AF4-16AA-0446-8457-5AC888A07A4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079E28F0-EEE2-BF48-9A5F-D69CF0E911B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CF7BB3BA-8D44-3A42-B013-0CF4BE6301F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2B9AA6E5-5A9A-5F45-9B5C-7635F726996B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3" authorId="0" shapeId="0" xr:uid="{BB9E798A-EFCD-4E4A-BC38-27FC965F7E1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835425B7-51E4-484B-8B75-CBBEB7F15A2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5BB36568-7BC5-0D42-965D-F95967517BD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04614398-A1C9-B146-99C1-41F574894B0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98896457-C8AB-AD4A-8B90-32DE5C30071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E0EB3705-D6B4-7949-9A84-82BB52AAFCD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270093F5-34E4-3E4E-BAEA-33DA40A1F91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5409DA10-3F47-1F4D-8D2E-164DB5E6EA0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3A572B0B-992E-5441-8DCB-63D2C82F04F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2F83A54D-6B00-7641-A267-99F5BF4FE97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65EC47A3-86E7-ED4B-8530-69A8C063FFF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D34A7835-DFC8-314E-AA09-BD1D2D4F845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A7319348-4571-7047-B174-2F231E4AB65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DA7C1A40-E3DD-4344-A282-A5821131CA6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6BDE4FA7-20D0-FE47-AE7D-0342DDB33C1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13A1B1F8-FADF-7F44-ABC8-E295B7B0FBD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488E67E6-6A0A-C84E-93FB-A281F533846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DBFA7F4B-D4BC-0A46-8BA2-E07ADDFE8CF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BEC97179-8A03-B540-B308-CD7D1B8A600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EDD67800-5993-E64E-86D6-C8526081AAF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87575371-7FF3-0E43-A274-EB07A83C6BC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67729825-18C1-BE4D-BC12-A5100D2115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B587B2C8-56CA-7B45-9B59-1717A707EC8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1C430C46-8DCC-C14F-90A1-D979446A3E2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D473A0F4-280F-8A40-A7B5-5364B3EA3CB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53C263E1-A75F-8549-BF45-A12946B9328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3CE9DC3A-2057-6646-B1ED-55EC0CAFED3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ECB4E201-9EE2-574E-97D3-848FDC00125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3" authorId="0" shapeId="0" xr:uid="{FDE783D3-1810-EF46-A5C4-8920405AE2E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5C6344F5-33A6-7548-9D7B-4CB29191D34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F699B25F-A99D-9948-A179-B202A8FB925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1DC7F144-CCF5-8243-8787-164F7618FCE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C6B1D937-5A3C-0A4E-81BF-71BBA284F7C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DF30E472-B9DF-C544-926D-4D13363A523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57E8779F-E9DB-5349-95BF-77DA749C157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ACA373F7-90E2-C64D-8331-30D254CF6A9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458323DC-FFF5-A248-894C-7853F48F181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D182D87C-CE21-3742-9118-8C15CCD6F22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3D6FC9B0-F393-4147-BE28-F0186F986DD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BCF95471-0D49-654C-81F3-5C2B21DAD41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6866CCD4-1346-8643-8506-8422937E69B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82FD362B-AEC2-6F4E-B8CE-C4D233DFDBA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D037B7CF-0256-3844-AD8F-2A236763BB9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3D263BB5-96E8-3B40-840B-2BD11B1BFCC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1999B196-0A9F-3344-A4F1-B22D084D922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27E9A042-9186-874E-B2E4-EDEBF388DA2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2A891FD2-D198-FB44-886E-007BA753E9A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96134A84-6418-E94F-9015-769B9938C29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36D1CD7B-0AEA-3449-BBC6-FC571A4A123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3097974E-77E8-1846-A8F7-13D472A8532C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EE8B0896-A28C-474C-A104-E9C022F696C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2BB3E32F-B9DA-7042-89EE-E166C297F28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D5BB42FD-5D01-3E4E-9FB8-6996BEDF3A1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DD55596C-AC02-604E-AF77-4767F576739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1" authorId="0" shapeId="0" xr:uid="{948C327C-D32F-D846-81A5-531EB1BF88C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838B4ABC-43A4-414F-BEFF-D283CE92136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3" authorId="0" shapeId="0" xr:uid="{813957E0-613E-1743-A946-EA06AE1C8608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  <comment ref="B24" authorId="0" shapeId="0" xr:uid="{C1082C12-7824-5C46-A033-0692A1CD0DA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167580DF-0B4E-3941-87C9-3701EA483D3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9B1ADB58-460D-A64E-8E7C-6394820D6B58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85F14231-0E17-E045-8EB9-99725E07F1F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C2F3A92D-3881-A24D-8112-85024BC11D3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94C552B6-87B5-C541-B204-A457367BAD1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D182A57C-487B-A242-B5B5-4DCAD2CF364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218DD067-60DA-4447-9DAC-50329402645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F5157F93-A478-994D-BD88-4415A32BD97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6AB78DB3-E59A-654B-AD1E-ADBFC84AB03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50FA6830-4BB0-6145-A3F7-152807F7AD4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305DFBB9-B868-8E44-81F2-E3745A8AEC3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E0B121F4-87B0-7749-AC39-F7675A1FCB8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DBE6F1A3-BDBD-9741-9DBB-0724F227A4E2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15334278-DD37-0C41-87DB-AE692776503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C749F623-73DA-9E43-8DD9-4FBC75B857F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AD06DA81-C944-2247-95A8-6EC349A7C9A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4F34526F-43CA-2F40-ADE4-7921CE19843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FC4166CA-7482-4E4A-885C-2EF44DF01D2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9670BE37-C321-A74A-9968-8052BA323DD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A14" authorId="0" shapeId="0" xr:uid="{0200E25E-E702-A048-88E2-C13FECC67BB7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ESCRIBIR EL NOMBRE DEL PROPONENTE PLURAL</t>
        </r>
      </text>
    </comment>
    <comment ref="B16" authorId="0" shapeId="0" xr:uid="{B8436F60-8DA7-CB4C-B1E1-C75DFFBA18A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7" authorId="0" shapeId="0" xr:uid="{C3618CBC-8E6B-E944-A963-682922213DD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8" authorId="0" shapeId="0" xr:uid="{DD47CB02-F7A6-BF42-AB23-D290BD93E68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19" authorId="0" shapeId="0" xr:uid="{E2C99D3D-3D2E-2B45-81BE-AAF65598CEA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1" authorId="0" shapeId="0" xr:uid="{89025538-BF7A-054C-BC69-A958BFDE9CA6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22" authorId="0" shapeId="0" xr:uid="{D8374E7B-6DD5-394A-B4B5-0FC79479584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3" authorId="0" shapeId="0" xr:uid="{C7C02038-3970-1444-8C1E-B048FCA2F74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4" authorId="0" shapeId="0" xr:uid="{478D5F56-3BAA-EB48-8AF2-903FB974137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6" authorId="0" shapeId="0" xr:uid="{6EC14931-4748-2B41-8549-F7A9E514690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6" authorId="0" shapeId="0" xr:uid="{9211BE4C-A47A-674E-A517-51F61EFD3F5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7" authorId="0" shapeId="0" xr:uid="{AC7BFA5B-F89D-3046-8B82-21FA75DC157A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7" authorId="0" shapeId="0" xr:uid="{D9D369D5-1D9F-C34F-AF05-702F267FCEB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28" authorId="0" shapeId="0" xr:uid="{D980D1D0-FC12-F141-BC4B-82A391798F7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28" authorId="0" shapeId="0" xr:uid="{C06E8AF4-EE7A-0A47-974C-FA27B9A741E4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0" authorId="0" shapeId="0" xr:uid="{4AB3DAF9-5513-B541-9BFF-9A1D8A37861D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de expedición del certificado
en formato fecha: Ejemplo: 23/7/14</t>
        </r>
      </text>
    </comment>
    <comment ref="B32" authorId="0" shapeId="0" xr:uid="{3615C4D7-46D1-AC48-ACD8-4C9B706FC051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día hasta donde va la vigencia de la póliza fecha: Ejemplo: 23/7/14</t>
        </r>
      </text>
    </comment>
    <comment ref="B33" authorId="0" shapeId="0" xr:uid="{A0B30A5A-1881-434C-B648-D032DC2C92D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VALOR ASEGURADO SIN PUNTOS NI COMAS EJEMPLO: 5000000</t>
        </r>
      </text>
    </comment>
    <comment ref="B34" authorId="0" shapeId="0" xr:uid="{C1237707-BBE9-5F4E-B967-22786324AB90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5" authorId="0" shapeId="0" xr:uid="{B51B7E93-A40A-A74B-8C9B-727899BA00B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6" authorId="0" shapeId="0" xr:uid="{AD96B45B-C75E-1143-876E-C9F9E7ACC10C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7" authorId="0" shapeId="0" xr:uid="{D9C3BEA7-8B27-0747-AE29-4123FEAD901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8" authorId="0" shapeId="0" xr:uid="{A23DD5FE-2C1F-1B48-8D10-DC086419983E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39" authorId="0" shapeId="0" xr:uid="{9D70BCDE-8AAC-B14E-8F41-2E512F1699D7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39" authorId="0" shapeId="0" xr:uid="{A5DE4980-C0FC-3243-9BFE-26732D941F39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0" authorId="0" shapeId="0" xr:uid="{F6FC87E3-0CF7-6640-BAE0-5BCC85240ECB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B41" authorId="0" shapeId="0" xr:uid="{554AE21F-DAC7-9441-B362-7A7370887E8F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  <comment ref="C41" authorId="0" shapeId="0" xr:uid="{0B2BE404-1FAD-F148-9C24-D4B0E58BFF95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ESCOJA DE LA LISTA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  <author>Andrés Emilio Rojas Guacaneme</author>
  </authors>
  <commentList>
    <comment ref="B7" authorId="0" shapeId="0" xr:uid="{00000000-0006-0000-0900-000001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LA MODALIDAD DE SELECCIÓN</t>
        </r>
      </text>
    </comment>
    <comment ref="D7" authorId="0" shapeId="0" xr:uid="{00000000-0006-0000-0900-000002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NUMERO DEL PROCESO</t>
        </r>
      </text>
    </comment>
    <comment ref="B9" authorId="0" shapeId="0" xr:uid="{00000000-0006-0000-0900-000003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ESCRIBA EL OBJETO</t>
        </r>
      </text>
    </comment>
    <comment ref="C35" authorId="1" shapeId="0" xr:uid="{00000000-0006-0000-0900-000004000000}">
      <text>
        <r>
          <rPr>
            <b/>
            <sz val="9"/>
            <color rgb="FF000000"/>
            <rFont val="Tahoma"/>
            <family val="2"/>
          </rPr>
          <t>Andrés Emilio Rojas Guacaneme: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Incluir fecha</t>
        </r>
      </text>
    </comment>
    <comment ref="B38" authorId="0" shapeId="0" xr:uid="{00000000-0006-0000-0900-000005000000}">
      <text>
        <r>
          <rPr>
            <b/>
            <sz val="9"/>
            <color rgb="FF000000"/>
            <rFont val="Tahoma"/>
            <family val="2"/>
          </rPr>
          <t>ehernandez: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Escoja de la lista su nombre</t>
        </r>
      </text>
    </comment>
  </commentList>
</comments>
</file>

<file path=xl/sharedStrings.xml><?xml version="1.0" encoding="utf-8"?>
<sst xmlns="http://schemas.openxmlformats.org/spreadsheetml/2006/main" count="2507" uniqueCount="203">
  <si>
    <t>ACTA DE CIERRE</t>
  </si>
  <si>
    <t>PROCESO</t>
  </si>
  <si>
    <t>LICITACIÓN PÚBLICA SIC</t>
  </si>
  <si>
    <t>OBJETO:</t>
  </si>
  <si>
    <t>FECHA DE CIERRE</t>
  </si>
  <si>
    <t>HORA</t>
  </si>
  <si>
    <t>Proponentes</t>
  </si>
  <si>
    <t>Nombres de los Proponentes</t>
  </si>
  <si>
    <t>BERKLEY SEGUROS</t>
  </si>
  <si>
    <t xml:space="preserve">En constancia de lo anterior se firma en Bogotá D.C., </t>
  </si>
  <si>
    <t>Proyectó:</t>
  </si>
  <si>
    <t>GERMAN GIOVANNI GONGORA</t>
  </si>
  <si>
    <t xml:space="preserve"> ACE SEGUROS S.A. </t>
  </si>
  <si>
    <t>Abogado Grupo de Trabajo de Contratación</t>
  </si>
  <si>
    <t>ASEGURADORA COLSEGUROS S. A.</t>
  </si>
  <si>
    <t>ASEGURADORA SOLIDARIA DE COLOMBIA LTDA. ENTIDAD COOPERATIVA SOLIDARIA</t>
  </si>
  <si>
    <t>BBVA SEGUROS COLOMBIA S.A. / BBVA SEGUROS</t>
  </si>
  <si>
    <t>CARDIF COLOMBIA SEGUROS GENERALES S.A.</t>
  </si>
  <si>
    <t>CHARTIS SEGUROS COLOMBIA S.A.  / CHARTIS COLOMBIA / CHARTIS SEGUROS / CHARTIS</t>
  </si>
  <si>
    <t>CHUBB DE COLOMBIA COMPAÑÍA DE SEGUROS S.A.</t>
  </si>
  <si>
    <t>COMPAÑÍA ASEGURADORA DE FIANZAS S.A., CONFIANZA / CONFIANZA S.A.</t>
  </si>
  <si>
    <t>COMPAÑÍA DE SEGUROS BOLÍVAR S.A.</t>
  </si>
  <si>
    <t xml:space="preserve">COMPAÑÍA MUNDIAL DE SEGUROS S.A. </t>
  </si>
  <si>
    <t xml:space="preserve">CÓNDOR S.A. COMPAÑÍA DE SEGUROS GENERALES </t>
  </si>
  <si>
    <t>ECO SEGUROS S.A.</t>
  </si>
  <si>
    <t>GENERALI COLOMBIA-SEGUROS GENERALES S.A</t>
  </si>
  <si>
    <t>LA EQUIDAD SEGUROS GENERALES ORGANISMO COOPERATIVO / LA EQUIDAD</t>
  </si>
  <si>
    <t>LA PREVISORA S.A. COMPAÑÍA DE SEGUROS</t>
  </si>
  <si>
    <t>LIBERTY SEGUROS S.A., / LIBERTY SEGUROS / LIBERTY</t>
  </si>
  <si>
    <t>MAPFRE SEGUROS GENERALES DE COLOMBIA S.A.</t>
  </si>
  <si>
    <t>METLIFE COLOMBIA S.A</t>
  </si>
  <si>
    <t>PAN AMERICAN LIFE DE COLOMBIA COMPAÑÍA DE SEGUROS S.A.</t>
  </si>
  <si>
    <t>POSITIVA  COMPAÑÍA DE SEGUROS S.A.</t>
  </si>
  <si>
    <t>QBE SEGUROS S.A. / QBE COLOMBIA / QBE SEGUROS</t>
  </si>
  <si>
    <t>ROYAL &amp; SUN ALLIANCE SEGUROS (COLOMBIA) S.A. / RSA</t>
  </si>
  <si>
    <t>SEGUREXPO DE COLOMBIA S.A. ASEGURADORA DE CRÉDITO Y DEL COMERCIO EXTERIOR</t>
  </si>
  <si>
    <t>SEGUROS ALFA S.A.</t>
  </si>
  <si>
    <t>SEGUROS COLPATRIA S.A.</t>
  </si>
  <si>
    <t>SEGUROS COMERCIALES BOLÍVAR S.A.</t>
  </si>
  <si>
    <t>SEGUROS DEL ESTADO S.A.</t>
  </si>
  <si>
    <t>SEGUROS GENERALES SURAMERICANA S.A.</t>
  </si>
  <si>
    <t>SKANDIA COMPAÑÍA DE SEGUROS DE VIDA S.A.</t>
  </si>
  <si>
    <t>NORMA CONSTANZA GOMEZ</t>
  </si>
  <si>
    <t>ANDRES FELIPE RAMIREZ</t>
  </si>
  <si>
    <t>ANGIE CARDENAS</t>
  </si>
  <si>
    <t>JOSE WILSON ROJAS</t>
  </si>
  <si>
    <t>YOLIMA ACERO</t>
  </si>
  <si>
    <t>JORGE MARIO HERNANDEZ</t>
  </si>
  <si>
    <t>CONCURSO DE MERITOS SIC</t>
  </si>
  <si>
    <t>JUAN DAVID LOZANO</t>
  </si>
  <si>
    <t>SELECCIÓN ABREVIADA SUBASTA INVERSA SIC</t>
  </si>
  <si>
    <t>NICKY LAURA ECHEVERRY</t>
  </si>
  <si>
    <t>SELECCIÓN ABREVIADA MENOR CUANTÍA SIC</t>
  </si>
  <si>
    <t>NELLY ESPERANZA CONTRERAS</t>
  </si>
  <si>
    <t>MINIMA CUANTÍA SIC</t>
  </si>
  <si>
    <t>CAROLINA DEL PILAR TORRES</t>
  </si>
  <si>
    <t>EDWIN ROMERO ROMERO</t>
  </si>
  <si>
    <t>JORGE ARIEL HERRERA</t>
  </si>
  <si>
    <t>MARCELO BARRETO DAZA</t>
  </si>
  <si>
    <t xml:space="preserve">ANÁLISIS JURÍDICO </t>
  </si>
  <si>
    <t>NOMBRE DEL PROPONENTE</t>
  </si>
  <si>
    <t>REQUISITOS JURÍDICOS - CONTENIDO SOBRE 1</t>
  </si>
  <si>
    <t>REQUERIMIENTO</t>
  </si>
  <si>
    <t>OBSERVACIÓN</t>
  </si>
  <si>
    <t>SI</t>
  </si>
  <si>
    <t>CUMPLE</t>
  </si>
  <si>
    <t>PRESENTA</t>
  </si>
  <si>
    <t>NO REQUIERE</t>
  </si>
  <si>
    <t>NO CUMPLE</t>
  </si>
  <si>
    <t>1.- PRESENTACIÓN DE LA PROPUESTA (ANEXO 1 )</t>
  </si>
  <si>
    <t>1.1. Firma el Representante Legal, suplente, apoderado o avalista</t>
  </si>
  <si>
    <t>2.2- Autorización del organo Competente</t>
  </si>
  <si>
    <t xml:space="preserve">3.- CERTIFICACIÓN DE PAGOS DE SEGURIDAD SOCIAL Y PARAFISCALES PERSONA JURÍDICA O PERSONA NATURAL. </t>
  </si>
  <si>
    <t>4. ANTECEDENTES DE LA PROCURADURÍA</t>
  </si>
  <si>
    <t xml:space="preserve">5.- BOLETÍN DE RESPONSABLES FISCALES - CGR </t>
  </si>
  <si>
    <t>7.1.Fecha de Expedición</t>
  </si>
  <si>
    <t>PERSONA NATURAL</t>
  </si>
  <si>
    <t>PERSONA JURIDICA</t>
  </si>
  <si>
    <t>8. GARANTIA DE SERIEDAD DE LA OFERTA</t>
  </si>
  <si>
    <t>8.1. Vigencia Hasta</t>
  </si>
  <si>
    <t>8.2. Valor Asegurado</t>
  </si>
  <si>
    <t>1.2 Cedula de ciudadania</t>
  </si>
  <si>
    <t>1.3. Certificado de vigencia de matricula profesional. (En procesos de obra)</t>
  </si>
  <si>
    <t>6.ANTECEDENTES JUDICIALES</t>
  </si>
  <si>
    <t>NO</t>
  </si>
  <si>
    <t>NO PRESENTA</t>
  </si>
  <si>
    <t>NO APLICA</t>
  </si>
  <si>
    <t>REQUIERE</t>
  </si>
  <si>
    <t>Valor Asegurado</t>
  </si>
  <si>
    <t>APLICA</t>
  </si>
  <si>
    <t>FECHA DE EXPEDICIÓN</t>
  </si>
  <si>
    <t>10.CERTIFICADO DE PARTICIPACIÓN INDEPENDIENTE DEL PROPONENTE</t>
  </si>
  <si>
    <t>11. DOCUMENTO DE CONSTITUCIÓN UNION TEMPORAL O CONSORCIO</t>
  </si>
  <si>
    <t>11.1. Duración de la Unión Temporal o Consorcio</t>
  </si>
  <si>
    <t>12. MANIFESTACION DE INTERES</t>
  </si>
  <si>
    <t>13. RUT</t>
  </si>
  <si>
    <t>14. ACREDITACION MIPYME</t>
  </si>
  <si>
    <t>HABILITADO</t>
  </si>
  <si>
    <t>NO HABILITADO</t>
  </si>
  <si>
    <t>RESULTADO DE LA EVALUACIÓN</t>
  </si>
  <si>
    <r>
      <rPr>
        <b/>
        <sz val="10"/>
        <rFont val="Arial Narrow"/>
        <family val="2"/>
      </rPr>
      <t>PRESUPUESTO OFICIAL</t>
    </r>
    <r>
      <rPr>
        <sz val="10"/>
        <rFont val="Arial Narrow"/>
        <family val="2"/>
      </rPr>
      <t xml:space="preserve">: </t>
    </r>
  </si>
  <si>
    <t xml:space="preserve">CONSOLIDADO JURIDICO PRELIMINAR </t>
  </si>
  <si>
    <t>9. COMPROMISO ANTICORRUPCIÓN</t>
  </si>
  <si>
    <t>2.3 Agrega poder para presentar la propuesta</t>
  </si>
  <si>
    <t xml:space="preserve">7. REGISTRO ÚNICO DE PROPONENTES.       Inscrito, Renovado y en Firme.                        </t>
  </si>
  <si>
    <t xml:space="preserve">2.- CERTIFICADO DE EXISTENCIA Y REPRESENTACIÓN LEGAL O MATRICULA MERCANTIL PERSONA NATURAL (30 DÍAS DE EXPEDICIÓN)         </t>
  </si>
  <si>
    <t xml:space="preserve">2.1. Objeto Social de la Firma (RELACIONADO CON EL OBJETO A CONTRATAR) </t>
  </si>
  <si>
    <t>VERIFICADO POR LA ENTIDAD</t>
  </si>
  <si>
    <t>15. CERTIFICACION BANCARIA (No mayor a 60 días)</t>
  </si>
  <si>
    <t>INTEGRANTE: SINTONIZAR MEDIOS S.A.S</t>
  </si>
  <si>
    <t>INTEGRANTE: SERVIMEDIOS S.A.S.</t>
  </si>
  <si>
    <r>
      <rPr>
        <b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: </t>
    </r>
  </si>
  <si>
    <t>ACREDITA COMO MEDIANA EMPRESA</t>
  </si>
  <si>
    <t>SE DEBE DILIGENCIAR EL ANEXO No. 7 CONFORME EL ANEXO QUE SE ENCUENTRA PUBLICADO.</t>
  </si>
  <si>
    <t>9 DE 2020</t>
  </si>
  <si>
    <t>PRESTACIÓN DE SERVICIOS PARA VIRTUALIZAR CONTENIDOS ACADÉMICOS DE LOS TEMAS MISIONALES DE LA ENTIDAD A TRAVÉS DEL CAMPUS VIRTUAL</t>
  </si>
  <si>
    <t>UNION TEMPORAL GUAYACANES - CES</t>
  </si>
  <si>
    <t>UNIVERSIDAD SERGIO ARBOLEDA</t>
  </si>
  <si>
    <t>UNIVERSIDAD NACIONAL DE COLOMBIA</t>
  </si>
  <si>
    <t>FUNDACION INTERNACIONAL DE PEDAGOGIA CONCEPTUAL ALBERTO MERANI</t>
  </si>
  <si>
    <t>UNION TEMPORAL POLI T&amp;T</t>
  </si>
  <si>
    <t>COGNOSONLINE SOLUTIONS COLOMBIA S.A</t>
  </si>
  <si>
    <t>ASESORIA Y GESTION CIA S.A.S</t>
  </si>
  <si>
    <t>E DISTRIBUTION S.A.S</t>
  </si>
  <si>
    <t>CONSORCIO AOC - PILOTO</t>
  </si>
  <si>
    <t>MULTIMEDIA SERVICE S.A.S</t>
  </si>
  <si>
    <t>GMEDIA S.A.S</t>
  </si>
  <si>
    <t>GEXTION: GRUPO DE EXPERTOS EN GESTION E INNOVACION S.A.S</t>
  </si>
  <si>
    <t>UNION TEMPORAL VIRTUALIZACION CONTENIDOS SIC 2020</t>
  </si>
  <si>
    <t>COLEGIO MAYOR DE NUESTRA SEÑORA DEL ROSARIO</t>
  </si>
  <si>
    <t>SINCOTEL SOLUTIONS LTDA</t>
  </si>
  <si>
    <t>UNIVERSIDAD EAFIT</t>
  </si>
  <si>
    <t>ASOCIACION ASECUM</t>
  </si>
  <si>
    <t>ITO SOFTWARE S.A.S</t>
  </si>
  <si>
    <t>CENTRO DE SISTEMAS DE ANTIOQUIA S.A.S</t>
  </si>
  <si>
    <t>UNIVERSIDAD EAN</t>
  </si>
  <si>
    <t>MULTIMEDIA SERVICE SAS</t>
  </si>
  <si>
    <t>ALVARO JOSE RODRIGUEZ DANGOND</t>
  </si>
  <si>
    <t>INTEGRANTE: FUNDACION LOS GUAYACANES COLOMBIA</t>
  </si>
  <si>
    <t>INTEGRANTE: UNIVERSIDAD CES</t>
  </si>
  <si>
    <t>$ 123.777.866.30</t>
  </si>
  <si>
    <t xml:space="preserve">El proponente no cumple con el literal iii de las Limitaciones, prohibiciones, autorizaciones establecidas según los estatutos del certificado de existencia de representación legal </t>
  </si>
  <si>
    <t xml:space="preserve">Documento de constitucion de la Union Temporal no cumple con lo establecido en el numeral 2  literal C subnumeral 3, de los Requisitos Habilitantes Juridicos, Factores de Desempate y Causales de Rechazo </t>
  </si>
  <si>
    <t>Acredita como Gran Empresa</t>
  </si>
  <si>
    <t>INTEGRANTE: TEACHING AND TUTORING T&amp;T COLLEGE DE COLOMBIA S.A.S</t>
  </si>
  <si>
    <t>Verificado por la Entidad</t>
  </si>
  <si>
    <t>Acredita como Pequeña Empresa</t>
  </si>
  <si>
    <t>INTEGRANTE: POLITECNICO GRANCOLOMBIANO</t>
  </si>
  <si>
    <t>INTEGRANTE: AVANCE ORGANIZACIONAL CONSULTORES S.A.S</t>
  </si>
  <si>
    <t>INTEGRANTE: CONSULTORIA UNIVERSIDAD PILOTO DE COLOMBIA S.A.S</t>
  </si>
  <si>
    <t>INTEGRANTE: E TRAINING S.A.S - EN REORGANIZACION</t>
  </si>
  <si>
    <t>INTEGRANTE: SUNCOLOMBIA S.A.S</t>
  </si>
  <si>
    <t>verificado por la Entidad</t>
  </si>
  <si>
    <t>Acredita como Mediana Empresa</t>
  </si>
  <si>
    <t xml:space="preserve">INTEGRANTE: DOUGLAS TRADE S.A.S. </t>
  </si>
  <si>
    <t>El proponente no cumple con las facultades y limitaciones del representante legal plasmadas dentro del certificado de existencia y representacion legal</t>
  </si>
  <si>
    <t>Proponente no aporta certificacion de acuerdo a lo establecido en el numeral 6 de los Requisitos  Habilitantes Juridicos, Factores de Desempate y Causales de Rechazo</t>
  </si>
  <si>
    <t>$ 123.777,866.30</t>
  </si>
  <si>
    <t xml:space="preserve">La certificación no cumple con el término requerido de expedicion, plasmado en el numeral 1.15 de los Requisitos Juridicos Habilitantes </t>
  </si>
  <si>
    <t>UNION TEMPORAL VIRTUALIZACION HAPPY - EDUMEDIA</t>
  </si>
  <si>
    <t>INTEGRANTE: HAPPY SOLUTION S.A.S</t>
  </si>
  <si>
    <t>De acuerdo con lo señalado en el numeral 11 de los Requisitos Jurídicos Habilitantes, se debe allegar la certificación firmada por todos y cada uno de los integrantes de la Unión Temporal</t>
  </si>
  <si>
    <t>De acuerdo con lo señalado en el numeral 12 de los Requisitos Jurídicos Habilitantes, se debe allegar la certificación firmada por todos y cada uno de los integrantes de la Unión Temporal</t>
  </si>
  <si>
    <t>11. DOCUMENTO DE CONSTITUCIÓN UNIÓN TEMPORAL O CONSORCIO</t>
  </si>
  <si>
    <t>12. MANIFESTACIÓN DE INTERÉS</t>
  </si>
  <si>
    <t>14. ACREDITACIÓN MIPYME</t>
  </si>
  <si>
    <t>15. CERTIFICACIÓN BANCARIA (No mayor a 60 días)</t>
  </si>
  <si>
    <t>PERSONA JURÍDICA</t>
  </si>
  <si>
    <t>1.2 Cedula de ciudadanía</t>
  </si>
  <si>
    <t>1.4 Agrega poder para presentar la propuesta</t>
  </si>
  <si>
    <t>2.2- Autorización del órgano Competente</t>
  </si>
  <si>
    <t>8. GARANTÍA DE SERIEDAD DE LA OFERTA</t>
  </si>
  <si>
    <t>La certificación no cumple con lo señalado en el numeral 6 de los Requisitos Habilitantes Jurídicos, ya que quien la suscribe no se encuentra inscrita en el certificado de existencia y representación legal aportado</t>
  </si>
  <si>
    <t>INTEGRANTE: EDUMEDIA S.A.S</t>
  </si>
  <si>
    <t>Clasificada como Micro Empresa</t>
  </si>
  <si>
    <t>Clasificada  como Gran Empresa</t>
  </si>
  <si>
    <t>Clasificada como Mediana Empresa</t>
  </si>
  <si>
    <t>Clasificada como Pequeña Empresa</t>
  </si>
  <si>
    <t>Clasificada como Gran Empresa</t>
  </si>
  <si>
    <t>Clasificada como Pequeña</t>
  </si>
  <si>
    <t>El oferente adjunta certificación denominada "poder de contratación" en la que certifica que el Representante Legal cuenta con facultades para contratar sin límitación de cuantía.</t>
  </si>
  <si>
    <t>Clasificado como Gran Empresa</t>
  </si>
  <si>
    <t xml:space="preserve"> NO HABILITADO</t>
  </si>
  <si>
    <t>Acredita su calidad de Mediana Empresa (clasificación RUP)</t>
  </si>
  <si>
    <t>Clasificada como Mediana Empresa. El oferente certifica dicha calidad.</t>
  </si>
  <si>
    <t>Presenta certificación del 23 de enero de 2020, siendo mayor a 60 días</t>
  </si>
  <si>
    <t xml:space="preserve">1.2 Cedula de ciudadania </t>
  </si>
  <si>
    <t>Clasificada como Pequeña Empresa. El oferente certifica dicha calidad.</t>
  </si>
  <si>
    <r>
      <t xml:space="preserve">Clasificada como Gran Empresa. Además el oferente certifica </t>
    </r>
    <r>
      <rPr>
        <b/>
        <sz val="10"/>
        <rFont val="Arial Narrow"/>
        <family val="2"/>
      </rPr>
      <t xml:space="preserve">no </t>
    </r>
    <r>
      <rPr>
        <sz val="10"/>
        <rFont val="Arial Narrow"/>
        <family val="2"/>
      </rPr>
      <t>ostentar la calidad de MIPYME</t>
    </r>
  </si>
  <si>
    <t>Presenta certificación del 10 de marzo de 2020, siendo mayor a 60 días</t>
  </si>
  <si>
    <t>Según lo establecido en el Certificado de Existencia y Representación Legal, el representante legal requiere autorización de la Asamblea General de Accionistas para la celebración de actos o contratos que sean igual o superen los mil (1000) SMMLV</t>
  </si>
  <si>
    <t xml:space="preserve">LICITACION PÚBLICA SIC </t>
  </si>
  <si>
    <t>RESULTADO PRELIMINAR</t>
  </si>
  <si>
    <t xml:space="preserve">Documento de constitucion de la Union Temporal no cumple con lo establecido en el numeral 2  literal C subnumeral 3, de los Requisitos Habilitantes Jurídicos, Factores de Desempate y Causales de Rechazo </t>
  </si>
  <si>
    <t>El proponente no cumple con el Literal e de las Facultades y limitaciones establecidas en el  RUP</t>
  </si>
  <si>
    <t>Presenta certificación del 19 de noviembre de 2019, siendo mayor a 60 días de la fecha de cierre del proceso.</t>
  </si>
  <si>
    <t xml:space="preserve"> Se debe adjuntar el respectivo anexo diligenciado en los espacios correspondientes, sin modificaciones adicionales al formato inicial.</t>
  </si>
  <si>
    <t>Se debe adjuntar el respectivo anexo diligenciado en los espacios correspondientes, sin modificaciones adicionales al formato inicial.</t>
  </si>
  <si>
    <t>El oferente adjunta certificación suscrita por el Secretario General indicando que no existe limitación de contratación, de acuerdo con la cuantía para este proceso.</t>
  </si>
  <si>
    <t xml:space="preserve"> Se debe adjuntar el respectivo anexo diligenciado en todos los espacios correspondientes, sin modificaciones adicionales al formato inicial.</t>
  </si>
  <si>
    <t>Clasificada como Mediana Empresa.</t>
  </si>
  <si>
    <t>No se acredita la calidad de revisor fiscal dentro de la Universidad</t>
  </si>
  <si>
    <t>Ver requerimientos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</si>
</sst>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#,##0;[Red]\-&quot;$&quot;#,##0"/>
    <numFmt numFmtId="42" formatCode="_-&quot;$&quot;* #,##0_-;\-&quot;$&quot;* #,##0_-;_-&quot;$&quot;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[$$-240A]\ * #,##0_);_([$$-240A]\ * \(#,##0\);_([$$-240A]\ * &quot;-&quot;??_);_(@_)"/>
    <numFmt numFmtId="166" formatCode="_([$$-240A]\ * #,##0.00_);_([$$-240A]\ * \(#,##0.00\);_([$$-240A]\ * &quot;-&quot;??_);_(@_)"/>
    <numFmt numFmtId="167" formatCode="[$-240A]d&quot; de &quot;mmmm&quot; de &quot;yyyy;@"/>
    <numFmt numFmtId="168" formatCode="[$-240A]h:mm:ss\ AM/PM;@"/>
    <numFmt numFmtId="169" formatCode="_-[$$-240A]* #,##0.00_-;\-[$$-240A]* #,##0.00_-;_-[$$-240A]* &quot;-&quot;??_-;_-@_-"/>
    <numFmt numFmtId="170" formatCode="_-[$$-240A]\ * #,##0.00_-;\-[$$-240A]\ * #,##0.00_-;_-[$$-240A]\ * &quot;-&quot;??_-;_-@_-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u/>
      <sz val="10"/>
      <name val="Arial Narrow"/>
      <family val="2"/>
    </font>
    <font>
      <b/>
      <sz val="10"/>
      <color indexed="8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21" fillId="0" borderId="0" applyFont="0" applyFill="0" applyBorder="0" applyAlignment="0" applyProtection="0"/>
  </cellStyleXfs>
  <cellXfs count="212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165" fontId="8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/>
    <xf numFmtId="168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Border="1" applyAlignment="1">
      <alignment horizontal="center" wrapText="1"/>
    </xf>
    <xf numFmtId="0" fontId="9" fillId="0" borderId="0" xfId="0" applyFont="1"/>
    <xf numFmtId="0" fontId="10" fillId="0" borderId="11" xfId="0" applyFont="1" applyBorder="1"/>
    <xf numFmtId="0" fontId="10" fillId="0" borderId="11" xfId="0" applyFont="1" applyBorder="1" applyAlignment="1">
      <alignment wrapText="1"/>
    </xf>
    <xf numFmtId="0" fontId="11" fillId="0" borderId="0" xfId="0" applyFont="1"/>
    <xf numFmtId="0" fontId="0" fillId="0" borderId="0" xfId="0" applyAlignment="1">
      <alignment horizontal="center" vertical="center"/>
    </xf>
    <xf numFmtId="0" fontId="10" fillId="0" borderId="14" xfId="0" applyFont="1" applyBorder="1" applyAlignment="1">
      <alignment wrapText="1"/>
    </xf>
    <xf numFmtId="0" fontId="10" fillId="0" borderId="14" xfId="0" applyFont="1" applyBorder="1"/>
    <xf numFmtId="0" fontId="10" fillId="0" borderId="15" xfId="0" applyFont="1" applyFill="1" applyBorder="1"/>
    <xf numFmtId="3" fontId="0" fillId="0" borderId="0" xfId="0" applyNumberFormat="1"/>
    <xf numFmtId="0" fontId="3" fillId="0" borderId="0" xfId="0" applyFont="1"/>
    <xf numFmtId="0" fontId="16" fillId="0" borderId="0" xfId="0" applyFont="1"/>
    <xf numFmtId="0" fontId="17" fillId="0" borderId="0" xfId="0" applyFont="1" applyBorder="1" applyAlignment="1" applyProtection="1">
      <alignment vertical="center" wrapText="1"/>
    </xf>
    <xf numFmtId="169" fontId="16" fillId="0" borderId="0" xfId="2" applyNumberFormat="1" applyFont="1"/>
    <xf numFmtId="0" fontId="16" fillId="0" borderId="0" xfId="0" applyNumberFormat="1" applyFont="1"/>
    <xf numFmtId="43" fontId="0" fillId="0" borderId="0" xfId="1" applyFont="1"/>
    <xf numFmtId="43" fontId="16" fillId="0" borderId="0" xfId="1" applyFont="1"/>
    <xf numFmtId="169" fontId="16" fillId="0" borderId="11" xfId="2" applyNumberFormat="1" applyFont="1" applyBorder="1" applyAlignment="1" applyProtection="1">
      <alignment vertical="center" wrapText="1"/>
    </xf>
    <xf numFmtId="167" fontId="16" fillId="0" borderId="11" xfId="0" applyNumberFormat="1" applyFont="1" applyBorder="1" applyAlignment="1" applyProtection="1">
      <alignment wrapText="1"/>
    </xf>
    <xf numFmtId="0" fontId="16" fillId="4" borderId="11" xfId="0" applyFont="1" applyFill="1" applyBorder="1" applyAlignment="1" applyProtection="1">
      <alignment horizontal="center" vertical="center" wrapText="1"/>
      <protection locked="0"/>
    </xf>
    <xf numFmtId="0" fontId="16" fillId="4" borderId="11" xfId="0" applyFont="1" applyFill="1" applyBorder="1" applyAlignment="1" applyProtection="1">
      <alignment horizontal="center" vertical="center"/>
    </xf>
    <xf numFmtId="0" fontId="14" fillId="0" borderId="11" xfId="0" applyFont="1" applyFill="1" applyBorder="1" applyAlignment="1" applyProtection="1">
      <alignment horizontal="center" vertical="center" wrapText="1"/>
    </xf>
    <xf numFmtId="14" fontId="18" fillId="0" borderId="11" xfId="0" applyNumberFormat="1" applyFont="1" applyFill="1" applyBorder="1" applyAlignment="1" applyProtection="1">
      <alignment horizontal="center" vertical="center"/>
      <protection locked="0"/>
    </xf>
    <xf numFmtId="166" fontId="14" fillId="4" borderId="11" xfId="1" applyNumberFormat="1" applyFont="1" applyFill="1" applyBorder="1" applyAlignment="1" applyProtection="1">
      <alignment horizontal="left" vertical="center" wrapText="1"/>
      <protection locked="0"/>
    </xf>
    <xf numFmtId="0" fontId="14" fillId="5" borderId="11" xfId="0" applyFont="1" applyFill="1" applyBorder="1" applyAlignment="1" applyProtection="1">
      <alignment horizontal="left" vertical="center" wrapText="1"/>
    </xf>
    <xf numFmtId="0" fontId="14" fillId="4" borderId="11" xfId="0" applyFont="1" applyFill="1" applyBorder="1" applyAlignment="1" applyProtection="1">
      <alignment horizontal="center" vertical="center"/>
    </xf>
    <xf numFmtId="0" fontId="20" fillId="0" borderId="0" xfId="0" applyFont="1" applyBorder="1" applyAlignment="1">
      <alignment vertical="center"/>
    </xf>
    <xf numFmtId="0" fontId="20" fillId="2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vertical="center" wrapText="1"/>
      <protection locked="0"/>
    </xf>
    <xf numFmtId="0" fontId="15" fillId="0" borderId="0" xfId="0" applyFont="1"/>
    <xf numFmtId="0" fontId="20" fillId="3" borderId="9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15" fillId="0" borderId="11" xfId="0" applyFont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wrapText="1"/>
    </xf>
    <xf numFmtId="167" fontId="15" fillId="0" borderId="0" xfId="0" applyNumberFormat="1" applyFont="1" applyAlignment="1">
      <alignment vertical="center" wrapText="1"/>
    </xf>
    <xf numFmtId="0" fontId="15" fillId="0" borderId="0" xfId="0" applyFont="1" applyAlignment="1">
      <alignment wrapText="1"/>
    </xf>
    <xf numFmtId="0" fontId="20" fillId="0" borderId="12" xfId="0" applyFont="1" applyBorder="1" applyAlignment="1">
      <alignment vertical="center"/>
    </xf>
    <xf numFmtId="0" fontId="16" fillId="0" borderId="11" xfId="0" applyFont="1" applyFill="1" applyBorder="1" applyAlignment="1" applyProtection="1">
      <alignment horizontal="left" vertical="center" wrapText="1"/>
    </xf>
    <xf numFmtId="0" fontId="15" fillId="0" borderId="11" xfId="0" applyFont="1" applyBorder="1" applyAlignment="1" applyProtection="1">
      <alignment horizontal="center" vertical="center" wrapText="1"/>
      <protection locked="0"/>
    </xf>
    <xf numFmtId="167" fontId="14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>
      <alignment vertical="center" wrapText="1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/>
    </xf>
    <xf numFmtId="0" fontId="16" fillId="0" borderId="11" xfId="0" applyFont="1" applyFill="1" applyBorder="1" applyAlignment="1" applyProtection="1">
      <alignment horizontal="left" vertical="center" wrapText="1"/>
    </xf>
    <xf numFmtId="0" fontId="15" fillId="0" borderId="11" xfId="0" applyFont="1" applyBorder="1" applyAlignment="1" applyProtection="1">
      <alignment horizontal="center" vertical="center" wrapText="1"/>
    </xf>
    <xf numFmtId="0" fontId="20" fillId="2" borderId="7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166" fontId="15" fillId="0" borderId="0" xfId="0" applyNumberFormat="1" applyFont="1" applyBorder="1" applyAlignment="1">
      <alignment wrapText="1"/>
    </xf>
    <xf numFmtId="0" fontId="20" fillId="3" borderId="11" xfId="0" applyFont="1" applyFill="1" applyBorder="1" applyAlignment="1">
      <alignment horizontal="center" vertical="center" wrapText="1"/>
    </xf>
    <xf numFmtId="0" fontId="15" fillId="0" borderId="11" xfId="0" applyFont="1" applyBorder="1" applyAlignment="1" applyProtection="1">
      <alignment horizontal="center" vertical="center" wrapText="1"/>
      <protection locked="0"/>
    </xf>
    <xf numFmtId="0" fontId="16" fillId="0" borderId="11" xfId="0" applyFont="1" applyFill="1" applyBorder="1" applyAlignment="1" applyProtection="1">
      <alignment horizontal="left" vertical="center" wrapText="1"/>
    </xf>
    <xf numFmtId="0" fontId="15" fillId="0" borderId="11" xfId="0" applyNumberFormat="1" applyFont="1" applyBorder="1" applyAlignment="1" applyProtection="1">
      <alignment horizontal="center" vertical="center" wrapText="1"/>
      <protection locked="0"/>
    </xf>
    <xf numFmtId="49" fontId="15" fillId="0" borderId="11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Border="1" applyAlignment="1">
      <alignment horizontal="center" vertical="center" wrapText="1"/>
    </xf>
    <xf numFmtId="168" fontId="15" fillId="0" borderId="0" xfId="0" applyNumberFormat="1" applyFont="1" applyBorder="1" applyAlignment="1" applyProtection="1">
      <alignment horizontal="center" vertical="center" wrapText="1"/>
      <protection locked="0"/>
    </xf>
    <xf numFmtId="167" fontId="15" fillId="0" borderId="0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Border="1" applyAlignment="1">
      <alignment vertical="center" wrapText="1"/>
    </xf>
    <xf numFmtId="167" fontId="15" fillId="0" borderId="11" xfId="0" applyNumberFormat="1" applyFont="1" applyBorder="1" applyAlignment="1" applyProtection="1">
      <alignment horizontal="center" vertical="center" wrapText="1"/>
      <protection locked="0"/>
    </xf>
    <xf numFmtId="0" fontId="20" fillId="0" borderId="11" xfId="0" applyFont="1" applyBorder="1" applyAlignment="1">
      <alignment vertical="center" wrapText="1"/>
    </xf>
    <xf numFmtId="168" fontId="15" fillId="0" borderId="11" xfId="0" applyNumberFormat="1" applyFont="1" applyBorder="1" applyAlignment="1" applyProtection="1">
      <alignment horizontal="center" vertical="center" wrapText="1"/>
      <protection locked="0"/>
    </xf>
    <xf numFmtId="49" fontId="15" fillId="0" borderId="11" xfId="0" applyNumberFormat="1" applyFont="1" applyBorder="1" applyAlignment="1" applyProtection="1">
      <alignment horizontal="center" vertical="center"/>
      <protection locked="0"/>
    </xf>
    <xf numFmtId="165" fontId="15" fillId="0" borderId="26" xfId="2" applyNumberFormat="1" applyFont="1" applyBorder="1" applyAlignment="1" applyProtection="1">
      <alignment vertical="center" wrapText="1"/>
      <protection locked="0"/>
    </xf>
    <xf numFmtId="165" fontId="15" fillId="0" borderId="5" xfId="2" applyNumberFormat="1" applyFont="1" applyBorder="1" applyAlignment="1" applyProtection="1">
      <alignment vertical="center" wrapText="1"/>
      <protection locked="0"/>
    </xf>
    <xf numFmtId="170" fontId="14" fillId="4" borderId="11" xfId="5" applyNumberFormat="1" applyFont="1" applyFill="1" applyBorder="1" applyAlignment="1" applyProtection="1">
      <alignment horizontal="center" vertical="center" wrapText="1"/>
      <protection locked="0"/>
    </xf>
    <xf numFmtId="166" fontId="14" fillId="4" borderId="1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3"/>
    <xf numFmtId="0" fontId="16" fillId="0" borderId="0" xfId="3" applyFont="1"/>
    <xf numFmtId="0" fontId="17" fillId="0" borderId="0" xfId="3" applyFont="1" applyAlignment="1">
      <alignment vertical="center" wrapText="1"/>
    </xf>
    <xf numFmtId="167" fontId="16" fillId="0" borderId="11" xfId="3" applyNumberFormat="1" applyFont="1" applyBorder="1" applyAlignment="1">
      <alignment wrapText="1"/>
    </xf>
    <xf numFmtId="43" fontId="0" fillId="0" borderId="0" xfId="4" applyFont="1"/>
    <xf numFmtId="0" fontId="14" fillId="4" borderId="11" xfId="3" applyFont="1" applyFill="1" applyBorder="1" applyAlignment="1">
      <alignment horizontal="center" vertical="center"/>
    </xf>
    <xf numFmtId="0" fontId="16" fillId="0" borderId="11" xfId="3" applyFont="1" applyBorder="1" applyAlignment="1">
      <alignment horizontal="left" vertical="center" wrapText="1"/>
    </xf>
    <xf numFmtId="0" fontId="16" fillId="4" borderId="11" xfId="3" applyFont="1" applyFill="1" applyBorder="1" applyAlignment="1" applyProtection="1">
      <alignment horizontal="center" vertical="center" wrapText="1"/>
      <protection locked="0"/>
    </xf>
    <xf numFmtId="0" fontId="16" fillId="4" borderId="11" xfId="3" applyFont="1" applyFill="1" applyBorder="1" applyAlignment="1">
      <alignment horizontal="center" vertical="center"/>
    </xf>
    <xf numFmtId="43" fontId="16" fillId="0" borderId="0" xfId="4" applyFont="1"/>
    <xf numFmtId="0" fontId="14" fillId="0" borderId="11" xfId="3" applyFont="1" applyBorder="1" applyAlignment="1">
      <alignment horizontal="center" vertical="center" wrapText="1"/>
    </xf>
    <xf numFmtId="14" fontId="18" fillId="0" borderId="11" xfId="3" applyNumberFormat="1" applyFont="1" applyBorder="1" applyAlignment="1" applyProtection="1">
      <alignment horizontal="center" vertical="center"/>
      <protection locked="0"/>
    </xf>
    <xf numFmtId="167" fontId="14" fillId="4" borderId="11" xfId="3" applyNumberFormat="1" applyFont="1" applyFill="1" applyBorder="1" applyAlignment="1" applyProtection="1">
      <alignment horizontal="center" vertical="center" wrapText="1"/>
      <protection locked="0"/>
    </xf>
    <xf numFmtId="166" fontId="14" fillId="4" borderId="11" xfId="4" applyNumberFormat="1" applyFont="1" applyFill="1" applyBorder="1" applyAlignment="1" applyProtection="1">
      <alignment horizontal="left" vertical="center" wrapText="1"/>
      <protection locked="0"/>
    </xf>
    <xf numFmtId="0" fontId="14" fillId="5" borderId="11" xfId="3" applyFont="1" applyFill="1" applyBorder="1" applyAlignment="1">
      <alignment horizontal="left" vertical="center" wrapText="1"/>
    </xf>
    <xf numFmtId="0" fontId="14" fillId="6" borderId="11" xfId="3" applyFont="1" applyFill="1" applyBorder="1" applyAlignment="1">
      <alignment horizontal="left" vertical="center" wrapText="1"/>
    </xf>
    <xf numFmtId="0" fontId="14" fillId="6" borderId="11" xfId="0" applyFont="1" applyFill="1" applyBorder="1" applyAlignment="1" applyProtection="1">
      <alignment horizontal="left" vertical="center" wrapText="1"/>
    </xf>
    <xf numFmtId="0" fontId="16" fillId="0" borderId="11" xfId="0" applyFont="1" applyFill="1" applyBorder="1" applyAlignment="1" applyProtection="1">
      <alignment horizontal="left" vertical="center" wrapText="1"/>
    </xf>
    <xf numFmtId="0" fontId="16" fillId="0" borderId="11" xfId="3" applyFont="1" applyFill="1" applyBorder="1" applyAlignment="1">
      <alignment horizontal="left" vertical="center" wrapText="1"/>
    </xf>
    <xf numFmtId="0" fontId="15" fillId="0" borderId="11" xfId="0" applyFont="1" applyFill="1" applyBorder="1" applyAlignment="1" applyProtection="1">
      <alignment horizontal="center" vertical="center" wrapText="1"/>
      <protection locked="0"/>
    </xf>
    <xf numFmtId="0" fontId="15" fillId="0" borderId="11" xfId="0" applyFont="1" applyFill="1" applyBorder="1" applyAlignment="1">
      <alignment horizontal="center" wrapText="1"/>
    </xf>
    <xf numFmtId="0" fontId="20" fillId="0" borderId="11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2" borderId="1" xfId="0" applyFont="1" applyFill="1" applyBorder="1" applyAlignment="1" applyProtection="1">
      <alignment horizontal="right" vertical="center"/>
      <protection locked="0"/>
    </xf>
    <xf numFmtId="0" fontId="20" fillId="2" borderId="4" xfId="0" applyFont="1" applyFill="1" applyBorder="1" applyAlignment="1" applyProtection="1">
      <alignment horizontal="right" vertical="center"/>
      <protection locked="0"/>
    </xf>
    <xf numFmtId="0" fontId="20" fillId="2" borderId="4" xfId="0" applyFont="1" applyFill="1" applyBorder="1" applyAlignment="1" applyProtection="1">
      <alignment horizontal="left" vertical="center"/>
      <protection locked="0"/>
    </xf>
    <xf numFmtId="0" fontId="20" fillId="2" borderId="5" xfId="0" applyFont="1" applyFill="1" applyBorder="1" applyAlignment="1" applyProtection="1">
      <alignment horizontal="left" vertical="center"/>
      <protection locked="0"/>
    </xf>
    <xf numFmtId="0" fontId="20" fillId="0" borderId="6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16" fillId="0" borderId="11" xfId="0" applyNumberFormat="1" applyFont="1" applyBorder="1" applyAlignment="1" applyProtection="1">
      <alignment horizontal="center" vertical="center"/>
      <protection locked="0"/>
    </xf>
    <xf numFmtId="0" fontId="16" fillId="4" borderId="11" xfId="0" applyFont="1" applyFill="1" applyBorder="1" applyAlignment="1" applyProtection="1">
      <alignment horizontal="center" vertical="center"/>
      <protection locked="0"/>
    </xf>
    <xf numFmtId="0" fontId="16" fillId="6" borderId="11" xfId="0" applyFont="1" applyFill="1" applyBorder="1" applyAlignment="1">
      <alignment horizontal="center"/>
    </xf>
    <xf numFmtId="49" fontId="16" fillId="0" borderId="20" xfId="0" applyNumberFormat="1" applyFont="1" applyBorder="1" applyAlignment="1" applyProtection="1">
      <alignment horizontal="center" vertical="center" wrapText="1"/>
      <protection locked="0"/>
    </xf>
    <xf numFmtId="49" fontId="16" fillId="0" borderId="21" xfId="0" applyNumberFormat="1" applyFont="1" applyBorder="1" applyAlignment="1" applyProtection="1">
      <alignment horizontal="center" vertical="center" wrapText="1"/>
      <protection locked="0"/>
    </xf>
    <xf numFmtId="49" fontId="16" fillId="0" borderId="24" xfId="0" applyNumberFormat="1" applyFont="1" applyBorder="1" applyAlignment="1" applyProtection="1">
      <alignment horizontal="center" vertical="center" wrapText="1"/>
      <protection locked="0"/>
    </xf>
    <xf numFmtId="49" fontId="16" fillId="0" borderId="22" xfId="0" applyNumberFormat="1" applyFont="1" applyBorder="1" applyAlignment="1" applyProtection="1">
      <alignment horizontal="center" vertical="center" wrapText="1"/>
      <protection locked="0"/>
    </xf>
    <xf numFmtId="49" fontId="16" fillId="0" borderId="23" xfId="0" applyNumberFormat="1" applyFont="1" applyBorder="1" applyAlignment="1" applyProtection="1">
      <alignment horizontal="center" vertical="center" wrapText="1"/>
      <protection locked="0"/>
    </xf>
    <xf numFmtId="49" fontId="16" fillId="0" borderId="25" xfId="0" applyNumberFormat="1" applyFont="1" applyBorder="1" applyAlignment="1" applyProtection="1">
      <alignment horizontal="center" vertical="center" wrapText="1"/>
      <protection locked="0"/>
    </xf>
    <xf numFmtId="0" fontId="16" fillId="0" borderId="11" xfId="0" applyFont="1" applyFill="1" applyBorder="1" applyAlignment="1" applyProtection="1">
      <alignment horizontal="center" vertical="center"/>
    </xf>
    <xf numFmtId="0" fontId="14" fillId="4" borderId="11" xfId="0" applyNumberFormat="1" applyFont="1" applyFill="1" applyBorder="1" applyAlignment="1" applyProtection="1">
      <alignment horizontal="center" vertical="center" wrapText="1"/>
    </xf>
    <xf numFmtId="49" fontId="16" fillId="0" borderId="14" xfId="0" applyNumberFormat="1" applyFont="1" applyBorder="1" applyAlignment="1" applyProtection="1">
      <alignment horizontal="justify" vertical="center" wrapText="1"/>
      <protection locked="0"/>
    </xf>
    <xf numFmtId="49" fontId="16" fillId="0" borderId="19" xfId="0" applyNumberFormat="1" applyFont="1" applyBorder="1" applyAlignment="1" applyProtection="1">
      <alignment horizontal="justify" vertical="center" wrapText="1"/>
      <protection locked="0"/>
    </xf>
    <xf numFmtId="49" fontId="16" fillId="0" borderId="16" xfId="0" applyNumberFormat="1" applyFont="1" applyBorder="1" applyAlignment="1" applyProtection="1">
      <alignment horizontal="justify" vertical="center" wrapText="1"/>
      <protection locked="0"/>
    </xf>
    <xf numFmtId="49" fontId="16" fillId="0" borderId="11" xfId="0" applyNumberFormat="1" applyFont="1" applyBorder="1" applyAlignment="1" applyProtection="1">
      <alignment horizontal="center" vertical="center" wrapText="1"/>
      <protection locked="0"/>
    </xf>
    <xf numFmtId="0" fontId="16" fillId="0" borderId="11" xfId="0" applyFont="1" applyFill="1" applyBorder="1" applyAlignment="1" applyProtection="1">
      <alignment horizontal="left" vertical="center" wrapText="1"/>
    </xf>
    <xf numFmtId="49" fontId="16" fillId="0" borderId="11" xfId="0" applyNumberFormat="1" applyFont="1" applyBorder="1" applyAlignment="1" applyProtection="1">
      <alignment horizontal="justify" vertical="center" wrapText="1"/>
      <protection locked="0"/>
    </xf>
    <xf numFmtId="0" fontId="14" fillId="3" borderId="11" xfId="0" applyFont="1" applyFill="1" applyBorder="1" applyAlignment="1" applyProtection="1">
      <alignment horizontal="center"/>
    </xf>
    <xf numFmtId="0" fontId="14" fillId="2" borderId="11" xfId="0" applyFont="1" applyFill="1" applyBorder="1" applyAlignment="1" applyProtection="1">
      <alignment horizontal="center"/>
    </xf>
    <xf numFmtId="0" fontId="14" fillId="2" borderId="11" xfId="0" applyFont="1" applyFill="1" applyBorder="1" applyAlignment="1" applyProtection="1">
      <alignment horizontal="center" vertical="center"/>
      <protection locked="0"/>
    </xf>
    <xf numFmtId="0" fontId="14" fillId="2" borderId="14" xfId="0" applyFont="1" applyFill="1" applyBorder="1" applyAlignment="1" applyProtection="1">
      <alignment horizontal="center" vertical="center"/>
      <protection locked="0"/>
    </xf>
    <xf numFmtId="0" fontId="14" fillId="2" borderId="19" xfId="0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horizontal="center" vertical="center"/>
      <protection locked="0"/>
    </xf>
    <xf numFmtId="0" fontId="14" fillId="4" borderId="11" xfId="0" applyFont="1" applyFill="1" applyBorder="1" applyAlignment="1" applyProtection="1">
      <alignment horizontal="center" vertical="center" wrapText="1"/>
    </xf>
    <xf numFmtId="0" fontId="19" fillId="4" borderId="11" xfId="0" applyFont="1" applyFill="1" applyBorder="1" applyAlignment="1" applyProtection="1">
      <alignment horizontal="center" vertical="center"/>
    </xf>
    <xf numFmtId="0" fontId="14" fillId="0" borderId="11" xfId="0" applyFont="1" applyBorder="1" applyAlignment="1" applyProtection="1">
      <alignment horizontal="right" vertical="center" wrapText="1"/>
    </xf>
    <xf numFmtId="0" fontId="14" fillId="0" borderId="11" xfId="0" applyFont="1" applyBorder="1" applyAlignment="1" applyProtection="1">
      <alignment horizontal="left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6" fontId="14" fillId="0" borderId="11" xfId="0" applyNumberFormat="1" applyFont="1" applyBorder="1" applyAlignment="1" applyProtection="1">
      <alignment horizontal="center" vertical="center" wrapText="1"/>
    </xf>
    <xf numFmtId="0" fontId="16" fillId="6" borderId="11" xfId="3" applyFont="1" applyFill="1" applyBorder="1" applyAlignment="1">
      <alignment horizontal="center"/>
    </xf>
    <xf numFmtId="0" fontId="16" fillId="4" borderId="11" xfId="3" applyFont="1" applyFill="1" applyBorder="1" applyAlignment="1" applyProtection="1">
      <alignment horizontal="center" vertical="center"/>
      <protection locked="0"/>
    </xf>
    <xf numFmtId="49" fontId="16" fillId="0" borderId="11" xfId="3" applyNumberFormat="1" applyFont="1" applyBorder="1" applyAlignment="1" applyProtection="1">
      <alignment horizontal="center" vertical="center"/>
      <protection locked="0"/>
    </xf>
    <xf numFmtId="49" fontId="14" fillId="0" borderId="11" xfId="3" applyNumberFormat="1" applyFont="1" applyBorder="1" applyAlignment="1" applyProtection="1">
      <alignment horizontal="center" vertical="center"/>
      <protection locked="0"/>
    </xf>
    <xf numFmtId="49" fontId="16" fillId="0" borderId="11" xfId="3" applyNumberFormat="1" applyFont="1" applyBorder="1" applyAlignment="1" applyProtection="1">
      <alignment horizontal="center" vertical="center" wrapText="1"/>
      <protection locked="0"/>
    </xf>
    <xf numFmtId="0" fontId="14" fillId="4" borderId="11" xfId="3" applyFont="1" applyFill="1" applyBorder="1" applyAlignment="1">
      <alignment horizontal="center" vertical="center" wrapText="1"/>
    </xf>
    <xf numFmtId="0" fontId="16" fillId="0" borderId="11" xfId="3" applyFont="1" applyBorder="1" applyAlignment="1">
      <alignment horizontal="center" vertical="center"/>
    </xf>
    <xf numFmtId="49" fontId="16" fillId="0" borderId="14" xfId="3" applyNumberFormat="1" applyFont="1" applyBorder="1" applyAlignment="1" applyProtection="1">
      <alignment horizontal="justify" vertical="center" wrapText="1"/>
      <protection locked="0"/>
    </xf>
    <xf numFmtId="49" fontId="16" fillId="0" borderId="19" xfId="3" applyNumberFormat="1" applyFont="1" applyBorder="1" applyAlignment="1" applyProtection="1">
      <alignment horizontal="justify" vertical="center" wrapText="1"/>
      <protection locked="0"/>
    </xf>
    <xf numFmtId="49" fontId="16" fillId="0" borderId="16" xfId="3" applyNumberFormat="1" applyFont="1" applyBorder="1" applyAlignment="1" applyProtection="1">
      <alignment horizontal="justify" vertical="center" wrapText="1"/>
      <protection locked="0"/>
    </xf>
    <xf numFmtId="0" fontId="16" fillId="0" borderId="11" xfId="3" applyFont="1" applyBorder="1" applyAlignment="1">
      <alignment horizontal="left" vertical="center" wrapText="1"/>
    </xf>
    <xf numFmtId="0" fontId="14" fillId="0" borderId="11" xfId="3" applyFont="1" applyBorder="1" applyAlignment="1">
      <alignment horizontal="right" vertical="center" wrapText="1"/>
    </xf>
    <xf numFmtId="0" fontId="14" fillId="0" borderId="11" xfId="3" applyFont="1" applyBorder="1" applyAlignment="1">
      <alignment horizontal="left" vertical="center" wrapText="1"/>
    </xf>
    <xf numFmtId="0" fontId="14" fillId="0" borderId="11" xfId="3" applyFont="1" applyBorder="1" applyAlignment="1">
      <alignment horizontal="center" vertical="center" wrapText="1"/>
    </xf>
    <xf numFmtId="0" fontId="16" fillId="0" borderId="11" xfId="3" applyFont="1" applyBorder="1" applyAlignment="1">
      <alignment horizontal="center" vertical="center" wrapText="1"/>
    </xf>
    <xf numFmtId="6" fontId="14" fillId="0" borderId="11" xfId="3" applyNumberFormat="1" applyFont="1" applyBorder="1" applyAlignment="1">
      <alignment horizontal="center" vertical="center" wrapText="1"/>
    </xf>
    <xf numFmtId="0" fontId="14" fillId="3" borderId="11" xfId="3" applyFont="1" applyFill="1" applyBorder="1" applyAlignment="1">
      <alignment horizontal="center"/>
    </xf>
    <xf numFmtId="0" fontId="14" fillId="2" borderId="11" xfId="3" applyFont="1" applyFill="1" applyBorder="1" applyAlignment="1">
      <alignment horizontal="center"/>
    </xf>
    <xf numFmtId="0" fontId="14" fillId="2" borderId="11" xfId="3" applyFont="1" applyFill="1" applyBorder="1" applyAlignment="1" applyProtection="1">
      <alignment horizontal="center" vertical="center"/>
      <protection locked="0"/>
    </xf>
    <xf numFmtId="0" fontId="19" fillId="4" borderId="11" xfId="3" applyFont="1" applyFill="1" applyBorder="1" applyAlignment="1">
      <alignment horizontal="center" vertical="center"/>
    </xf>
    <xf numFmtId="0" fontId="14" fillId="2" borderId="14" xfId="3" applyFont="1" applyFill="1" applyBorder="1" applyAlignment="1">
      <alignment horizontal="center"/>
    </xf>
    <xf numFmtId="0" fontId="14" fillId="2" borderId="19" xfId="3" applyFont="1" applyFill="1" applyBorder="1" applyAlignment="1">
      <alignment horizontal="center"/>
    </xf>
    <xf numFmtId="0" fontId="14" fillId="2" borderId="16" xfId="3" applyFont="1" applyFill="1" applyBorder="1" applyAlignment="1">
      <alignment horizontal="center"/>
    </xf>
    <xf numFmtId="0" fontId="14" fillId="2" borderId="14" xfId="3" applyFont="1" applyFill="1" applyBorder="1" applyAlignment="1" applyProtection="1">
      <alignment horizontal="center" vertical="center"/>
      <protection locked="0"/>
    </xf>
    <xf numFmtId="0" fontId="14" fillId="2" borderId="19" xfId="3" applyFont="1" applyFill="1" applyBorder="1" applyAlignment="1" applyProtection="1">
      <alignment horizontal="center" vertical="center"/>
      <protection locked="0"/>
    </xf>
    <xf numFmtId="0" fontId="14" fillId="2" borderId="16" xfId="3" applyFont="1" applyFill="1" applyBorder="1" applyAlignment="1" applyProtection="1">
      <alignment horizontal="center" vertical="center"/>
      <protection locked="0"/>
    </xf>
    <xf numFmtId="0" fontId="16" fillId="5" borderId="11" xfId="3" applyFont="1" applyFill="1" applyBorder="1" applyAlignment="1">
      <alignment horizontal="center"/>
    </xf>
    <xf numFmtId="49" fontId="16" fillId="0" borderId="20" xfId="0" applyNumberFormat="1" applyFont="1" applyBorder="1" applyAlignment="1" applyProtection="1">
      <alignment horizontal="justify" vertical="center" wrapText="1"/>
      <protection locked="0"/>
    </xf>
    <xf numFmtId="49" fontId="16" fillId="0" borderId="21" xfId="0" applyNumberFormat="1" applyFont="1" applyBorder="1" applyAlignment="1" applyProtection="1">
      <alignment horizontal="justify" vertical="center" wrapText="1"/>
      <protection locked="0"/>
    </xf>
    <xf numFmtId="49" fontId="16" fillId="0" borderId="24" xfId="0" applyNumberFormat="1" applyFont="1" applyBorder="1" applyAlignment="1" applyProtection="1">
      <alignment horizontal="justify" vertical="center" wrapText="1"/>
      <protection locked="0"/>
    </xf>
    <xf numFmtId="49" fontId="16" fillId="0" borderId="22" xfId="0" applyNumberFormat="1" applyFont="1" applyBorder="1" applyAlignment="1" applyProtection="1">
      <alignment horizontal="justify" vertical="center" wrapText="1"/>
      <protection locked="0"/>
    </xf>
    <xf numFmtId="49" fontId="16" fillId="0" borderId="23" xfId="0" applyNumberFormat="1" applyFont="1" applyBorder="1" applyAlignment="1" applyProtection="1">
      <alignment horizontal="justify" vertical="center" wrapText="1"/>
      <protection locked="0"/>
    </xf>
    <xf numFmtId="49" fontId="16" fillId="0" borderId="25" xfId="0" applyNumberFormat="1" applyFont="1" applyBorder="1" applyAlignment="1" applyProtection="1">
      <alignment horizontal="justify" vertical="center" wrapText="1"/>
      <protection locked="0"/>
    </xf>
    <xf numFmtId="0" fontId="16" fillId="5" borderId="11" xfId="0" applyFont="1" applyFill="1" applyBorder="1" applyAlignment="1">
      <alignment horizontal="center"/>
    </xf>
    <xf numFmtId="49" fontId="16" fillId="0" borderId="14" xfId="0" applyNumberFormat="1" applyFont="1" applyBorder="1" applyAlignment="1" applyProtection="1">
      <alignment horizontal="center" vertical="center"/>
      <protection locked="0"/>
    </xf>
    <xf numFmtId="49" fontId="16" fillId="0" borderId="19" xfId="0" applyNumberFormat="1" applyFont="1" applyBorder="1" applyAlignment="1" applyProtection="1">
      <alignment horizontal="center" vertical="center"/>
      <protection locked="0"/>
    </xf>
    <xf numFmtId="49" fontId="16" fillId="0" borderId="16" xfId="0" applyNumberFormat="1" applyFont="1" applyBorder="1" applyAlignment="1" applyProtection="1">
      <alignment horizontal="center" vertical="center"/>
      <protection locked="0"/>
    </xf>
    <xf numFmtId="49" fontId="16" fillId="0" borderId="14" xfId="0" applyNumberFormat="1" applyFont="1" applyBorder="1" applyAlignment="1" applyProtection="1">
      <alignment horizontal="center" vertical="center" wrapText="1"/>
      <protection locked="0"/>
    </xf>
    <xf numFmtId="49" fontId="16" fillId="0" borderId="19" xfId="0" applyNumberFormat="1" applyFont="1" applyBorder="1" applyAlignment="1" applyProtection="1">
      <alignment horizontal="center" vertical="center" wrapText="1"/>
      <protection locked="0"/>
    </xf>
    <xf numFmtId="49" fontId="16" fillId="0" borderId="16" xfId="0" applyNumberFormat="1" applyFont="1" applyBorder="1" applyAlignment="1" applyProtection="1">
      <alignment horizontal="center" vertical="center" wrapText="1"/>
      <protection locked="0"/>
    </xf>
    <xf numFmtId="0" fontId="16" fillId="0" borderId="11" xfId="3" applyFont="1" applyFill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9" xfId="0" applyFont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/>
    </xf>
    <xf numFmtId="0" fontId="15" fillId="0" borderId="19" xfId="0" applyFont="1" applyBorder="1" applyAlignment="1" applyProtection="1">
      <alignment horizontal="center" vertical="center"/>
    </xf>
    <xf numFmtId="0" fontId="15" fillId="0" borderId="16" xfId="0" applyFont="1" applyBorder="1" applyAlignment="1" applyProtection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20" fillId="0" borderId="13" xfId="0" applyFont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/>
    </xf>
    <xf numFmtId="0" fontId="15" fillId="0" borderId="0" xfId="0" applyFont="1" applyAlignment="1">
      <alignment horizontal="center"/>
    </xf>
    <xf numFmtId="0" fontId="20" fillId="3" borderId="17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3" borderId="27" xfId="0" applyFont="1" applyFill="1" applyBorder="1" applyAlignment="1">
      <alignment horizontal="center" vertical="center" wrapText="1"/>
    </xf>
    <xf numFmtId="0" fontId="15" fillId="0" borderId="11" xfId="0" applyFont="1" applyBorder="1" applyAlignment="1" applyProtection="1">
      <alignment horizontal="justify" vertical="center" wrapText="1"/>
      <protection locked="0"/>
    </xf>
    <xf numFmtId="49" fontId="16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6" fillId="0" borderId="19" xfId="3" applyNumberFormat="1" applyFont="1" applyFill="1" applyBorder="1" applyAlignment="1" applyProtection="1">
      <alignment horizontal="center" vertical="center" wrapText="1"/>
      <protection locked="0"/>
    </xf>
    <xf numFmtId="49" fontId="16" fillId="0" borderId="16" xfId="3" applyNumberFormat="1" applyFont="1" applyFill="1" applyBorder="1" applyAlignment="1" applyProtection="1">
      <alignment horizontal="center" vertical="center" wrapText="1"/>
      <protection locked="0"/>
    </xf>
  </cellXfs>
  <cellStyles count="6">
    <cellStyle name="Millares" xfId="1" builtinId="3"/>
    <cellStyle name="Millares 2" xfId="4" xr:uid="{00000000-0005-0000-0000-000001000000}"/>
    <cellStyle name="Moneda" xfId="2" builtinId="4"/>
    <cellStyle name="Moneda [0]" xfId="5" builtinId="7"/>
    <cellStyle name="Normal" xfId="0" builtinId="0"/>
    <cellStyle name="Normal 2" xfId="3" xr:uid="{00000000-0005-0000-0000-000004000000}"/>
  </cellStyles>
  <dxfs count="6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file:///\\Abeltran\publico\Logo%20completo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0</xdr:row>
      <xdr:rowOff>104775</xdr:rowOff>
    </xdr:from>
    <xdr:to>
      <xdr:col>2</xdr:col>
      <xdr:colOff>1171575</xdr:colOff>
      <xdr:row>4</xdr:row>
      <xdr:rowOff>123825</xdr:rowOff>
    </xdr:to>
    <xdr:pic>
      <xdr:nvPicPr>
        <xdr:cNvPr id="3" name="Imagen 4" descr="\\Abeltran\publico\Logo completo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04775"/>
          <a:ext cx="18764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881188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90098D72-0BB7-9544-927B-027A07C09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C9B8EAD7-C630-614B-9D12-BBE2C9C82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BA3F168E-4EAB-8E45-8BE6-3404809C7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881188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881188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881188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859C031D-2DFF-BB48-8D97-A94BA4973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881188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7035F465-C73E-1549-97B9-2E522B2E7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A9C028DD-F277-8D41-9429-7467788DD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1CAB4AC1-58AD-3643-98E8-6308C4C2B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09A7FC5E-A876-2A4E-9378-F3FD6814C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721E4801-543F-4B49-B8D6-A18E066A2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B399D95A-6A07-F64F-B605-5F4FADAA3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F0E6ED87-CF79-FA4B-BF40-EFE49A91D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277A014C-0C6C-4A40-83A4-B8C6757DB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18682754-A341-6A4C-BA4A-55C7F28AE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82F005C7-D0FD-5C47-BA8A-A98C46638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881188" cy="684646"/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2A9D22FA-6E53-C541-A6E0-8E8AA603D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8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1881188</xdr:colOff>
      <xdr:row>5</xdr:row>
      <xdr:rowOff>38100</xdr:rowOff>
    </xdr:to>
    <xdr:pic>
      <xdr:nvPicPr>
        <xdr:cNvPr id="2" name="Imagen 4" descr="\\Abeltran\publico\Logo completo.gif">
          <a:extLst>
            <a:ext uri="{FF2B5EF4-FFF2-40B4-BE49-F238E27FC236}">
              <a16:creationId xmlns:a16="http://schemas.microsoft.com/office/drawing/2014/main" id="{3F1F71DA-EBD8-384C-9A3C-5460958BF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100"/>
          <a:ext cx="188118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104775</xdr:rowOff>
    </xdr:from>
    <xdr:to>
      <xdr:col>1</xdr:col>
      <xdr:colOff>1171575</xdr:colOff>
      <xdr:row>4</xdr:row>
      <xdr:rowOff>123825</xdr:rowOff>
    </xdr:to>
    <xdr:pic>
      <xdr:nvPicPr>
        <xdr:cNvPr id="3" name="Imagen 4" descr="\\Abeltran\publico\Logo completo.gif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04775"/>
          <a:ext cx="18764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varojoserodriguezdangond/Downloads/EJ%20SIC%2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de cierre y listado"/>
      <sheetName val="2. UNIVERSIDAD SERGIO ARBOLEDA"/>
      <sheetName val="3. UNIVERSIDAD NACIONAL"/>
      <sheetName val="4. FUNDACION ALBERTO MERANI"/>
      <sheetName val="13. GRUPO DE EXPERTOS E"/>
      <sheetName val="15. UNIVERSIDAD DEL ROSARIO"/>
      <sheetName val="16.SINCOTEL SOLUTIONS LTDA"/>
      <sheetName val="17. UNIVERSIDAD EAFIT"/>
      <sheetName val="18. ASOCIACION ASECUM"/>
      <sheetName val="19. ITO SOFTWARE S.A.S"/>
      <sheetName val="21. UNIVERSIDAD EAN"/>
      <sheetName val="RESUMEN DE LA EVALUACIÓN"/>
    </sheetNames>
    <sheetDataSet>
      <sheetData sheetId="0">
        <row r="12">
          <cell r="D12">
            <v>43980</v>
          </cell>
        </row>
        <row r="20">
          <cell r="D20" t="str">
            <v>UNIVERSIDAD SERGIO ARBOLEDA</v>
          </cell>
        </row>
        <row r="21">
          <cell r="D21" t="str">
            <v>UNIVERSIDAD NACIONAL DE COLOMBIA</v>
          </cell>
        </row>
        <row r="22">
          <cell r="D22" t="str">
            <v>FUNDACION INTERNACIONAL DE PEDAGOGIA CONCEPTUAL ALBERTO MERANI</v>
          </cell>
        </row>
        <row r="4512">
          <cell r="IS4512" t="str">
            <v>LICITACIÓN PÚBLICA SIC</v>
          </cell>
          <cell r="IT4512" t="str">
            <v>9 DE 2020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2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5:IU4521"/>
  <sheetViews>
    <sheetView tabSelected="1" topLeftCell="B5" zoomScale="137" zoomScaleNormal="80" workbookViewId="0">
      <selection activeCell="B44" sqref="B44"/>
    </sheetView>
  </sheetViews>
  <sheetFormatPr baseColWidth="10" defaultColWidth="11.5" defaultRowHeight="13" x14ac:dyDescent="0.15"/>
  <cols>
    <col min="2" max="2" width="14.5" customWidth="1"/>
    <col min="3" max="3" width="27.33203125" customWidth="1"/>
    <col min="4" max="4" width="28.5" customWidth="1"/>
    <col min="5" max="5" width="31.5" customWidth="1"/>
    <col min="6" max="6" width="23.33203125" customWidth="1"/>
    <col min="7" max="7" width="20.33203125" customWidth="1"/>
    <col min="8" max="11" width="21.5" customWidth="1"/>
    <col min="12" max="12" width="11.5" customWidth="1"/>
    <col min="13" max="13" width="19.83203125" customWidth="1"/>
    <col min="14" max="14" width="11.5" customWidth="1"/>
    <col min="15" max="15" width="31.5" customWidth="1"/>
    <col min="16" max="26" width="11.5" customWidth="1"/>
    <col min="33" max="33" width="55.5" customWidth="1"/>
  </cols>
  <sheetData>
    <row r="5" spans="2:22" ht="16.5" customHeight="1" thickBot="1" x14ac:dyDescent="0.2"/>
    <row r="6" spans="2:22" ht="15.75" customHeight="1" thickBot="1" x14ac:dyDescent="0.2">
      <c r="B6" s="109" t="s">
        <v>0</v>
      </c>
      <c r="C6" s="110"/>
      <c r="D6" s="110"/>
      <c r="E6" s="110"/>
      <c r="F6" s="110"/>
      <c r="G6" s="111"/>
      <c r="H6" s="36"/>
      <c r="I6" s="1"/>
      <c r="J6" s="1"/>
      <c r="K6" s="1"/>
    </row>
    <row r="7" spans="2:22" ht="19.5" customHeight="1" thickBot="1" x14ac:dyDescent="0.2">
      <c r="B7" s="37" t="s">
        <v>1</v>
      </c>
      <c r="C7" s="112" t="s">
        <v>2</v>
      </c>
      <c r="D7" s="113"/>
      <c r="E7" s="114" t="s">
        <v>114</v>
      </c>
      <c r="F7" s="114"/>
      <c r="G7" s="115"/>
      <c r="H7" s="38"/>
      <c r="I7" s="2"/>
      <c r="J7" s="2"/>
    </row>
    <row r="8" spans="2:22" ht="20.25" customHeight="1" thickBot="1" x14ac:dyDescent="0.25">
      <c r="B8" s="116"/>
      <c r="C8" s="117"/>
      <c r="D8" s="117"/>
      <c r="E8" s="117"/>
      <c r="F8" s="117"/>
      <c r="G8" s="117"/>
      <c r="H8" s="117"/>
      <c r="I8" s="3"/>
      <c r="J8" s="3"/>
    </row>
    <row r="9" spans="2:22" ht="56.25" customHeight="1" thickTop="1" thickBot="1" x14ac:dyDescent="0.2">
      <c r="B9" s="56" t="s">
        <v>3</v>
      </c>
      <c r="C9" s="118" t="s">
        <v>115</v>
      </c>
      <c r="D9" s="119"/>
      <c r="E9" s="119"/>
      <c r="F9" s="119"/>
      <c r="G9" s="120"/>
      <c r="H9" s="39"/>
      <c r="I9" s="4"/>
      <c r="J9" s="4"/>
    </row>
    <row r="10" spans="2:22" ht="24" customHeight="1" thickBot="1" x14ac:dyDescent="0.25">
      <c r="B10" s="106" t="s">
        <v>111</v>
      </c>
      <c r="C10" s="107"/>
      <c r="D10" s="107"/>
      <c r="E10" s="108"/>
      <c r="F10" s="72">
        <v>1237778663</v>
      </c>
      <c r="G10" s="73"/>
      <c r="H10" s="40"/>
      <c r="I10" s="5"/>
      <c r="J10" s="5"/>
    </row>
    <row r="11" spans="2:22" ht="12" customHeight="1" x14ac:dyDescent="0.2">
      <c r="B11" s="57"/>
      <c r="C11" s="57"/>
      <c r="D11" s="57"/>
      <c r="E11" s="57"/>
      <c r="F11" s="58"/>
      <c r="G11" s="40"/>
      <c r="H11" s="40"/>
      <c r="I11" s="6"/>
      <c r="J11" s="6"/>
    </row>
    <row r="12" spans="2:22" ht="26.25" customHeight="1" x14ac:dyDescent="0.2">
      <c r="B12" s="105" t="s">
        <v>4</v>
      </c>
      <c r="C12" s="105"/>
      <c r="D12" s="68">
        <v>43980</v>
      </c>
      <c r="E12" s="69" t="s">
        <v>5</v>
      </c>
      <c r="F12" s="70">
        <v>0.41666666666666669</v>
      </c>
      <c r="G12" s="40"/>
      <c r="H12" s="7"/>
      <c r="I12" s="7"/>
    </row>
    <row r="13" spans="2:22" ht="26.25" customHeight="1" x14ac:dyDescent="0.2">
      <c r="B13" s="64"/>
      <c r="C13" s="64"/>
      <c r="D13" s="66"/>
      <c r="E13" s="67"/>
      <c r="F13" s="65"/>
      <c r="G13" s="40"/>
      <c r="H13" s="7"/>
      <c r="I13" s="7"/>
    </row>
    <row r="14" spans="2:22" ht="17.25" customHeight="1" x14ac:dyDescent="0.2">
      <c r="B14" s="40"/>
      <c r="C14" s="59" t="s">
        <v>6</v>
      </c>
      <c r="D14" s="101" t="s">
        <v>7</v>
      </c>
      <c r="E14" s="102"/>
      <c r="F14" s="40"/>
      <c r="G14" s="40"/>
      <c r="H14" s="6"/>
      <c r="I14" s="6"/>
    </row>
    <row r="15" spans="2:22" ht="16" x14ac:dyDescent="0.15">
      <c r="C15" s="63">
        <v>1</v>
      </c>
      <c r="D15" s="103" t="s">
        <v>116</v>
      </c>
      <c r="E15" s="104"/>
    </row>
    <row r="16" spans="2:22" s="8" customFormat="1" ht="16" customHeight="1" x14ac:dyDescent="0.15">
      <c r="C16" s="63">
        <v>2</v>
      </c>
      <c r="D16" s="103" t="s">
        <v>117</v>
      </c>
      <c r="E16" s="104"/>
      <c r="T16" s="9"/>
      <c r="U16" s="9"/>
      <c r="V16" s="9"/>
    </row>
    <row r="17" spans="3:28" s="8" customFormat="1" ht="30.75" hidden="1" customHeight="1" x14ac:dyDescent="0.2">
      <c r="C17" s="63">
        <v>3</v>
      </c>
      <c r="D17" s="96"/>
      <c r="E17" s="97"/>
      <c r="I17"/>
    </row>
    <row r="18" spans="3:28" s="8" customFormat="1" ht="30.75" hidden="1" customHeight="1" x14ac:dyDescent="0.2">
      <c r="C18" s="63">
        <v>4</v>
      </c>
      <c r="D18" s="96"/>
      <c r="E18" s="97"/>
      <c r="I18"/>
    </row>
    <row r="19" spans="3:28" s="8" customFormat="1" ht="30.75" hidden="1" customHeight="1" x14ac:dyDescent="0.2">
      <c r="C19" s="63">
        <v>5</v>
      </c>
      <c r="D19" s="96"/>
      <c r="E19" s="97"/>
      <c r="I19"/>
    </row>
    <row r="20" spans="3:28" s="8" customFormat="1" ht="30.75" hidden="1" customHeight="1" x14ac:dyDescent="0.15">
      <c r="C20" s="63">
        <v>2</v>
      </c>
      <c r="D20" s="98" t="s">
        <v>117</v>
      </c>
      <c r="E20" s="98"/>
      <c r="I20"/>
    </row>
    <row r="21" spans="3:28" s="8" customFormat="1" ht="14" customHeight="1" x14ac:dyDescent="0.15">
      <c r="C21" s="62">
        <v>3</v>
      </c>
      <c r="D21" s="103" t="s">
        <v>118</v>
      </c>
      <c r="E21" s="104"/>
      <c r="I21"/>
    </row>
    <row r="22" spans="3:28" ht="29" customHeight="1" x14ac:dyDescent="0.15">
      <c r="C22" s="71">
        <v>4</v>
      </c>
      <c r="D22" s="103" t="s">
        <v>119</v>
      </c>
      <c r="E22" s="104"/>
    </row>
    <row r="23" spans="3:28" s="8" customFormat="1" ht="16.5" customHeight="1" x14ac:dyDescent="0.15">
      <c r="C23" s="63">
        <v>5</v>
      </c>
      <c r="D23" s="99" t="s">
        <v>123</v>
      </c>
      <c r="E23" s="100"/>
      <c r="I23"/>
    </row>
    <row r="24" spans="3:28" s="8" customFormat="1" ht="16.5" customHeight="1" x14ac:dyDescent="0.15">
      <c r="C24" s="63">
        <v>6</v>
      </c>
      <c r="D24" s="99" t="s">
        <v>122</v>
      </c>
      <c r="E24" s="100"/>
      <c r="I24"/>
    </row>
    <row r="25" spans="3:28" s="8" customFormat="1" ht="16.5" customHeight="1" x14ac:dyDescent="0.15">
      <c r="C25" s="63">
        <v>7</v>
      </c>
      <c r="D25" s="99" t="s">
        <v>159</v>
      </c>
      <c r="E25" s="100"/>
      <c r="I25"/>
    </row>
    <row r="26" spans="3:28" s="8" customFormat="1" ht="16.5" customHeight="1" x14ac:dyDescent="0.15">
      <c r="C26" s="63">
        <v>8</v>
      </c>
      <c r="D26" s="99" t="s">
        <v>120</v>
      </c>
      <c r="E26" s="100"/>
      <c r="I26"/>
    </row>
    <row r="27" spans="3:28" s="8" customFormat="1" ht="16.5" customHeight="1" x14ac:dyDescent="0.15">
      <c r="C27" s="63">
        <v>9</v>
      </c>
      <c r="D27" s="99" t="s">
        <v>121</v>
      </c>
      <c r="E27" s="100"/>
      <c r="I27"/>
    </row>
    <row r="28" spans="3:28" s="8" customFormat="1" ht="16.5" customHeight="1" x14ac:dyDescent="0.15">
      <c r="C28" s="63">
        <v>10</v>
      </c>
      <c r="D28" s="99" t="s">
        <v>124</v>
      </c>
      <c r="E28" s="100"/>
      <c r="I28"/>
    </row>
    <row r="29" spans="3:28" s="8" customFormat="1" ht="16.5" customHeight="1" x14ac:dyDescent="0.15">
      <c r="C29" s="63">
        <v>11</v>
      </c>
      <c r="D29" s="99" t="s">
        <v>125</v>
      </c>
      <c r="E29" s="100"/>
      <c r="I29"/>
      <c r="AB29" s="76"/>
    </row>
    <row r="30" spans="3:28" s="8" customFormat="1" ht="16.5" customHeight="1" x14ac:dyDescent="0.15">
      <c r="C30" s="63">
        <v>12</v>
      </c>
      <c r="D30" s="99" t="s">
        <v>126</v>
      </c>
      <c r="E30" s="100"/>
      <c r="I30"/>
    </row>
    <row r="31" spans="3:28" s="8" customFormat="1" ht="16.5" customHeight="1" x14ac:dyDescent="0.15">
      <c r="C31" s="63">
        <v>13</v>
      </c>
      <c r="D31" s="99" t="s">
        <v>127</v>
      </c>
      <c r="E31" s="100"/>
      <c r="I31"/>
    </row>
    <row r="32" spans="3:28" s="8" customFormat="1" ht="16.5" customHeight="1" x14ac:dyDescent="0.15">
      <c r="C32" s="63">
        <v>14</v>
      </c>
      <c r="D32" s="99" t="s">
        <v>128</v>
      </c>
      <c r="E32" s="100"/>
      <c r="I32"/>
    </row>
    <row r="33" spans="3:33" s="8" customFormat="1" ht="16.5" customHeight="1" x14ac:dyDescent="0.15">
      <c r="C33" s="63">
        <v>15</v>
      </c>
      <c r="D33" s="99" t="s">
        <v>129</v>
      </c>
      <c r="E33" s="100"/>
      <c r="I33"/>
    </row>
    <row r="34" spans="3:33" s="8" customFormat="1" ht="16.5" customHeight="1" x14ac:dyDescent="0.15">
      <c r="C34" s="63">
        <v>16</v>
      </c>
      <c r="D34" s="99" t="s">
        <v>130</v>
      </c>
      <c r="E34" s="100"/>
      <c r="I34"/>
    </row>
    <row r="35" spans="3:33" s="8" customFormat="1" ht="16.5" customHeight="1" x14ac:dyDescent="0.15">
      <c r="C35" s="63">
        <v>17</v>
      </c>
      <c r="D35" s="99" t="s">
        <v>131</v>
      </c>
      <c r="E35" s="100"/>
      <c r="I35"/>
    </row>
    <row r="36" spans="3:33" s="8" customFormat="1" ht="16.5" customHeight="1" x14ac:dyDescent="0.15">
      <c r="C36" s="63">
        <v>18</v>
      </c>
      <c r="D36" s="99" t="s">
        <v>132</v>
      </c>
      <c r="E36" s="100"/>
      <c r="I36"/>
    </row>
    <row r="37" spans="3:33" s="8" customFormat="1" ht="16.5" customHeight="1" x14ac:dyDescent="0.15">
      <c r="C37" s="63">
        <v>19</v>
      </c>
      <c r="D37" s="99" t="s">
        <v>133</v>
      </c>
      <c r="E37" s="100"/>
      <c r="I37"/>
    </row>
    <row r="38" spans="3:33" s="8" customFormat="1" ht="16.5" customHeight="1" x14ac:dyDescent="0.15">
      <c r="C38" s="63">
        <v>20</v>
      </c>
      <c r="D38" s="99" t="s">
        <v>134</v>
      </c>
      <c r="E38" s="100"/>
      <c r="I38"/>
    </row>
    <row r="39" spans="3:33" s="8" customFormat="1" ht="16.5" customHeight="1" x14ac:dyDescent="0.15">
      <c r="C39" s="63">
        <v>21</v>
      </c>
      <c r="D39" s="99" t="s">
        <v>135</v>
      </c>
      <c r="E39" s="100"/>
      <c r="I39"/>
    </row>
    <row r="40" spans="3:33" s="8" customFormat="1" ht="16.5" customHeight="1" x14ac:dyDescent="0.15">
      <c r="E40" s="10"/>
      <c r="I40"/>
    </row>
    <row r="41" spans="3:33" ht="14" x14ac:dyDescent="0.15">
      <c r="AG41" s="13"/>
    </row>
    <row r="42" spans="3:33" ht="14" x14ac:dyDescent="0.15">
      <c r="AG42" s="13"/>
    </row>
    <row r="43" spans="3:33" ht="14" x14ac:dyDescent="0.15">
      <c r="AG43" s="13"/>
    </row>
    <row r="44" spans="3:33" ht="14" x14ac:dyDescent="0.15">
      <c r="AG44" s="13"/>
    </row>
    <row r="45" spans="3:33" ht="14" x14ac:dyDescent="0.15">
      <c r="AG45" s="16"/>
    </row>
    <row r="46" spans="3:33" ht="14" x14ac:dyDescent="0.15">
      <c r="AG46" s="16"/>
    </row>
    <row r="47" spans="3:33" ht="14" x14ac:dyDescent="0.15">
      <c r="AG47" s="16"/>
    </row>
    <row r="48" spans="3:33" ht="14" x14ac:dyDescent="0.15">
      <c r="AG48" s="16"/>
    </row>
    <row r="49" spans="33:33" ht="14" x14ac:dyDescent="0.15">
      <c r="AG49" s="16"/>
    </row>
    <row r="50" spans="33:33" ht="14" x14ac:dyDescent="0.15">
      <c r="AG50" s="17"/>
    </row>
    <row r="51" spans="33:33" ht="14" x14ac:dyDescent="0.15">
      <c r="AG51" s="17"/>
    </row>
    <row r="52" spans="33:33" ht="14" x14ac:dyDescent="0.15">
      <c r="AG52" s="17"/>
    </row>
    <row r="53" spans="33:33" ht="14" x14ac:dyDescent="0.15">
      <c r="AG53" s="17"/>
    </row>
    <row r="54" spans="33:33" ht="14" x14ac:dyDescent="0.15">
      <c r="AG54" s="12"/>
    </row>
    <row r="55" spans="33:33" ht="14" x14ac:dyDescent="0.15">
      <c r="AG55" s="12"/>
    </row>
    <row r="56" spans="33:33" ht="14" x14ac:dyDescent="0.15">
      <c r="AG56" s="12"/>
    </row>
    <row r="57" spans="33:33" ht="14" x14ac:dyDescent="0.15">
      <c r="AG57" s="12"/>
    </row>
    <row r="58" spans="33:33" ht="14" x14ac:dyDescent="0.15">
      <c r="AG58" s="18"/>
    </row>
    <row r="59" spans="33:33" ht="14" x14ac:dyDescent="0.15">
      <c r="AG59" s="18"/>
    </row>
    <row r="4503" spans="247:255" x14ac:dyDescent="0.15">
      <c r="IM4503" s="2"/>
    </row>
    <row r="4504" spans="247:255" x14ac:dyDescent="0.15">
      <c r="IM4504" s="3"/>
    </row>
    <row r="4505" spans="247:255" x14ac:dyDescent="0.15">
      <c r="IM4505" s="4"/>
      <c r="IQ4505" t="s">
        <v>11</v>
      </c>
    </row>
    <row r="4506" spans="247:255" ht="14" x14ac:dyDescent="0.15">
      <c r="IM4506" s="5"/>
      <c r="IO4506" s="19"/>
      <c r="IQ4506" t="s">
        <v>42</v>
      </c>
    </row>
    <row r="4507" spans="247:255" x14ac:dyDescent="0.15">
      <c r="IM4507" s="6"/>
      <c r="IQ4507" t="s">
        <v>43</v>
      </c>
    </row>
    <row r="4508" spans="247:255" ht="14" x14ac:dyDescent="0.15">
      <c r="IM4508" s="7"/>
      <c r="IQ4508" t="s">
        <v>44</v>
      </c>
    </row>
    <row r="4509" spans="247:255" x14ac:dyDescent="0.15">
      <c r="IM4509" s="6"/>
      <c r="IQ4509" t="s">
        <v>45</v>
      </c>
    </row>
    <row r="4510" spans="247:255" ht="28" x14ac:dyDescent="0.15">
      <c r="IQ4510" s="9" t="s">
        <v>46</v>
      </c>
    </row>
    <row r="4511" spans="247:255" ht="42" x14ac:dyDescent="0.15">
      <c r="IM4511" s="8"/>
      <c r="IN4511" s="9" t="s">
        <v>2</v>
      </c>
      <c r="IO4511" s="8"/>
      <c r="IP4511" s="8"/>
      <c r="IQ4511" s="9" t="s">
        <v>47</v>
      </c>
      <c r="IR4511" s="8"/>
      <c r="IS4511" s="8"/>
      <c r="IT4511" s="8"/>
      <c r="IU4511" s="8"/>
    </row>
    <row r="4512" spans="247:255" ht="56" x14ac:dyDescent="0.15">
      <c r="IM4512" s="8"/>
      <c r="IN4512" s="9" t="s">
        <v>48</v>
      </c>
      <c r="IO4512" s="8"/>
      <c r="IP4512" s="8"/>
      <c r="IQ4512" s="9" t="s">
        <v>49</v>
      </c>
      <c r="IR4512" s="8"/>
      <c r="IS4512" s="8" t="str">
        <f>+C7</f>
        <v>LICITACIÓN PÚBLICA SIC</v>
      </c>
      <c r="IT4512" s="8" t="str">
        <f>+E7</f>
        <v>9 DE 2020</v>
      </c>
      <c r="IU4512" s="8"/>
    </row>
    <row r="4513" spans="247:255" ht="70" x14ac:dyDescent="0.15">
      <c r="IM4513" s="8"/>
      <c r="IN4513" s="9" t="s">
        <v>50</v>
      </c>
      <c r="IO4513" s="8"/>
      <c r="IP4513" s="8"/>
      <c r="IQ4513" s="9" t="s">
        <v>51</v>
      </c>
      <c r="IR4513" s="8"/>
      <c r="IS4513" s="8"/>
      <c r="IT4513" s="8"/>
      <c r="IU4513" s="8"/>
    </row>
    <row r="4514" spans="247:255" ht="70" x14ac:dyDescent="0.15">
      <c r="IM4514" s="8"/>
      <c r="IN4514" s="9" t="s">
        <v>52</v>
      </c>
      <c r="IO4514" s="8"/>
      <c r="IP4514" s="8"/>
      <c r="IQ4514" s="9" t="s">
        <v>53</v>
      </c>
      <c r="IR4514" s="8"/>
      <c r="IS4514" s="8"/>
      <c r="IT4514" s="8"/>
      <c r="IU4514" s="8"/>
    </row>
    <row r="4515" spans="247:255" ht="42" x14ac:dyDescent="0.15">
      <c r="IM4515" s="8"/>
      <c r="IN4515" s="9" t="s">
        <v>54</v>
      </c>
      <c r="IO4515" s="8"/>
      <c r="IP4515" s="8"/>
      <c r="IQ4515" s="9" t="s">
        <v>55</v>
      </c>
      <c r="IR4515" s="8"/>
      <c r="IS4515" s="8"/>
      <c r="IT4515" s="8"/>
      <c r="IU4515" s="8"/>
    </row>
    <row r="4516" spans="247:255" ht="42" x14ac:dyDescent="0.15">
      <c r="IM4516" s="8"/>
      <c r="IN4516" s="8"/>
      <c r="IO4516" s="8"/>
      <c r="IP4516" s="8"/>
      <c r="IQ4516" s="9" t="s">
        <v>56</v>
      </c>
      <c r="IR4516" s="8"/>
      <c r="IS4516" s="8"/>
      <c r="IT4516" s="8"/>
      <c r="IU4516" s="8"/>
    </row>
    <row r="4517" spans="247:255" ht="42" x14ac:dyDescent="0.15">
      <c r="IM4517" s="8"/>
      <c r="IN4517" s="8"/>
      <c r="IO4517" s="8"/>
      <c r="IP4517" s="8"/>
      <c r="IQ4517" s="8" t="s">
        <v>57</v>
      </c>
      <c r="IR4517" s="8"/>
      <c r="IS4517" s="8"/>
      <c r="IT4517" s="8"/>
      <c r="IU4517" s="8"/>
    </row>
    <row r="4518" spans="247:255" ht="42" x14ac:dyDescent="0.15">
      <c r="IM4518" s="8"/>
      <c r="IN4518" s="8"/>
      <c r="IO4518" s="8"/>
      <c r="IP4518" s="8"/>
      <c r="IQ4518" s="8" t="s">
        <v>58</v>
      </c>
      <c r="IR4518" s="8"/>
      <c r="IS4518" s="8"/>
      <c r="IT4518" s="8"/>
      <c r="IU4518" s="8"/>
    </row>
    <row r="4519" spans="247:255" x14ac:dyDescent="0.15">
      <c r="IM4519" s="8"/>
      <c r="IN4519" s="8"/>
      <c r="IO4519" s="8"/>
      <c r="IP4519" s="8"/>
      <c r="IQ4519" s="8"/>
      <c r="IR4519" s="8"/>
      <c r="IS4519" s="8"/>
      <c r="IT4519" s="8"/>
      <c r="IU4519" s="8"/>
    </row>
    <row r="4520" spans="247:255" x14ac:dyDescent="0.15">
      <c r="IM4520" s="8"/>
      <c r="IN4520" s="8"/>
      <c r="IO4520" s="8"/>
      <c r="IP4520" s="8"/>
      <c r="IQ4520" s="8"/>
      <c r="IR4520" s="8"/>
      <c r="IS4520" s="8"/>
      <c r="IT4520" s="8"/>
      <c r="IU4520" s="8"/>
    </row>
    <row r="4521" spans="247:255" x14ac:dyDescent="0.15">
      <c r="IM4521" s="8"/>
      <c r="IN4521" s="8"/>
      <c r="IO4521" s="8"/>
      <c r="IP4521" s="8"/>
      <c r="IQ4521" s="8"/>
      <c r="IR4521" s="8"/>
      <c r="IS4521" s="8"/>
      <c r="IT4521" s="8"/>
      <c r="IU4521" s="8"/>
    </row>
  </sheetData>
  <sheetProtection algorithmName="SHA-512" hashValue="zr6YdrveIy8iR5HKplxnSYMedVQxWPxQGd5rP9Sli5LJ9fJYSkmzNlmUEnh8NrpGsNIpeg58L7GkoYc5IQr4cw==" saltValue="6d51QhEZ9CXDUbNPSR1shQ==" spinCount="100000" sheet="1" objects="1" scenarios="1"/>
  <mergeCells count="29">
    <mergeCell ref="B12:C12"/>
    <mergeCell ref="B10:E10"/>
    <mergeCell ref="B6:G6"/>
    <mergeCell ref="C7:D7"/>
    <mergeCell ref="E7:G7"/>
    <mergeCell ref="B8:H8"/>
    <mergeCell ref="C9:G9"/>
    <mergeCell ref="D39:E39"/>
    <mergeCell ref="D27:E27"/>
    <mergeCell ref="D15:E15"/>
    <mergeCell ref="D16:E16"/>
    <mergeCell ref="D21:E21"/>
    <mergeCell ref="D22:E22"/>
    <mergeCell ref="D23:E23"/>
    <mergeCell ref="D24:E24"/>
    <mergeCell ref="D25:E25"/>
    <mergeCell ref="D26:E26"/>
    <mergeCell ref="D28:E28"/>
    <mergeCell ref="D29:E29"/>
    <mergeCell ref="D30:E30"/>
    <mergeCell ref="D31:E31"/>
    <mergeCell ref="D32:E32"/>
    <mergeCell ref="D33:E33"/>
    <mergeCell ref="D35:E35"/>
    <mergeCell ref="D14:E14"/>
    <mergeCell ref="D36:E36"/>
    <mergeCell ref="D37:E37"/>
    <mergeCell ref="D38:E38"/>
    <mergeCell ref="D34:E34"/>
  </mergeCells>
  <dataValidations disablePrompts="1" count="1">
    <dataValidation type="list" allowBlank="1" showInputMessage="1" showErrorMessage="1" sqref="C7" xr:uid="{00000000-0002-0000-0000-000001000000}">
      <formula1>$IN$4511:$IN$4515</formula1>
    </dataValidation>
  </dataValidations>
  <printOptions horizontalCentered="1" verticalCentered="1"/>
  <pageMargins left="1.2736614173228347" right="0.70866141732283472" top="0.74803149606299213" bottom="0.74803149606299213" header="0.31496062992125984" footer="0.31496062992125984"/>
  <pageSetup scale="6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W78"/>
  <sheetViews>
    <sheetView topLeftCell="A8" zoomScaleNormal="100" workbookViewId="0">
      <selection activeCell="A88" sqref="A88"/>
    </sheetView>
  </sheetViews>
  <sheetFormatPr baseColWidth="10" defaultColWidth="11.5" defaultRowHeight="13" x14ac:dyDescent="0.15"/>
  <cols>
    <col min="1" max="1" width="58.33203125" customWidth="1"/>
    <col min="2" max="2" width="22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5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2.7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2.75" customHeight="1" x14ac:dyDescent="0.15">
      <c r="A14" s="142" t="s">
        <v>116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DAYS360(F11,B22)</f>
        <v>-23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ht="12.75" customHeight="1" x14ac:dyDescent="0.15">
      <c r="A15" s="143" t="s">
        <v>138</v>
      </c>
      <c r="B15" s="144"/>
      <c r="C15" s="144"/>
      <c r="D15" s="144"/>
      <c r="E15" s="144"/>
      <c r="F15" s="145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W15" s="25"/>
    </row>
    <row r="16" spans="1:23" x14ac:dyDescent="0.15">
      <c r="A16" s="35" t="s">
        <v>61</v>
      </c>
      <c r="B16" s="146" t="s">
        <v>62</v>
      </c>
      <c r="C16" s="146"/>
      <c r="D16" s="147" t="s">
        <v>63</v>
      </c>
      <c r="E16" s="147"/>
      <c r="F16" s="14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14.25" customHeight="1" x14ac:dyDescent="0.15">
      <c r="A17" s="48" t="s">
        <v>69</v>
      </c>
      <c r="B17" s="29" t="s">
        <v>64</v>
      </c>
      <c r="C17" s="30" t="s">
        <v>65</v>
      </c>
      <c r="D17" s="139"/>
      <c r="E17" s="139"/>
      <c r="F17" s="139"/>
      <c r="G17" s="21">
        <f>IF(C17=$L$7,$L$17,$L$18)</f>
        <v>0</v>
      </c>
      <c r="H17" s="21"/>
      <c r="I17" s="21">
        <v>91</v>
      </c>
      <c r="J17" s="24">
        <f>DAYS360(F11,B33)+3</f>
        <v>99</v>
      </c>
      <c r="K17" s="21"/>
      <c r="L17" s="21">
        <v>1</v>
      </c>
      <c r="M17" s="21"/>
      <c r="N17" s="21"/>
      <c r="O17" s="21"/>
      <c r="P17" s="21"/>
      <c r="Q17" s="21"/>
      <c r="R17" s="21"/>
      <c r="S17" s="21"/>
      <c r="T17" s="26"/>
    </row>
    <row r="18" spans="1:20" ht="14" x14ac:dyDescent="0.15">
      <c r="A18" s="48" t="s">
        <v>70</v>
      </c>
      <c r="B18" s="29" t="s">
        <v>64</v>
      </c>
      <c r="C18" s="30" t="str">
        <f>IF(B18=$J$6,$L$6,IF(B18=$J$7,$L$7,IF(B18=$I$7,$I$20)))</f>
        <v>CUMPLE</v>
      </c>
      <c r="D18" s="123"/>
      <c r="E18" s="123"/>
      <c r="F18" s="123"/>
      <c r="G18" s="21">
        <f>IF(C18=$L$7,$L$17,$L$18)</f>
        <v>0</v>
      </c>
      <c r="H18" s="21"/>
      <c r="I18" s="21"/>
      <c r="J18" s="21"/>
      <c r="K18" s="21"/>
      <c r="L18" s="21">
        <v>0</v>
      </c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48" t="s">
        <v>81</v>
      </c>
      <c r="B19" s="29" t="s">
        <v>64</v>
      </c>
      <c r="C19" s="30" t="str">
        <f>IF(B19=$J$6,$L$6,IF(B19=$J$7,$L$7,IF(B19=$I$7,$I$20)))</f>
        <v>CUMPLE</v>
      </c>
      <c r="D19" s="123"/>
      <c r="E19" s="123"/>
      <c r="F19" s="123"/>
      <c r="G19" s="21">
        <f>IF(C19=$L$7,$L$17,$L$18)</f>
        <v>0</v>
      </c>
      <c r="H19" s="21"/>
      <c r="I19" s="21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48" t="s">
        <v>82</v>
      </c>
      <c r="B20" s="124" t="s">
        <v>86</v>
      </c>
      <c r="C20" s="124"/>
      <c r="D20" s="123"/>
      <c r="E20" s="123"/>
      <c r="F20" s="123"/>
      <c r="G20" s="21">
        <f>IF(B20=$L$7,$L$17,$L$18)</f>
        <v>0</v>
      </c>
      <c r="H20" s="21"/>
      <c r="I20" s="21" t="b"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4" x14ac:dyDescent="0.15">
      <c r="A21" s="138" t="s">
        <v>105</v>
      </c>
      <c r="B21" s="31" t="s">
        <v>90</v>
      </c>
      <c r="C21" s="132" t="s">
        <v>65</v>
      </c>
      <c r="D21" s="123"/>
      <c r="E21" s="123"/>
      <c r="F21" s="123"/>
      <c r="G21" s="21">
        <f>IF(C21=$L$7,$L$17,$L$18)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x14ac:dyDescent="0.15">
      <c r="A22" s="138"/>
      <c r="B22" s="32">
        <v>43957</v>
      </c>
      <c r="C22" s="132"/>
      <c r="D22" s="123"/>
      <c r="E22" s="123"/>
      <c r="F22" s="123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4.75" customHeight="1" x14ac:dyDescent="0.15">
      <c r="A23" s="48" t="s">
        <v>106</v>
      </c>
      <c r="B23" s="124" t="s">
        <v>65</v>
      </c>
      <c r="C23" s="124"/>
      <c r="D23" s="123"/>
      <c r="E23" s="123"/>
      <c r="F23" s="123"/>
      <c r="G23" s="21">
        <f>IF(B23=$L$7,$L$17,$L$18)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49" customHeight="1" x14ac:dyDescent="0.15">
      <c r="A24" s="48" t="s">
        <v>71</v>
      </c>
      <c r="B24" s="124" t="s">
        <v>68</v>
      </c>
      <c r="C24" s="124"/>
      <c r="D24" s="137" t="s">
        <v>141</v>
      </c>
      <c r="E24" s="137"/>
      <c r="F24" s="137"/>
      <c r="G24" s="21">
        <f>IF(B24=$L$7,$L$17,$L$18)</f>
        <v>1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14" x14ac:dyDescent="0.15">
      <c r="A25" s="48" t="s">
        <v>103</v>
      </c>
      <c r="B25" s="124" t="s">
        <v>67</v>
      </c>
      <c r="C25" s="124"/>
      <c r="D25" s="123"/>
      <c r="E25" s="123"/>
      <c r="F25" s="123"/>
      <c r="G25" s="21">
        <f>IF(B25=$L$7,$L$17,$L$18)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27" customHeight="1" x14ac:dyDescent="0.15">
      <c r="A26" s="48" t="s">
        <v>72</v>
      </c>
      <c r="B26" s="124" t="s">
        <v>65</v>
      </c>
      <c r="C26" s="124"/>
      <c r="D26" s="134"/>
      <c r="E26" s="135"/>
      <c r="F26" s="136"/>
      <c r="G26" s="21">
        <f>IF(B26=$L$7,$L$17,$L$18)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4" x14ac:dyDescent="0.15">
      <c r="A27" s="48" t="s">
        <v>73</v>
      </c>
      <c r="B27" s="29" t="s">
        <v>66</v>
      </c>
      <c r="C27" s="29" t="s">
        <v>65</v>
      </c>
      <c r="D27" s="123"/>
      <c r="E27" s="123"/>
      <c r="F27" s="123"/>
      <c r="G27" s="21">
        <f>IF(C27=$L$7,$L$17,$L$18)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6"/>
      <c r="T27" s="21"/>
    </row>
    <row r="28" spans="1:20" ht="14" x14ac:dyDescent="0.15">
      <c r="A28" s="48" t="s">
        <v>74</v>
      </c>
      <c r="B28" s="29" t="s">
        <v>66</v>
      </c>
      <c r="C28" s="29" t="s">
        <v>65</v>
      </c>
      <c r="D28" s="123"/>
      <c r="E28" s="123"/>
      <c r="F28" s="123"/>
      <c r="G28" s="21">
        <f>IF(C28=$L$7,$L$17,$L$18)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4" x14ac:dyDescent="0.15">
      <c r="A29" s="48" t="s">
        <v>83</v>
      </c>
      <c r="B29" s="29" t="s">
        <v>66</v>
      </c>
      <c r="C29" s="29" t="s">
        <v>65</v>
      </c>
      <c r="D29" s="123"/>
      <c r="E29" s="123"/>
      <c r="F29" s="123"/>
      <c r="G29" s="21">
        <f>IF(C29=$L$7,$L$17,$L$18)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7.25" customHeight="1" x14ac:dyDescent="0.15">
      <c r="A30" s="48" t="s">
        <v>104</v>
      </c>
      <c r="B30" s="31" t="s">
        <v>90</v>
      </c>
      <c r="C30" s="132" t="s">
        <v>65</v>
      </c>
      <c r="D30" s="123"/>
      <c r="E30" s="123"/>
      <c r="F30" s="123"/>
      <c r="G30" s="21">
        <f>IF(C30=$L$7,$L$17,$L$18)</f>
        <v>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.25" customHeight="1" x14ac:dyDescent="0.15">
      <c r="A31" s="48" t="s">
        <v>75</v>
      </c>
      <c r="B31" s="32">
        <v>43969</v>
      </c>
      <c r="C31" s="132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48" t="s">
        <v>78</v>
      </c>
      <c r="B32" s="133" t="s">
        <v>66</v>
      </c>
      <c r="C32" s="133"/>
      <c r="D32" s="123"/>
      <c r="E32" s="123"/>
      <c r="F32" s="12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48" t="s">
        <v>79</v>
      </c>
      <c r="B33" s="50">
        <v>44079</v>
      </c>
      <c r="C33" s="30" t="str">
        <f>IF(B32=O7,L8,IF($J$17&lt;$I$17,$L$7,$L$6))</f>
        <v>CUMPLE</v>
      </c>
      <c r="D33" s="123"/>
      <c r="E33" s="123"/>
      <c r="F33" s="123"/>
      <c r="G33" s="21">
        <f>IF(C33=$L$7,$L$17,$L$18)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48" t="s">
        <v>80</v>
      </c>
      <c r="B34" s="74" t="s">
        <v>140</v>
      </c>
      <c r="C34" s="30" t="str">
        <f>IF(B32=O7,L8,IF(B34&lt;$J$12,$L$7,$L$6))</f>
        <v>CUMPLE</v>
      </c>
      <c r="D34" s="123"/>
      <c r="E34" s="123"/>
      <c r="F34" s="123"/>
      <c r="G34" s="21">
        <f>IF(C34=$L$7,$L$17,$L$18)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48" t="s">
        <v>102</v>
      </c>
      <c r="B35" s="124" t="s">
        <v>65</v>
      </c>
      <c r="C35" s="124"/>
      <c r="D35" s="123"/>
      <c r="E35" s="123"/>
      <c r="F35" s="123"/>
      <c r="G35" s="21">
        <f>IF(B35=$L$7,$L$17,$L$18)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48" t="s">
        <v>91</v>
      </c>
      <c r="B36" s="124" t="s">
        <v>65</v>
      </c>
      <c r="C36" s="124"/>
      <c r="D36" s="123"/>
      <c r="E36" s="123"/>
      <c r="F36" s="123"/>
      <c r="G36" s="21">
        <f>IF(B36=$L$7,$L$17,$L$18)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48" t="s">
        <v>92</v>
      </c>
      <c r="B37" s="124" t="s">
        <v>68</v>
      </c>
      <c r="C37" s="124"/>
      <c r="D37" s="126" t="s">
        <v>193</v>
      </c>
      <c r="E37" s="127"/>
      <c r="F37" s="128"/>
      <c r="G37" s="21">
        <f>IF(B37=$L$7,$L$17,$L$18)</f>
        <v>1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53" customHeight="1" x14ac:dyDescent="0.15">
      <c r="A38" s="48" t="s">
        <v>93</v>
      </c>
      <c r="B38" s="124" t="s">
        <v>68</v>
      </c>
      <c r="C38" s="124"/>
      <c r="D38" s="129"/>
      <c r="E38" s="130"/>
      <c r="F38" s="131"/>
      <c r="G38" s="21">
        <f>IF(B38=$L$7,$L$17,$L$18)</f>
        <v>1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48" t="s">
        <v>94</v>
      </c>
      <c r="B39" s="124" t="s">
        <v>67</v>
      </c>
      <c r="C39" s="124"/>
      <c r="D39" s="123"/>
      <c r="E39" s="123"/>
      <c r="F39" s="123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48" t="s">
        <v>95</v>
      </c>
      <c r="B40" s="29" t="s">
        <v>66</v>
      </c>
      <c r="C40" s="29" t="s">
        <v>65</v>
      </c>
      <c r="D40" s="123"/>
      <c r="E40" s="123"/>
      <c r="F40" s="123"/>
      <c r="G40" s="21">
        <f>IF(C40=$L$7,$L$17,$L$18)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48" t="s">
        <v>96</v>
      </c>
      <c r="B41" s="124" t="s">
        <v>67</v>
      </c>
      <c r="C41" s="124"/>
      <c r="D41" s="123" t="s">
        <v>174</v>
      </c>
      <c r="E41" s="123"/>
      <c r="F41" s="123"/>
      <c r="G41" s="21">
        <f>IF(B41=$L$7,$L$17,$L$18)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48" t="s">
        <v>108</v>
      </c>
      <c r="B42" s="29" t="s">
        <v>85</v>
      </c>
      <c r="C42" s="29" t="s">
        <v>65</v>
      </c>
      <c r="D42" s="123"/>
      <c r="E42" s="123"/>
      <c r="F42" s="123"/>
      <c r="G42" s="21">
        <f>IF(C42=$L$7,$L$17,$L$18)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4" x14ac:dyDescent="0.15">
      <c r="A43" s="93" t="s">
        <v>99</v>
      </c>
      <c r="B43" s="125" t="str">
        <f>IF($G$43=L18,$P$6,$P$7)</f>
        <v>NO HABILITADO</v>
      </c>
      <c r="C43" s="125"/>
      <c r="D43" s="125"/>
      <c r="E43" s="125"/>
      <c r="F43" s="125"/>
      <c r="G43" s="21">
        <f>SUM(G17:G42)</f>
        <v>3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5" spans="1:20" x14ac:dyDescent="0.15">
      <c r="A45" s="140" t="s">
        <v>60</v>
      </c>
      <c r="B45" s="140"/>
      <c r="C45" s="140"/>
      <c r="D45" s="140"/>
      <c r="E45" s="140"/>
      <c r="F45" s="140"/>
    </row>
    <row r="46" spans="1:20" x14ac:dyDescent="0.15">
      <c r="A46" s="141" t="s">
        <v>77</v>
      </c>
      <c r="B46" s="141"/>
      <c r="C46" s="141"/>
      <c r="D46" s="141"/>
      <c r="E46" s="141"/>
      <c r="F46" s="141"/>
    </row>
    <row r="47" spans="1:20" x14ac:dyDescent="0.15">
      <c r="A47" s="142" t="s">
        <v>116</v>
      </c>
      <c r="B47" s="142"/>
      <c r="C47" s="142"/>
      <c r="D47" s="142"/>
      <c r="E47" s="142"/>
      <c r="F47" s="142"/>
    </row>
    <row r="48" spans="1:20" x14ac:dyDescent="0.15">
      <c r="A48" s="143" t="s">
        <v>139</v>
      </c>
      <c r="B48" s="144"/>
      <c r="C48" s="144"/>
      <c r="D48" s="144"/>
      <c r="E48" s="144"/>
      <c r="F48" s="145"/>
    </row>
    <row r="49" spans="1:6" x14ac:dyDescent="0.15">
      <c r="A49" s="35" t="s">
        <v>61</v>
      </c>
      <c r="B49" s="146" t="s">
        <v>62</v>
      </c>
      <c r="C49" s="146"/>
      <c r="D49" s="147" t="s">
        <v>63</v>
      </c>
      <c r="E49" s="147"/>
      <c r="F49" s="147"/>
    </row>
    <row r="50" spans="1:6" ht="14" x14ac:dyDescent="0.15">
      <c r="A50" s="61" t="s">
        <v>69</v>
      </c>
      <c r="B50" s="29" t="s">
        <v>64</v>
      </c>
      <c r="C50" s="30" t="s">
        <v>65</v>
      </c>
      <c r="D50" s="139"/>
      <c r="E50" s="139"/>
      <c r="F50" s="139"/>
    </row>
    <row r="51" spans="1:6" ht="14" x14ac:dyDescent="0.15">
      <c r="A51" s="61" t="s">
        <v>70</v>
      </c>
      <c r="B51" s="29" t="s">
        <v>64</v>
      </c>
      <c r="C51" s="30" t="str">
        <f>IF(B51=$J$6,$L$6,IF(B51=$J$7,$L$7,IF(B51=$I$7,$I$20)))</f>
        <v>CUMPLE</v>
      </c>
      <c r="D51" s="123"/>
      <c r="E51" s="123"/>
      <c r="F51" s="123"/>
    </row>
    <row r="52" spans="1:6" ht="14" x14ac:dyDescent="0.15">
      <c r="A52" s="61" t="s">
        <v>81</v>
      </c>
      <c r="B52" s="29" t="s">
        <v>64</v>
      </c>
      <c r="C52" s="30" t="str">
        <f>IF(B52=$J$6,$L$6,IF(B52=$J$7,$L$7,IF(B52=$I$7,$I$20)))</f>
        <v>CUMPLE</v>
      </c>
      <c r="D52" s="123"/>
      <c r="E52" s="123"/>
      <c r="F52" s="123"/>
    </row>
    <row r="53" spans="1:6" ht="14" x14ac:dyDescent="0.15">
      <c r="A53" s="61" t="s">
        <v>82</v>
      </c>
      <c r="B53" s="124" t="s">
        <v>86</v>
      </c>
      <c r="C53" s="124"/>
      <c r="D53" s="123"/>
      <c r="E53" s="123"/>
      <c r="F53" s="123"/>
    </row>
    <row r="54" spans="1:6" ht="14" x14ac:dyDescent="0.15">
      <c r="A54" s="138" t="s">
        <v>105</v>
      </c>
      <c r="B54" s="31" t="s">
        <v>90</v>
      </c>
      <c r="C54" s="132" t="s">
        <v>65</v>
      </c>
      <c r="D54" s="123"/>
      <c r="E54" s="123"/>
      <c r="F54" s="123"/>
    </row>
    <row r="55" spans="1:6" x14ac:dyDescent="0.15">
      <c r="A55" s="138"/>
      <c r="B55" s="32">
        <v>43957</v>
      </c>
      <c r="C55" s="132"/>
      <c r="D55" s="123"/>
      <c r="E55" s="123"/>
      <c r="F55" s="123"/>
    </row>
    <row r="56" spans="1:6" ht="14" x14ac:dyDescent="0.15">
      <c r="A56" s="61" t="s">
        <v>106</v>
      </c>
      <c r="B56" s="124" t="s">
        <v>65</v>
      </c>
      <c r="C56" s="124"/>
      <c r="D56" s="123"/>
      <c r="E56" s="123"/>
      <c r="F56" s="123"/>
    </row>
    <row r="57" spans="1:6" ht="28" customHeight="1" x14ac:dyDescent="0.15">
      <c r="A57" s="61" t="s">
        <v>71</v>
      </c>
      <c r="B57" s="124" t="s">
        <v>68</v>
      </c>
      <c r="C57" s="124"/>
      <c r="D57" s="137" t="s">
        <v>194</v>
      </c>
      <c r="E57" s="137"/>
      <c r="F57" s="137"/>
    </row>
    <row r="58" spans="1:6" ht="14" x14ac:dyDescent="0.15">
      <c r="A58" s="61" t="s">
        <v>103</v>
      </c>
      <c r="B58" s="124" t="s">
        <v>67</v>
      </c>
      <c r="C58" s="124"/>
      <c r="D58" s="123"/>
      <c r="E58" s="123"/>
      <c r="F58" s="123"/>
    </row>
    <row r="59" spans="1:6" ht="28" x14ac:dyDescent="0.15">
      <c r="A59" s="61" t="s">
        <v>72</v>
      </c>
      <c r="B59" s="124" t="s">
        <v>65</v>
      </c>
      <c r="C59" s="124"/>
      <c r="D59" s="134"/>
      <c r="E59" s="135"/>
      <c r="F59" s="136"/>
    </row>
    <row r="60" spans="1:6" ht="14" x14ac:dyDescent="0.15">
      <c r="A60" s="61" t="s">
        <v>73</v>
      </c>
      <c r="B60" s="29" t="s">
        <v>66</v>
      </c>
      <c r="C60" s="29" t="s">
        <v>65</v>
      </c>
      <c r="D60" s="123"/>
      <c r="E60" s="123"/>
      <c r="F60" s="123"/>
    </row>
    <row r="61" spans="1:6" ht="14" x14ac:dyDescent="0.15">
      <c r="A61" s="61" t="s">
        <v>74</v>
      </c>
      <c r="B61" s="29" t="s">
        <v>66</v>
      </c>
      <c r="C61" s="29" t="s">
        <v>65</v>
      </c>
      <c r="D61" s="123"/>
      <c r="E61" s="123"/>
      <c r="F61" s="123"/>
    </row>
    <row r="62" spans="1:6" ht="14" x14ac:dyDescent="0.15">
      <c r="A62" s="61" t="s">
        <v>83</v>
      </c>
      <c r="B62" s="29" t="s">
        <v>66</v>
      </c>
      <c r="C62" s="29" t="s">
        <v>65</v>
      </c>
      <c r="D62" s="123"/>
      <c r="E62" s="123"/>
      <c r="F62" s="123"/>
    </row>
    <row r="63" spans="1:6" ht="14" x14ac:dyDescent="0.15">
      <c r="A63" s="61" t="s">
        <v>104</v>
      </c>
      <c r="B63" s="31" t="s">
        <v>90</v>
      </c>
      <c r="C63" s="132" t="s">
        <v>65</v>
      </c>
      <c r="D63" s="123"/>
      <c r="E63" s="123"/>
      <c r="F63" s="123"/>
    </row>
    <row r="64" spans="1:6" ht="14" x14ac:dyDescent="0.15">
      <c r="A64" s="61" t="s">
        <v>75</v>
      </c>
      <c r="B64" s="32">
        <v>43963</v>
      </c>
      <c r="C64" s="132"/>
      <c r="D64" s="123"/>
      <c r="E64" s="123"/>
      <c r="F64" s="123"/>
    </row>
    <row r="65" spans="1:6" ht="14" x14ac:dyDescent="0.15">
      <c r="A65" s="61" t="s">
        <v>78</v>
      </c>
      <c r="B65" s="133" t="s">
        <v>66</v>
      </c>
      <c r="C65" s="133"/>
      <c r="D65" s="123"/>
      <c r="E65" s="123"/>
      <c r="F65" s="123"/>
    </row>
    <row r="66" spans="1:6" ht="14" x14ac:dyDescent="0.15">
      <c r="A66" s="61" t="s">
        <v>79</v>
      </c>
      <c r="B66" s="50">
        <v>44079</v>
      </c>
      <c r="C66" s="30" t="str">
        <f>IF(B65=O40,L41,IF($J$17&lt;$I$17,$L$7,$L$6))</f>
        <v>CUMPLE</v>
      </c>
      <c r="D66" s="123"/>
      <c r="E66" s="123"/>
      <c r="F66" s="123"/>
    </row>
    <row r="67" spans="1:6" ht="14" x14ac:dyDescent="0.15">
      <c r="A67" s="61" t="s">
        <v>80</v>
      </c>
      <c r="B67" s="74" t="s">
        <v>140</v>
      </c>
      <c r="C67" s="30" t="str">
        <f>IF(B65=O40,L41,IF(B67&lt;$J$12,$L$7,$L$6))</f>
        <v>CUMPLE</v>
      </c>
      <c r="D67" s="123"/>
      <c r="E67" s="123"/>
      <c r="F67" s="123"/>
    </row>
    <row r="68" spans="1:6" ht="14" x14ac:dyDescent="0.15">
      <c r="A68" s="61" t="s">
        <v>102</v>
      </c>
      <c r="B68" s="124" t="s">
        <v>65</v>
      </c>
      <c r="C68" s="124"/>
      <c r="D68" s="123"/>
      <c r="E68" s="123"/>
      <c r="F68" s="123"/>
    </row>
    <row r="69" spans="1:6" ht="14" x14ac:dyDescent="0.15">
      <c r="A69" s="61" t="s">
        <v>91</v>
      </c>
      <c r="B69" s="124" t="s">
        <v>65</v>
      </c>
      <c r="C69" s="124"/>
      <c r="D69" s="123"/>
      <c r="E69" s="123"/>
      <c r="F69" s="123"/>
    </row>
    <row r="70" spans="1:6" ht="20" customHeight="1" x14ac:dyDescent="0.15">
      <c r="A70" s="61" t="s">
        <v>92</v>
      </c>
      <c r="B70" s="124" t="s">
        <v>68</v>
      </c>
      <c r="C70" s="124"/>
      <c r="D70" s="126" t="s">
        <v>142</v>
      </c>
      <c r="E70" s="127"/>
      <c r="F70" s="128"/>
    </row>
    <row r="71" spans="1:6" ht="25" customHeight="1" x14ac:dyDescent="0.15">
      <c r="A71" s="61" t="s">
        <v>93</v>
      </c>
      <c r="B71" s="124" t="s">
        <v>68</v>
      </c>
      <c r="C71" s="124"/>
      <c r="D71" s="129"/>
      <c r="E71" s="130"/>
      <c r="F71" s="131"/>
    </row>
    <row r="72" spans="1:6" ht="14" x14ac:dyDescent="0.15">
      <c r="A72" s="61" t="s">
        <v>94</v>
      </c>
      <c r="B72" s="124" t="s">
        <v>67</v>
      </c>
      <c r="C72" s="124"/>
      <c r="D72" s="123"/>
      <c r="E72" s="123"/>
      <c r="F72" s="123"/>
    </row>
    <row r="73" spans="1:6" ht="14" x14ac:dyDescent="0.15">
      <c r="A73" s="61" t="s">
        <v>95</v>
      </c>
      <c r="B73" s="29" t="s">
        <v>66</v>
      </c>
      <c r="C73" s="29" t="s">
        <v>65</v>
      </c>
      <c r="D73" s="123"/>
      <c r="E73" s="123"/>
      <c r="F73" s="123"/>
    </row>
    <row r="74" spans="1:6" ht="14" x14ac:dyDescent="0.15">
      <c r="A74" s="61" t="s">
        <v>96</v>
      </c>
      <c r="B74" s="124" t="s">
        <v>67</v>
      </c>
      <c r="C74" s="124"/>
      <c r="D74" s="123" t="s">
        <v>175</v>
      </c>
      <c r="E74" s="123"/>
      <c r="F74" s="123"/>
    </row>
    <row r="75" spans="1:6" ht="14" x14ac:dyDescent="0.15">
      <c r="A75" s="61" t="s">
        <v>108</v>
      </c>
      <c r="B75" s="29" t="s">
        <v>85</v>
      </c>
      <c r="C75" s="29" t="s">
        <v>65</v>
      </c>
      <c r="D75" s="123"/>
      <c r="E75" s="123"/>
      <c r="F75" s="123"/>
    </row>
    <row r="76" spans="1:6" ht="14" x14ac:dyDescent="0.15">
      <c r="A76" s="93" t="s">
        <v>99</v>
      </c>
      <c r="B76" s="125" t="str">
        <f>IF($G$43=L51,$P$6,$P$7)</f>
        <v>NO HABILITADO</v>
      </c>
      <c r="C76" s="125"/>
      <c r="D76" s="125"/>
      <c r="E76" s="125"/>
      <c r="F76" s="125"/>
    </row>
    <row r="78" spans="1:6" x14ac:dyDescent="0.15">
      <c r="A78" s="121"/>
      <c r="B78" s="122"/>
      <c r="C78" s="122"/>
      <c r="D78" s="122"/>
      <c r="E78" s="122"/>
      <c r="F78" s="122"/>
    </row>
  </sheetData>
  <sheetProtection algorithmName="SHA-512" hashValue="ji6MamczoKALPP5xG6+ywlUNeQUk01N7fNjcVoxdO9KhnstI4khbEqrK6MXL5fZ28EZYlTDuGHemkpC43yJtqg==" saltValue="HPqdulqU+zdv4vu9424YUQ==" spinCount="100000" sheet="1" objects="1" scenarios="1"/>
  <protectedRanges>
    <protectedRange sqref="C20 B17:B20 C53 B50:B53" name="Rango1"/>
    <protectedRange sqref="B74:C74 B23:C25 B41:C41 B37:C39 B70:C72 B56:C58" name="Rango1_1"/>
    <protectedRange sqref="B26:C26 B59:C59" name="Rango1_2"/>
    <protectedRange sqref="C27:C29 C42 C40 C60:C62 C75 C73" name="Rango1_3"/>
    <protectedRange sqref="D30:D31 D63:D64" name="Rango1_4"/>
    <protectedRange sqref="B33:B34 B66:B67" name="Rango1_5"/>
    <protectedRange sqref="B35:C36 B68:C69" name="Rango1_6"/>
    <protectedRange sqref="B22 B31 B55 B64" name="Rango1_8"/>
  </protectedRanges>
  <mergeCells count="99">
    <mergeCell ref="A11:E11"/>
    <mergeCell ref="A12:F12"/>
    <mergeCell ref="A13:F13"/>
    <mergeCell ref="A14:F14"/>
    <mergeCell ref="B16:C16"/>
    <mergeCell ref="D16:F16"/>
    <mergeCell ref="A15:F15"/>
    <mergeCell ref="A8:B8"/>
    <mergeCell ref="C8:F8"/>
    <mergeCell ref="A9:F9"/>
    <mergeCell ref="A10:B10"/>
    <mergeCell ref="D10:F10"/>
    <mergeCell ref="D18:F18"/>
    <mergeCell ref="D19:F19"/>
    <mergeCell ref="B20:C20"/>
    <mergeCell ref="D20:F20"/>
    <mergeCell ref="D17:F17"/>
    <mergeCell ref="A21:A22"/>
    <mergeCell ref="C21:C22"/>
    <mergeCell ref="D21:F21"/>
    <mergeCell ref="D22:F22"/>
    <mergeCell ref="B23:C23"/>
    <mergeCell ref="D23:F23"/>
    <mergeCell ref="B32:C32"/>
    <mergeCell ref="D32:F32"/>
    <mergeCell ref="B24:C24"/>
    <mergeCell ref="D24:F24"/>
    <mergeCell ref="B25:C25"/>
    <mergeCell ref="D25:F25"/>
    <mergeCell ref="B26:C26"/>
    <mergeCell ref="D26:F26"/>
    <mergeCell ref="D27:F27"/>
    <mergeCell ref="D28:F28"/>
    <mergeCell ref="D29:F29"/>
    <mergeCell ref="C30:C31"/>
    <mergeCell ref="D30:F31"/>
    <mergeCell ref="D33:F33"/>
    <mergeCell ref="D34:F34"/>
    <mergeCell ref="B35:C35"/>
    <mergeCell ref="D35:F35"/>
    <mergeCell ref="B36:C36"/>
    <mergeCell ref="D36:F36"/>
    <mergeCell ref="B37:C37"/>
    <mergeCell ref="B38:C38"/>
    <mergeCell ref="B39:C39"/>
    <mergeCell ref="D39:F39"/>
    <mergeCell ref="D37:F38"/>
    <mergeCell ref="D40:F40"/>
    <mergeCell ref="B41:C41"/>
    <mergeCell ref="D41:F41"/>
    <mergeCell ref="D42:F42"/>
    <mergeCell ref="B43:F43"/>
    <mergeCell ref="A45:F45"/>
    <mergeCell ref="A46:F46"/>
    <mergeCell ref="A47:F47"/>
    <mergeCell ref="A48:F48"/>
    <mergeCell ref="B49:C49"/>
    <mergeCell ref="D49:F49"/>
    <mergeCell ref="A54:A55"/>
    <mergeCell ref="C54:C55"/>
    <mergeCell ref="D54:F54"/>
    <mergeCell ref="D55:F55"/>
    <mergeCell ref="D50:F50"/>
    <mergeCell ref="D51:F51"/>
    <mergeCell ref="D52:F52"/>
    <mergeCell ref="B53:C53"/>
    <mergeCell ref="D53:F53"/>
    <mergeCell ref="B56:C56"/>
    <mergeCell ref="D56:F56"/>
    <mergeCell ref="B57:C57"/>
    <mergeCell ref="D57:F57"/>
    <mergeCell ref="B58:C58"/>
    <mergeCell ref="D58:F58"/>
    <mergeCell ref="B59:C59"/>
    <mergeCell ref="D59:F59"/>
    <mergeCell ref="D60:F60"/>
    <mergeCell ref="D61:F61"/>
    <mergeCell ref="D62:F62"/>
    <mergeCell ref="C63:C64"/>
    <mergeCell ref="D63:F64"/>
    <mergeCell ref="B65:C65"/>
    <mergeCell ref="D65:F65"/>
    <mergeCell ref="D66:F66"/>
    <mergeCell ref="D67:F67"/>
    <mergeCell ref="B68:C68"/>
    <mergeCell ref="D68:F68"/>
    <mergeCell ref="B69:C69"/>
    <mergeCell ref="D69:F69"/>
    <mergeCell ref="B70:C70"/>
    <mergeCell ref="B71:C71"/>
    <mergeCell ref="B72:C72"/>
    <mergeCell ref="D72:F72"/>
    <mergeCell ref="D70:F71"/>
    <mergeCell ref="A78:F78"/>
    <mergeCell ref="D73:F73"/>
    <mergeCell ref="B74:C74"/>
    <mergeCell ref="D74:F74"/>
    <mergeCell ref="D75:F75"/>
    <mergeCell ref="B76:F76"/>
  </mergeCells>
  <conditionalFormatting sqref="B24:C24">
    <cfRule type="containsText" dxfId="609" priority="36" stopIfTrue="1" operator="containsText" text="NO CUMPLE">
      <formula>NOT(ISERROR(SEARCH("NO CUMPLE",B24)))</formula>
    </cfRule>
  </conditionalFormatting>
  <conditionalFormatting sqref="B23:C23">
    <cfRule type="containsText" dxfId="608" priority="44" stopIfTrue="1" operator="containsText" text="NO CUMPLE">
      <formula>NOT(ISERROR(SEARCH("NO CUMPLE",B23)))</formula>
    </cfRule>
  </conditionalFormatting>
  <conditionalFormatting sqref="C42">
    <cfRule type="containsText" dxfId="607" priority="33" stopIfTrue="1" operator="containsText" text="NO CUMPLE">
      <formula>NOT(ISERROR(SEARCH("NO CUMPLE",C42)))</formula>
    </cfRule>
  </conditionalFormatting>
  <conditionalFormatting sqref="B20:C20">
    <cfRule type="containsText" dxfId="606" priority="37" stopIfTrue="1" operator="containsText" text="NO CUMPLE">
      <formula>NOT(ISERROR(SEARCH("NO CUMPLE",B20)))</formula>
    </cfRule>
  </conditionalFormatting>
  <conditionalFormatting sqref="B26:C26">
    <cfRule type="containsText" dxfId="605" priority="43" stopIfTrue="1" operator="containsText" text="NO CUMPLE">
      <formula>NOT(ISERROR(SEARCH("NO CUMPLE",B26)))</formula>
    </cfRule>
  </conditionalFormatting>
  <conditionalFormatting sqref="C27:C28">
    <cfRule type="containsText" dxfId="604" priority="42" stopIfTrue="1" operator="containsText" text="NO CUMPLE">
      <formula>NOT(ISERROR(SEARCH("NO CUMPLE",C27)))</formula>
    </cfRule>
  </conditionalFormatting>
  <conditionalFormatting sqref="C33:C34">
    <cfRule type="containsText" dxfId="603" priority="41" stopIfTrue="1" operator="containsText" text="NO CUMPLE">
      <formula>NOT(ISERROR(SEARCH("NO CUMPLE",C33)))</formula>
    </cfRule>
  </conditionalFormatting>
  <conditionalFormatting sqref="B35:C36">
    <cfRule type="containsText" dxfId="602" priority="40" stopIfTrue="1" operator="containsText" text="NO CUMPLE">
      <formula>NOT(ISERROR(SEARCH("NO CUMPLE",B35)))</formula>
    </cfRule>
  </conditionalFormatting>
  <conditionalFormatting sqref="B39:C39">
    <cfRule type="containsText" dxfId="601" priority="39" stopIfTrue="1" operator="containsText" text="NO CUMPLE">
      <formula>NOT(ISERROR(SEARCH("NO CUMPLE",B39)))</formula>
    </cfRule>
  </conditionalFormatting>
  <conditionalFormatting sqref="C30:C31">
    <cfRule type="containsText" dxfId="600" priority="30" stopIfTrue="1" operator="containsText" text="NO CUMPLE">
      <formula>NOT(ISERROR(SEARCH("NO CUMPLE",C30)))</formula>
    </cfRule>
  </conditionalFormatting>
  <conditionalFormatting sqref="C29">
    <cfRule type="containsText" dxfId="599" priority="34" stopIfTrue="1" operator="containsText" text="NO CUMPLE">
      <formula>NOT(ISERROR(SEARCH("NO CUMPLE",C29)))</formula>
    </cfRule>
  </conditionalFormatting>
  <conditionalFormatting sqref="B32:C32">
    <cfRule type="containsText" dxfId="598" priority="35" stopIfTrue="1" operator="containsText" text="NO PRESENTA">
      <formula>NOT(ISERROR(SEARCH("NO PRESENTA",B32)))</formula>
    </cfRule>
  </conditionalFormatting>
  <conditionalFormatting sqref="C40">
    <cfRule type="containsText" dxfId="597" priority="32" stopIfTrue="1" operator="containsText" text="NO CUMPLE">
      <formula>NOT(ISERROR(SEARCH("NO CUMPLE",C40)))</formula>
    </cfRule>
  </conditionalFormatting>
  <conditionalFormatting sqref="C21:C22">
    <cfRule type="containsText" dxfId="596" priority="31" stopIfTrue="1" operator="containsText" text="NO CUMPLE">
      <formula>NOT(ISERROR(SEARCH("NO CUMPLE",C21)))</formula>
    </cfRule>
  </conditionalFormatting>
  <conditionalFormatting sqref="C17">
    <cfRule type="containsText" dxfId="595" priority="29" stopIfTrue="1" operator="containsText" text="NO CUMPLE">
      <formula>NOT(ISERROR(SEARCH("NO CUMPLE",C17)))</formula>
    </cfRule>
  </conditionalFormatting>
  <conditionalFormatting sqref="C19">
    <cfRule type="containsText" dxfId="594" priority="27" stopIfTrue="1" operator="containsText" text="NO CUMPLE">
      <formula>NOT(ISERROR(SEARCH("NO CUMPLE",C19)))</formula>
    </cfRule>
  </conditionalFormatting>
  <conditionalFormatting sqref="B41:C41">
    <cfRule type="containsText" dxfId="593" priority="25" stopIfTrue="1" operator="containsText" text="NO CUMPLE">
      <formula>NOT(ISERROR(SEARCH("NO CUMPLE",B41)))</formula>
    </cfRule>
  </conditionalFormatting>
  <conditionalFormatting sqref="C18">
    <cfRule type="containsText" dxfId="592" priority="28" stopIfTrue="1" operator="containsText" text="NO CUMPLE">
      <formula>NOT(ISERROR(SEARCH("NO CUMPLE",C18)))</formula>
    </cfRule>
  </conditionalFormatting>
  <conditionalFormatting sqref="B25:C25">
    <cfRule type="containsText" dxfId="591" priority="26" stopIfTrue="1" operator="containsText" text="NO CUMPLE">
      <formula>NOT(ISERROR(SEARCH("NO CUMPLE",B25)))</formula>
    </cfRule>
  </conditionalFormatting>
  <conditionalFormatting sqref="B37:C37">
    <cfRule type="containsText" dxfId="590" priority="24" stopIfTrue="1" operator="containsText" text="NO CUMPLE">
      <formula>NOT(ISERROR(SEARCH("NO CUMPLE",B37)))</formula>
    </cfRule>
  </conditionalFormatting>
  <conditionalFormatting sqref="B38:C38">
    <cfRule type="containsText" dxfId="589" priority="23" stopIfTrue="1" operator="containsText" text="NO CUMPLE">
      <formula>NOT(ISERROR(SEARCH("NO CUMPLE",B38)))</formula>
    </cfRule>
  </conditionalFormatting>
  <conditionalFormatting sqref="B57:C57">
    <cfRule type="containsText" dxfId="588" priority="14" stopIfTrue="1" operator="containsText" text="NO CUMPLE">
      <formula>NOT(ISERROR(SEARCH("NO CUMPLE",B57)))</formula>
    </cfRule>
  </conditionalFormatting>
  <conditionalFormatting sqref="B56:C56">
    <cfRule type="containsText" dxfId="587" priority="22" stopIfTrue="1" operator="containsText" text="NO CUMPLE">
      <formula>NOT(ISERROR(SEARCH("NO CUMPLE",B56)))</formula>
    </cfRule>
  </conditionalFormatting>
  <conditionalFormatting sqref="C75">
    <cfRule type="containsText" dxfId="586" priority="11" stopIfTrue="1" operator="containsText" text="NO CUMPLE">
      <formula>NOT(ISERROR(SEARCH("NO CUMPLE",C75)))</formula>
    </cfRule>
  </conditionalFormatting>
  <conditionalFormatting sqref="B53:C53">
    <cfRule type="containsText" dxfId="585" priority="15" stopIfTrue="1" operator="containsText" text="NO CUMPLE">
      <formula>NOT(ISERROR(SEARCH("NO CUMPLE",B53)))</formula>
    </cfRule>
  </conditionalFormatting>
  <conditionalFormatting sqref="B59:C59">
    <cfRule type="containsText" dxfId="584" priority="21" stopIfTrue="1" operator="containsText" text="NO CUMPLE">
      <formula>NOT(ISERROR(SEARCH("NO CUMPLE",B59)))</formula>
    </cfRule>
  </conditionalFormatting>
  <conditionalFormatting sqref="C60:C61">
    <cfRule type="containsText" dxfId="583" priority="20" stopIfTrue="1" operator="containsText" text="NO CUMPLE">
      <formula>NOT(ISERROR(SEARCH("NO CUMPLE",C60)))</formula>
    </cfRule>
  </conditionalFormatting>
  <conditionalFormatting sqref="C66:C67">
    <cfRule type="containsText" dxfId="582" priority="19" stopIfTrue="1" operator="containsText" text="NO CUMPLE">
      <formula>NOT(ISERROR(SEARCH("NO CUMPLE",C66)))</formula>
    </cfRule>
  </conditionalFormatting>
  <conditionalFormatting sqref="B68:C69">
    <cfRule type="containsText" dxfId="581" priority="18" stopIfTrue="1" operator="containsText" text="NO CUMPLE">
      <formula>NOT(ISERROR(SEARCH("NO CUMPLE",B68)))</formula>
    </cfRule>
  </conditionalFormatting>
  <conditionalFormatting sqref="B72:C72">
    <cfRule type="containsText" dxfId="580" priority="17" stopIfTrue="1" operator="containsText" text="NO CUMPLE">
      <formula>NOT(ISERROR(SEARCH("NO CUMPLE",B72)))</formula>
    </cfRule>
  </conditionalFormatting>
  <conditionalFormatting sqref="C63:C64">
    <cfRule type="containsText" dxfId="579" priority="8" stopIfTrue="1" operator="containsText" text="NO CUMPLE">
      <formula>NOT(ISERROR(SEARCH("NO CUMPLE",C63)))</formula>
    </cfRule>
  </conditionalFormatting>
  <conditionalFormatting sqref="C62">
    <cfRule type="containsText" dxfId="578" priority="12" stopIfTrue="1" operator="containsText" text="NO CUMPLE">
      <formula>NOT(ISERROR(SEARCH("NO CUMPLE",C62)))</formula>
    </cfRule>
  </conditionalFormatting>
  <conditionalFormatting sqref="B65:C65">
    <cfRule type="containsText" dxfId="577" priority="13" stopIfTrue="1" operator="containsText" text="NO PRESENTA">
      <formula>NOT(ISERROR(SEARCH("NO PRESENTA",B65)))</formula>
    </cfRule>
  </conditionalFormatting>
  <conditionalFormatting sqref="C73">
    <cfRule type="containsText" dxfId="576" priority="10" stopIfTrue="1" operator="containsText" text="NO CUMPLE">
      <formula>NOT(ISERROR(SEARCH("NO CUMPLE",C73)))</formula>
    </cfRule>
  </conditionalFormatting>
  <conditionalFormatting sqref="C54:C55">
    <cfRule type="containsText" dxfId="575" priority="9" stopIfTrue="1" operator="containsText" text="NO CUMPLE">
      <formula>NOT(ISERROR(SEARCH("NO CUMPLE",C54)))</formula>
    </cfRule>
  </conditionalFormatting>
  <conditionalFormatting sqref="C50">
    <cfRule type="containsText" dxfId="574" priority="7" stopIfTrue="1" operator="containsText" text="NO CUMPLE">
      <formula>NOT(ISERROR(SEARCH("NO CUMPLE",C50)))</formula>
    </cfRule>
  </conditionalFormatting>
  <conditionalFormatting sqref="C52">
    <cfRule type="containsText" dxfId="573" priority="5" stopIfTrue="1" operator="containsText" text="NO CUMPLE">
      <formula>NOT(ISERROR(SEARCH("NO CUMPLE",C52)))</formula>
    </cfRule>
  </conditionalFormatting>
  <conditionalFormatting sqref="B74:C74">
    <cfRule type="containsText" dxfId="572" priority="3" stopIfTrue="1" operator="containsText" text="NO CUMPLE">
      <formula>NOT(ISERROR(SEARCH("NO CUMPLE",B74)))</formula>
    </cfRule>
  </conditionalFormatting>
  <conditionalFormatting sqref="C51">
    <cfRule type="containsText" dxfId="571" priority="6" stopIfTrue="1" operator="containsText" text="NO CUMPLE">
      <formula>NOT(ISERROR(SEARCH("NO CUMPLE",C51)))</formula>
    </cfRule>
  </conditionalFormatting>
  <conditionalFormatting sqref="B58:C58">
    <cfRule type="containsText" dxfId="570" priority="4" stopIfTrue="1" operator="containsText" text="NO CUMPLE">
      <formula>NOT(ISERROR(SEARCH("NO CUMPLE",B58)))</formula>
    </cfRule>
  </conditionalFormatting>
  <conditionalFormatting sqref="B70:C70">
    <cfRule type="containsText" dxfId="569" priority="2" stopIfTrue="1" operator="containsText" text="NO CUMPLE">
      <formula>NOT(ISERROR(SEARCH("NO CUMPLE",B70)))</formula>
    </cfRule>
  </conditionalFormatting>
  <conditionalFormatting sqref="B71:C71">
    <cfRule type="containsText" dxfId="568" priority="1" stopIfTrue="1" operator="containsText" text="NO CUMPLE">
      <formula>NOT(ISERROR(SEARCH("NO CUMPLE",B71)))</formula>
    </cfRule>
  </conditionalFormatting>
  <dataValidations count="9">
    <dataValidation type="list" allowBlank="1" showInputMessage="1" showErrorMessage="1" sqref="A13:F13 A46:F46" xr:uid="{00000000-0002-0000-0100-000000000000}">
      <formula1>$L$3:$L$4</formula1>
    </dataValidation>
    <dataValidation type="date" operator="notBetween" allowBlank="1" showInputMessage="1" showErrorMessage="1" sqref="B22 B31 B55 B64" xr:uid="{00000000-0002-0000-0100-000001000000}">
      <formula1>26665</formula1>
      <formula2>36161</formula2>
    </dataValidation>
    <dataValidation type="list" allowBlank="1" showInputMessage="1" showErrorMessage="1" sqref="B17:B19 B50:B52" xr:uid="{00000000-0002-0000-0100-000002000000}">
      <formula1>$J$6:$J$7</formula1>
    </dataValidation>
    <dataValidation type="list" allowBlank="1" showInputMessage="1" showErrorMessage="1" sqref="B40 B42 B27:B29 B73 B75 B60:B62" xr:uid="{00000000-0002-0000-0100-000003000000}">
      <formula1>$K$6:$K$7</formula1>
    </dataValidation>
    <dataValidation type="list" allowBlank="1" showInputMessage="1" showErrorMessage="1" sqref="B23:C23 B20:C20 B26:C26 B56:C56 B53:C53 B59:C59" xr:uid="{00000000-0002-0000-0100-000004000000}">
      <formula1>$L$6:$L$8</formula1>
    </dataValidation>
    <dataValidation type="list" allowBlank="1" showInputMessage="1" showErrorMessage="1" sqref="B39:C39 B72:C72" xr:uid="{00000000-0002-0000-0100-000005000000}">
      <formula1>$M$6:$M$7</formula1>
    </dataValidation>
    <dataValidation type="list" allowBlank="1" showInputMessage="1" showErrorMessage="1" sqref="C27:C31 C42 C40 C21:C22 B35:C36 C60:C64 C75 C73 C54:C55 B68:C69" xr:uid="{00000000-0002-0000-0100-000006000000}">
      <formula1>$L$6:$L$7</formula1>
    </dataValidation>
    <dataValidation type="list" allowBlank="1" showInputMessage="1" showErrorMessage="1" sqref="B32:C32 B65:C65" xr:uid="{00000000-0002-0000-0100-000007000000}">
      <formula1>$K$6:$K$8</formula1>
    </dataValidation>
    <dataValidation type="list" allowBlank="1" showInputMessage="1" showErrorMessage="1" sqref="B24:C25 B41:C41 B37:C38 B57:C58 B74:C74 B70:C71" xr:uid="{00000000-0002-0000-0100-000008000000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7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DE77F-5E60-3543-9DBC-C16162F58973}">
  <sheetPr>
    <pageSetUpPr fitToPage="1"/>
  </sheetPr>
  <dimension ref="A3:W43"/>
  <sheetViews>
    <sheetView zoomScaleNormal="100" workbookViewId="0">
      <selection activeCell="A47" sqref="A47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tr">
        <f>'[1]Acta de cierre y listado'!D20</f>
        <v>UNIVERSIDAD SERGIO ARBOLEDA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-7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ht="13.5" customHeight="1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W15" s="81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IF(B16=$J$6,$L$6,IF(B16=$J$7,$L$7,IF(B16=$I$7,#REF!)))</f>
        <v>CUMPLE</v>
      </c>
      <c r="D16" s="155"/>
      <c r="E16" s="155"/>
      <c r="F16" s="155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IF(B17=$J$6,$L$6,IF(B17=$J$7,$L$7,IF(B17=$I$7,#REF!)))</f>
        <v>CUMPLE</v>
      </c>
      <c r="D17" s="155"/>
      <c r="E17" s="155"/>
      <c r="F17" s="155"/>
      <c r="G17" s="78">
        <f>IF(C16=$L$7,$L$17,$L$18)</f>
        <v>0</v>
      </c>
      <c r="H17" s="78"/>
      <c r="I17" s="78">
        <v>91</v>
      </c>
      <c r="J17" s="78">
        <f>DAYS360(F11,B32)+3</f>
        <v>93</v>
      </c>
      <c r="K17" s="78"/>
      <c r="L17" s="78">
        <v>1</v>
      </c>
      <c r="M17" s="78"/>
      <c r="N17" s="78"/>
      <c r="O17" s="78"/>
      <c r="P17" s="78"/>
      <c r="Q17" s="78"/>
      <c r="R17" s="78"/>
      <c r="S17" s="78"/>
      <c r="T17" s="86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IF(B18=$J$6,$L$6,IF(B18=$J$7,$L$7,IF(B18=$I$7,#REF!)))</f>
        <v>CUMPLE</v>
      </c>
      <c r="D18" s="155"/>
      <c r="E18" s="155"/>
      <c r="F18" s="155"/>
      <c r="G18" s="78">
        <f>IF(C17=$L$7,$L$17,$L$18)</f>
        <v>0</v>
      </c>
      <c r="H18" s="78"/>
      <c r="I18" s="78"/>
      <c r="J18" s="78"/>
      <c r="K18" s="78"/>
      <c r="L18" s="78">
        <v>0</v>
      </c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IF(C18=$L$7,$L$17,$L$18)</f>
        <v>0</v>
      </c>
      <c r="H19" s="78"/>
      <c r="I19" s="78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 t="e">
        <f>IF(#REF!=$L$7,$L$17,$L$18)</f>
        <v>#REF!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43973</v>
      </c>
      <c r="C21" s="159"/>
      <c r="D21" s="155"/>
      <c r="E21" s="155"/>
      <c r="F21" s="155"/>
      <c r="G21" s="78">
        <f>IF(C20=$L$7,$L$17,$L$18)</f>
        <v>0</v>
      </c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14" x14ac:dyDescent="0.15">
      <c r="A22" s="83" t="s">
        <v>106</v>
      </c>
      <c r="B22" s="154" t="s">
        <v>65</v>
      </c>
      <c r="C22" s="154"/>
      <c r="D22" s="155"/>
      <c r="E22" s="155"/>
      <c r="F22" s="155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27" customHeight="1" x14ac:dyDescent="0.15">
      <c r="A23" s="83" t="s">
        <v>71</v>
      </c>
      <c r="B23" s="154" t="s">
        <v>67</v>
      </c>
      <c r="C23" s="154"/>
      <c r="D23" s="155"/>
      <c r="E23" s="155"/>
      <c r="F23" s="155"/>
      <c r="G23" s="78">
        <f>IF(B22=$L$7,$L$17,$L$18)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36.75" customHeight="1" x14ac:dyDescent="0.15">
      <c r="A24" s="83" t="s">
        <v>103</v>
      </c>
      <c r="B24" s="154" t="s">
        <v>67</v>
      </c>
      <c r="C24" s="154"/>
      <c r="D24" s="157" t="s">
        <v>180</v>
      </c>
      <c r="E24" s="157"/>
      <c r="F24" s="157"/>
      <c r="G24" s="78">
        <f>IF(B23=$L$7,$L$17,$L$18)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8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IF(B24=$L$7,$L$17,$L$18)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29.25" customHeight="1" x14ac:dyDescent="0.15">
      <c r="A26" s="83" t="s">
        <v>73</v>
      </c>
      <c r="B26" s="84" t="s">
        <v>85</v>
      </c>
      <c r="C26" s="84" t="s">
        <v>65</v>
      </c>
      <c r="D26" s="155" t="s">
        <v>145</v>
      </c>
      <c r="E26" s="155"/>
      <c r="F26" s="155"/>
      <c r="G26" s="78">
        <f>IF(B25=$L$7,$L$17,$L$18)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</row>
    <row r="27" spans="1:20" ht="14" x14ac:dyDescent="0.15">
      <c r="A27" s="83" t="s">
        <v>74</v>
      </c>
      <c r="B27" s="84" t="s">
        <v>85</v>
      </c>
      <c r="C27" s="84" t="s">
        <v>65</v>
      </c>
      <c r="D27" s="155" t="s">
        <v>145</v>
      </c>
      <c r="E27" s="155"/>
      <c r="F27" s="155"/>
      <c r="G27" s="78">
        <f>IF(C26=$L$7,$L$17,$L$18)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86"/>
      <c r="T27" s="78"/>
    </row>
    <row r="28" spans="1:20" ht="14" x14ac:dyDescent="0.15">
      <c r="A28" s="83" t="s">
        <v>83</v>
      </c>
      <c r="B28" s="84" t="s">
        <v>85</v>
      </c>
      <c r="C28" s="84" t="s">
        <v>65</v>
      </c>
      <c r="D28" s="155" t="s">
        <v>145</v>
      </c>
      <c r="E28" s="155"/>
      <c r="F28" s="155"/>
      <c r="G28" s="78">
        <f>IF(C27=$L$7,$L$17,$L$18)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4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IF(C28=$L$7,$L$17,$L$18)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3.5" customHeight="1" x14ac:dyDescent="0.15">
      <c r="A30" s="83" t="s">
        <v>75</v>
      </c>
      <c r="B30" s="88">
        <v>43978</v>
      </c>
      <c r="C30" s="159"/>
      <c r="D30" s="155"/>
      <c r="E30" s="155"/>
      <c r="F30" s="155"/>
      <c r="G30" s="78">
        <f>IF(C29=$L$7,$L$17,$L$18)</f>
        <v>0</v>
      </c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.25" customHeight="1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44072</v>
      </c>
      <c r="C32" s="85" t="str">
        <f>IF(B31=O7,L8,IF($J$17&lt;$I$17,$L$7,$L$6))</f>
        <v>CUMPLE</v>
      </c>
      <c r="D32" s="155"/>
      <c r="E32" s="155"/>
      <c r="F32" s="155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</v>
      </c>
      <c r="C33" s="85" t="str">
        <f>IF(B31=O7,L8,IF(B33&lt;$J$12,$L$7,$L$6))</f>
        <v>CUMPLE</v>
      </c>
      <c r="D33" s="155"/>
      <c r="E33" s="155"/>
      <c r="F33" s="155"/>
      <c r="G33" s="78">
        <f>IF(C32=$L$7,$L$17,$L$18)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IF(C33=$L$7,$L$17,$L$18)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IF(B34=$L$7,$L$17,$L$18)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IF(B35=$L$7,$L$17,$L$18)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IF(B36=$L$7,$L$17,$L$18)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>
        <f>IF(B37=$L$7,$L$17,$L$18)</f>
        <v>0</v>
      </c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14" x14ac:dyDescent="0.15">
      <c r="A40" s="83" t="s">
        <v>96</v>
      </c>
      <c r="B40" s="154" t="s">
        <v>67</v>
      </c>
      <c r="C40" s="154"/>
      <c r="D40" s="155" t="s">
        <v>181</v>
      </c>
      <c r="E40" s="156"/>
      <c r="F40" s="156"/>
      <c r="G40" s="78">
        <f>IF(C39=$L$7,$L$17,$L$18)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24" customHeight="1" x14ac:dyDescent="0.15">
      <c r="A41" s="83" t="s">
        <v>108</v>
      </c>
      <c r="B41" s="84" t="s">
        <v>66</v>
      </c>
      <c r="C41" s="84" t="s">
        <v>68</v>
      </c>
      <c r="D41" s="157" t="s">
        <v>195</v>
      </c>
      <c r="E41" s="157"/>
      <c r="F41" s="157"/>
      <c r="G41" s="78">
        <f>IF(B40=$L$7,$L$17,$L$18)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2" t="s">
        <v>99</v>
      </c>
      <c r="B42" s="153" t="s">
        <v>98</v>
      </c>
      <c r="C42" s="153"/>
      <c r="D42" s="153"/>
      <c r="E42" s="153"/>
      <c r="F42" s="153"/>
      <c r="G42" s="78">
        <f>IF(C41=$L$7,$L$17,$L$18)</f>
        <v>1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  <row r="43" spans="1:20" x14ac:dyDescent="0.15">
      <c r="G43" s="78" t="e">
        <f>SUM(G17:G42)</f>
        <v>#REF!</v>
      </c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</row>
  </sheetData>
  <sheetProtection algorithmName="SHA-512" hashValue="cN2whMi+g4WGk+chDZeWwEO0udcOUop6AEtWBb6Z88B+phmrVo3YBlTcE6g2cFzS0Zw1uJsPp+6zXuHudO8DhQ==" saltValue="b76qNUbWcbyu6zdZ7M/Vrg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 B63:B64 B97:B98" name="Rango1_4"/>
    <protectedRange sqref="B34:C35" name="Rango1_6"/>
    <protectedRange sqref="B21 B30" name="Rango1_8"/>
    <protectedRange sqref="B32" name="Rango1_5_2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567" priority="14" stopIfTrue="1" operator="containsText" text="NO CUMPLE">
      <formula>NOT(ISERROR(SEARCH("NO CUMPLE",B23)))</formula>
    </cfRule>
  </conditionalFormatting>
  <conditionalFormatting sqref="B22:C22">
    <cfRule type="containsText" dxfId="566" priority="21" stopIfTrue="1" operator="containsText" text="NO CUMPLE">
      <formula>NOT(ISERROR(SEARCH("NO CUMPLE",B22)))</formula>
    </cfRule>
  </conditionalFormatting>
  <conditionalFormatting sqref="C41">
    <cfRule type="containsText" dxfId="565" priority="11" stopIfTrue="1" operator="containsText" text="NO CUMPLE">
      <formula>NOT(ISERROR(SEARCH("NO CUMPLE",C41)))</formula>
    </cfRule>
  </conditionalFormatting>
  <conditionalFormatting sqref="B19:C19">
    <cfRule type="containsText" dxfId="564" priority="15" stopIfTrue="1" operator="containsText" text="NO CUMPLE">
      <formula>NOT(ISERROR(SEARCH("NO CUMPLE",B19)))</formula>
    </cfRule>
  </conditionalFormatting>
  <conditionalFormatting sqref="B25:C25">
    <cfRule type="containsText" dxfId="563" priority="20" stopIfTrue="1" operator="containsText" text="NO CUMPLE">
      <formula>NOT(ISERROR(SEARCH("NO CUMPLE",B25)))</formula>
    </cfRule>
  </conditionalFormatting>
  <conditionalFormatting sqref="C26:C27">
    <cfRule type="containsText" dxfId="562" priority="19" stopIfTrue="1" operator="containsText" text="NO CUMPLE">
      <formula>NOT(ISERROR(SEARCH("NO CUMPLE",C26)))</formula>
    </cfRule>
  </conditionalFormatting>
  <conditionalFormatting sqref="C32:C33">
    <cfRule type="containsText" dxfId="561" priority="18" stopIfTrue="1" operator="containsText" text="NO CUMPLE">
      <formula>NOT(ISERROR(SEARCH("NO CUMPLE",C32)))</formula>
    </cfRule>
  </conditionalFormatting>
  <conditionalFormatting sqref="B34:C35">
    <cfRule type="containsText" dxfId="560" priority="17" stopIfTrue="1" operator="containsText" text="NO CUMPLE">
      <formula>NOT(ISERROR(SEARCH("NO CUMPLE",B34)))</formula>
    </cfRule>
  </conditionalFormatting>
  <conditionalFormatting sqref="B38:C38">
    <cfRule type="containsText" dxfId="559" priority="16" stopIfTrue="1" operator="containsText" text="NO CUMPLE">
      <formula>NOT(ISERROR(SEARCH("NO CUMPLE",B38)))</formula>
    </cfRule>
  </conditionalFormatting>
  <conditionalFormatting sqref="C29:C30">
    <cfRule type="containsText" dxfId="558" priority="8" stopIfTrue="1" operator="containsText" text="NO CUMPLE">
      <formula>NOT(ISERROR(SEARCH("NO CUMPLE",C29)))</formula>
    </cfRule>
  </conditionalFormatting>
  <conditionalFormatting sqref="C28">
    <cfRule type="containsText" dxfId="557" priority="12" stopIfTrue="1" operator="containsText" text="NO CUMPLE">
      <formula>NOT(ISERROR(SEARCH("NO CUMPLE",C28)))</formula>
    </cfRule>
  </conditionalFormatting>
  <conditionalFormatting sqref="B31:C31">
    <cfRule type="containsText" dxfId="556" priority="13" stopIfTrue="1" operator="containsText" text="NO PRESENTA">
      <formula>NOT(ISERROR(SEARCH("NO PRESENTA",B31)))</formula>
    </cfRule>
  </conditionalFormatting>
  <conditionalFormatting sqref="C39">
    <cfRule type="containsText" dxfId="555" priority="10" stopIfTrue="1" operator="containsText" text="NO CUMPLE">
      <formula>NOT(ISERROR(SEARCH("NO CUMPLE",C39)))</formula>
    </cfRule>
  </conditionalFormatting>
  <conditionalFormatting sqref="C20:C21">
    <cfRule type="containsText" dxfId="554" priority="9" stopIfTrue="1" operator="containsText" text="NO CUMPLE">
      <formula>NOT(ISERROR(SEARCH("NO CUMPLE",C20)))</formula>
    </cfRule>
  </conditionalFormatting>
  <conditionalFormatting sqref="C16">
    <cfRule type="containsText" dxfId="553" priority="7" stopIfTrue="1" operator="containsText" text="NO CUMPLE">
      <formula>NOT(ISERROR(SEARCH("NO CUMPLE",C16)))</formula>
    </cfRule>
  </conditionalFormatting>
  <conditionalFormatting sqref="C18">
    <cfRule type="containsText" dxfId="552" priority="5" stopIfTrue="1" operator="containsText" text="NO CUMPLE">
      <formula>NOT(ISERROR(SEARCH("NO CUMPLE",C18)))</formula>
    </cfRule>
  </conditionalFormatting>
  <conditionalFormatting sqref="B40:C40">
    <cfRule type="containsText" dxfId="551" priority="3" stopIfTrue="1" operator="containsText" text="NO CUMPLE">
      <formula>NOT(ISERROR(SEARCH("NO CUMPLE",B40)))</formula>
    </cfRule>
  </conditionalFormatting>
  <conditionalFormatting sqref="C17">
    <cfRule type="containsText" dxfId="550" priority="6" stopIfTrue="1" operator="containsText" text="NO CUMPLE">
      <formula>NOT(ISERROR(SEARCH("NO CUMPLE",C17)))</formula>
    </cfRule>
  </conditionalFormatting>
  <conditionalFormatting sqref="B24:C24">
    <cfRule type="containsText" dxfId="549" priority="4" stopIfTrue="1" operator="containsText" text="NO CUMPLE">
      <formula>NOT(ISERROR(SEARCH("NO CUMPLE",B24)))</formula>
    </cfRule>
  </conditionalFormatting>
  <conditionalFormatting sqref="B36:C36">
    <cfRule type="containsText" dxfId="548" priority="2" stopIfTrue="1" operator="containsText" text="NO CUMPLE">
      <formula>NOT(ISERROR(SEARCH("NO CUMPLE",B36)))</formula>
    </cfRule>
  </conditionalFormatting>
  <conditionalFormatting sqref="B37:C37">
    <cfRule type="containsText" dxfId="547" priority="1" stopIfTrue="1" operator="containsText" text="NO CUMPLE">
      <formula>NOT(ISERROR(SEARCH("NO CUMPLE",B37)))</formula>
    </cfRule>
  </conditionalFormatting>
  <dataValidations disablePrompts="1" count="9">
    <dataValidation type="list" allowBlank="1" showInputMessage="1" showErrorMessage="1" sqref="A13:F13 A45:F45 A78 A79:C79" xr:uid="{7FF43237-00A7-E143-8CE8-C287614DCB13}">
      <formula1>$L$3:$L$4</formula1>
    </dataValidation>
    <dataValidation type="date" operator="notBetween" allowBlank="1" showInputMessage="1" showErrorMessage="1" sqref="B21 B30" xr:uid="{F3BDC437-93F6-7244-812C-E2A4592BF989}">
      <formula1>26665</formula1>
      <formula2>36161</formula2>
    </dataValidation>
    <dataValidation type="list" allowBlank="1" showInputMessage="1" showErrorMessage="1" sqref="B16:B18" xr:uid="{55956737-82C1-1A44-A4FD-669534129DEC}">
      <formula1>$J$6:$J$7</formula1>
    </dataValidation>
    <dataValidation type="list" allowBlank="1" showInputMessage="1" showErrorMessage="1" sqref="B39 B41 B26:B28" xr:uid="{7EC10633-749F-A74F-848E-D460790DD088}">
      <formula1>$K$6:$K$7</formula1>
    </dataValidation>
    <dataValidation type="list" allowBlank="1" showInputMessage="1" showErrorMessage="1" sqref="B22:C22 B19:C19 B25:C25" xr:uid="{2BA355FB-333A-5D41-A8ED-F745027A7114}">
      <formula1>$L$6:$L$8</formula1>
    </dataValidation>
    <dataValidation type="list" allowBlank="1" showInputMessage="1" showErrorMessage="1" sqref="B38:C38" xr:uid="{BA95B610-AF96-4345-AAEA-6406768F5D5F}">
      <formula1>$M$6:$M$7</formula1>
    </dataValidation>
    <dataValidation type="list" allowBlank="1" showInputMessage="1" showErrorMessage="1" sqref="C26:C30 C41 C39 C20:C21 B34:C35" xr:uid="{F46DAFCA-1351-3C4A-B6C8-0DB8A9BBC152}">
      <formula1>$L$6:$L$7</formula1>
    </dataValidation>
    <dataValidation type="list" allowBlank="1" showInputMessage="1" showErrorMessage="1" sqref="B31:C31" xr:uid="{864DBABC-A68B-0B4E-98F0-7355DC584520}">
      <formula1>$K$6:$K$8</formula1>
    </dataValidation>
    <dataValidation type="list" allowBlank="1" showInputMessage="1" showErrorMessage="1" sqref="B23:C24 B40:C40 B36:C37" xr:uid="{64CCA58B-2E88-4543-988C-3BFB67714FBE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E5AC1-368B-A945-A088-65DCA0793FFD}">
  <sheetPr>
    <pageSetUpPr fitToPage="1"/>
  </sheetPr>
  <dimension ref="A3:W75"/>
  <sheetViews>
    <sheetView zoomScaleNormal="100" workbookViewId="0">
      <selection activeCell="A52" sqref="A52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3" t="s">
        <v>77</v>
      </c>
      <c r="B13" s="174"/>
      <c r="C13" s="174"/>
      <c r="D13" s="174"/>
      <c r="E13" s="174"/>
      <c r="F13" s="175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6" t="str">
        <f>'[1]Acta de cierre y listado'!D21</f>
        <v>UNIVERSIDAD NACIONAL DE COLOMBIA</v>
      </c>
      <c r="B14" s="177"/>
      <c r="C14" s="177"/>
      <c r="D14" s="177"/>
      <c r="E14" s="177"/>
      <c r="F14" s="178"/>
      <c r="G14" s="78"/>
      <c r="H14" s="78"/>
      <c r="I14" s="78">
        <v>30</v>
      </c>
      <c r="J14" s="78">
        <f>DAYS360(F11,B21)</f>
        <v>-35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ht="13.5" customHeight="1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W15" s="81"/>
    </row>
    <row r="16" spans="1:23" ht="37.5" customHeight="1" x14ac:dyDescent="0.15">
      <c r="A16" s="83" t="s">
        <v>69</v>
      </c>
      <c r="B16" s="84" t="s">
        <v>64</v>
      </c>
      <c r="C16" s="85" t="s">
        <v>68</v>
      </c>
      <c r="D16" s="157" t="s">
        <v>197</v>
      </c>
      <c r="E16" s="157"/>
      <c r="F16" s="15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IF(B17=$J$6,$L$6,IF(B17=$J$7,$L$7,IF(B17=$I$7,#REF!)))</f>
        <v>CUMPLE</v>
      </c>
      <c r="D17" s="155"/>
      <c r="E17" s="155"/>
      <c r="F17" s="155"/>
      <c r="G17" s="78">
        <f>IF(C16=$L$7,$L$17,$L$18)</f>
        <v>1</v>
      </c>
      <c r="H17" s="78"/>
      <c r="I17" s="78">
        <v>91</v>
      </c>
      <c r="J17" s="78">
        <f>DAYS360(F11,B32)+3</f>
        <v>99</v>
      </c>
      <c r="K17" s="78"/>
      <c r="L17" s="78">
        <v>1</v>
      </c>
      <c r="M17" s="78"/>
      <c r="N17" s="78"/>
      <c r="O17" s="78"/>
      <c r="P17" s="78"/>
      <c r="Q17" s="78"/>
      <c r="R17" s="78"/>
      <c r="S17" s="78"/>
      <c r="T17" s="86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IF(B18=$J$6,$L$6,IF(B18=$J$7,$L$7,IF(B18=$I$7,#REF!)))</f>
        <v>CUMPLE</v>
      </c>
      <c r="D18" s="155"/>
      <c r="E18" s="155"/>
      <c r="F18" s="155"/>
      <c r="G18" s="78">
        <f>IF(C17=$L$7,$L$17,$L$18)</f>
        <v>0</v>
      </c>
      <c r="H18" s="78"/>
      <c r="I18" s="78"/>
      <c r="J18" s="78"/>
      <c r="K18" s="78"/>
      <c r="L18" s="78">
        <v>0</v>
      </c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IF(C18=$L$7,$L$17,$L$18)</f>
        <v>0</v>
      </c>
      <c r="H19" s="78"/>
      <c r="I19" s="78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 t="e">
        <f>IF(#REF!=$L$7,$L$17,$L$18)</f>
        <v>#REF!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43945</v>
      </c>
      <c r="C21" s="159"/>
      <c r="D21" s="155"/>
      <c r="E21" s="155"/>
      <c r="F21" s="155"/>
      <c r="G21" s="78">
        <f>IF(C20=$L$7,$L$17,$L$18)</f>
        <v>0</v>
      </c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14" x14ac:dyDescent="0.15">
      <c r="A22" s="83" t="s">
        <v>106</v>
      </c>
      <c r="B22" s="154" t="s">
        <v>65</v>
      </c>
      <c r="C22" s="154"/>
      <c r="D22" s="155"/>
      <c r="E22" s="155"/>
      <c r="F22" s="155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27" customHeight="1" x14ac:dyDescent="0.15">
      <c r="A23" s="83" t="s">
        <v>71</v>
      </c>
      <c r="B23" s="154" t="s">
        <v>67</v>
      </c>
      <c r="C23" s="154"/>
      <c r="D23" s="155"/>
      <c r="E23" s="155"/>
      <c r="F23" s="155"/>
      <c r="G23" s="78">
        <f>IF(B22=$L$7,$L$17,$L$18)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7.25" customHeight="1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IF(B23=$L$7,$L$17,$L$18)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8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IF(B24=$L$7,$L$17,$L$18)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29.25" customHeight="1" x14ac:dyDescent="0.15">
      <c r="A26" s="83" t="s">
        <v>73</v>
      </c>
      <c r="B26" s="84" t="s">
        <v>66</v>
      </c>
      <c r="C26" s="84" t="s">
        <v>65</v>
      </c>
      <c r="D26" s="157" t="s">
        <v>145</v>
      </c>
      <c r="E26" s="157"/>
      <c r="F26" s="157"/>
      <c r="G26" s="78">
        <f>IF(B25=$L$7,$L$17,$L$18)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7"/>
      <c r="E27" s="157"/>
      <c r="F27" s="157"/>
      <c r="G27" s="78">
        <f>IF(C26=$L$7,$L$17,$L$18)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86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7"/>
      <c r="E28" s="157"/>
      <c r="F28" s="157"/>
      <c r="G28" s="78">
        <f>IF(C27=$L$7,$L$17,$L$18)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4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IF(C28=$L$7,$L$17,$L$18)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3.5" customHeight="1" x14ac:dyDescent="0.15">
      <c r="A30" s="83" t="s">
        <v>75</v>
      </c>
      <c r="B30" s="88">
        <v>43944</v>
      </c>
      <c r="C30" s="159"/>
      <c r="D30" s="155"/>
      <c r="E30" s="155"/>
      <c r="F30" s="155"/>
      <c r="G30" s="78">
        <f>IF(C29=$L$7,$L$17,$L$18)</f>
        <v>0</v>
      </c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.25" customHeight="1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44079</v>
      </c>
      <c r="C32" s="85" t="str">
        <f>IF(B31=O7,L8,IF($J$17&lt;$I$17,$L$7,$L$6))</f>
        <v>CUMPLE</v>
      </c>
      <c r="D32" s="155"/>
      <c r="E32" s="155"/>
      <c r="F32" s="155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IF(C32=$L$7,$L$17,$L$18)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IF(C33=$L$7,$L$17,$L$18)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IF(B34=$L$7,$L$17,$L$18)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IF(B35=$L$7,$L$17,$L$18)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IF(B36=$L$7,$L$17,$L$18)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>
        <f>IF(B37=$L$7,$L$17,$L$18)</f>
        <v>0</v>
      </c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14" x14ac:dyDescent="0.15">
      <c r="A40" s="83" t="s">
        <v>96</v>
      </c>
      <c r="B40" s="154" t="s">
        <v>67</v>
      </c>
      <c r="C40" s="154"/>
      <c r="D40" s="155" t="s">
        <v>181</v>
      </c>
      <c r="E40" s="155"/>
      <c r="F40" s="155"/>
      <c r="G40" s="78">
        <f>IF(C39=$L$7,$L$17,$L$18)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14" x14ac:dyDescent="0.15">
      <c r="A41" s="83" t="s">
        <v>108</v>
      </c>
      <c r="B41" s="84" t="s">
        <v>66</v>
      </c>
      <c r="C41" s="84" t="s">
        <v>65</v>
      </c>
      <c r="D41" s="155"/>
      <c r="E41" s="155"/>
      <c r="F41" s="155"/>
      <c r="G41" s="78">
        <f>IF(B40=$L$7,$L$17,$L$18)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2" t="s">
        <v>99</v>
      </c>
      <c r="B42" s="153" t="s">
        <v>182</v>
      </c>
      <c r="C42" s="153"/>
      <c r="D42" s="153"/>
      <c r="E42" s="153"/>
      <c r="F42" s="153"/>
      <c r="G42" s="78">
        <f>IF(C41=$L$7,$L$17,$L$18)</f>
        <v>0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  <row r="43" spans="1:20" x14ac:dyDescent="0.15">
      <c r="G43" s="78" t="e">
        <f>SUM(G17:G42)</f>
        <v>#REF!</v>
      </c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</row>
    <row r="75" ht="25.5" customHeight="1" x14ac:dyDescent="0.15"/>
  </sheetData>
  <sheetProtection algorithmName="SHA-512" hashValue="IJr7TjdBqUtvdUHaKe0hbDiHBBVabTsVnfQu8iu1Z8shFFKiOogaXTQgu05XwpuxvGnviQ712qOeKUNDailKmA==" saltValue="JyMliJkIxnCLkR2WcXAScw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546" priority="14" stopIfTrue="1" operator="containsText" text="NO CUMPLE">
      <formula>NOT(ISERROR(SEARCH("NO CUMPLE",B23)))</formula>
    </cfRule>
  </conditionalFormatting>
  <conditionalFormatting sqref="B22:C22">
    <cfRule type="containsText" dxfId="545" priority="21" stopIfTrue="1" operator="containsText" text="NO CUMPLE">
      <formula>NOT(ISERROR(SEARCH("NO CUMPLE",B22)))</formula>
    </cfRule>
  </conditionalFormatting>
  <conditionalFormatting sqref="C41">
    <cfRule type="containsText" dxfId="544" priority="11" stopIfTrue="1" operator="containsText" text="NO CUMPLE">
      <formula>NOT(ISERROR(SEARCH("NO CUMPLE",C41)))</formula>
    </cfRule>
  </conditionalFormatting>
  <conditionalFormatting sqref="B19:C19">
    <cfRule type="containsText" dxfId="543" priority="15" stopIfTrue="1" operator="containsText" text="NO CUMPLE">
      <formula>NOT(ISERROR(SEARCH("NO CUMPLE",B19)))</formula>
    </cfRule>
  </conditionalFormatting>
  <conditionalFormatting sqref="B25:C25">
    <cfRule type="containsText" dxfId="542" priority="20" stopIfTrue="1" operator="containsText" text="NO CUMPLE">
      <formula>NOT(ISERROR(SEARCH("NO CUMPLE",B25)))</formula>
    </cfRule>
  </conditionalFormatting>
  <conditionalFormatting sqref="C26:C27">
    <cfRule type="containsText" dxfId="541" priority="19" stopIfTrue="1" operator="containsText" text="NO CUMPLE">
      <formula>NOT(ISERROR(SEARCH("NO CUMPLE",C26)))</formula>
    </cfRule>
  </conditionalFormatting>
  <conditionalFormatting sqref="C32:C33">
    <cfRule type="containsText" dxfId="540" priority="18" stopIfTrue="1" operator="containsText" text="NO CUMPLE">
      <formula>NOT(ISERROR(SEARCH("NO CUMPLE",C32)))</formula>
    </cfRule>
  </conditionalFormatting>
  <conditionalFormatting sqref="B34:C35">
    <cfRule type="containsText" dxfId="539" priority="17" stopIfTrue="1" operator="containsText" text="NO CUMPLE">
      <formula>NOT(ISERROR(SEARCH("NO CUMPLE",B34)))</formula>
    </cfRule>
  </conditionalFormatting>
  <conditionalFormatting sqref="B38:C38">
    <cfRule type="containsText" dxfId="538" priority="16" stopIfTrue="1" operator="containsText" text="NO CUMPLE">
      <formula>NOT(ISERROR(SEARCH("NO CUMPLE",B38)))</formula>
    </cfRule>
  </conditionalFormatting>
  <conditionalFormatting sqref="C29:C30">
    <cfRule type="containsText" dxfId="537" priority="8" stopIfTrue="1" operator="containsText" text="NO CUMPLE">
      <formula>NOT(ISERROR(SEARCH("NO CUMPLE",C29)))</formula>
    </cfRule>
  </conditionalFormatting>
  <conditionalFormatting sqref="C28">
    <cfRule type="containsText" dxfId="536" priority="12" stopIfTrue="1" operator="containsText" text="NO CUMPLE">
      <formula>NOT(ISERROR(SEARCH("NO CUMPLE",C28)))</formula>
    </cfRule>
  </conditionalFormatting>
  <conditionalFormatting sqref="B31:C31">
    <cfRule type="containsText" dxfId="535" priority="13" stopIfTrue="1" operator="containsText" text="NO PRESENTA">
      <formula>NOT(ISERROR(SEARCH("NO PRESENTA",B31)))</formula>
    </cfRule>
  </conditionalFormatting>
  <conditionalFormatting sqref="C39">
    <cfRule type="containsText" dxfId="534" priority="10" stopIfTrue="1" operator="containsText" text="NO CUMPLE">
      <formula>NOT(ISERROR(SEARCH("NO CUMPLE",C39)))</formula>
    </cfRule>
  </conditionalFormatting>
  <conditionalFormatting sqref="C20:C21">
    <cfRule type="containsText" dxfId="533" priority="9" stopIfTrue="1" operator="containsText" text="NO CUMPLE">
      <formula>NOT(ISERROR(SEARCH("NO CUMPLE",C20)))</formula>
    </cfRule>
  </conditionalFormatting>
  <conditionalFormatting sqref="C16">
    <cfRule type="containsText" dxfId="532" priority="7" stopIfTrue="1" operator="containsText" text="NO CUMPLE">
      <formula>NOT(ISERROR(SEARCH("NO CUMPLE",C16)))</formula>
    </cfRule>
  </conditionalFormatting>
  <conditionalFormatting sqref="C18">
    <cfRule type="containsText" dxfId="531" priority="5" stopIfTrue="1" operator="containsText" text="NO CUMPLE">
      <formula>NOT(ISERROR(SEARCH("NO CUMPLE",C18)))</formula>
    </cfRule>
  </conditionalFormatting>
  <conditionalFormatting sqref="B40:C40">
    <cfRule type="containsText" dxfId="530" priority="3" stopIfTrue="1" operator="containsText" text="NO CUMPLE">
      <formula>NOT(ISERROR(SEARCH("NO CUMPLE",B40)))</formula>
    </cfRule>
  </conditionalFormatting>
  <conditionalFormatting sqref="C17">
    <cfRule type="containsText" dxfId="529" priority="6" stopIfTrue="1" operator="containsText" text="NO CUMPLE">
      <formula>NOT(ISERROR(SEARCH("NO CUMPLE",C17)))</formula>
    </cfRule>
  </conditionalFormatting>
  <conditionalFormatting sqref="B24:C24">
    <cfRule type="containsText" dxfId="528" priority="4" stopIfTrue="1" operator="containsText" text="NO CUMPLE">
      <formula>NOT(ISERROR(SEARCH("NO CUMPLE",B24)))</formula>
    </cfRule>
  </conditionalFormatting>
  <conditionalFormatting sqref="B36:C36">
    <cfRule type="containsText" dxfId="527" priority="2" stopIfTrue="1" operator="containsText" text="NO CUMPLE">
      <formula>NOT(ISERROR(SEARCH("NO CUMPLE",B36)))</formula>
    </cfRule>
  </conditionalFormatting>
  <conditionalFormatting sqref="B37:C37">
    <cfRule type="containsText" dxfId="526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A13" xr:uid="{73ECFDE0-3777-5149-8ECB-13D5388087F9}">
      <formula1>$L$3:$L$4</formula1>
    </dataValidation>
    <dataValidation type="date" operator="notBetween" allowBlank="1" showInputMessage="1" showErrorMessage="1" sqref="B21 B30" xr:uid="{6F388572-5B15-0E44-9FB0-40D54FDCDB5B}">
      <formula1>26665</formula1>
      <formula2>36161</formula2>
    </dataValidation>
    <dataValidation type="list" allowBlank="1" showInputMessage="1" showErrorMessage="1" sqref="B16:B18" xr:uid="{01785825-61BD-3D48-80E8-40E367C54787}">
      <formula1>$J$6:$J$7</formula1>
    </dataValidation>
    <dataValidation type="list" allowBlank="1" showInputMessage="1" showErrorMessage="1" sqref="B39 B41 B26:B28" xr:uid="{E1EE8662-2981-274E-9C6F-B48A64C25BEB}">
      <formula1>$K$6:$K$7</formula1>
    </dataValidation>
    <dataValidation type="list" allowBlank="1" showInputMessage="1" showErrorMessage="1" sqref="B22:C22 B19:C19 B25:C25" xr:uid="{46E97AE3-5421-3A47-A64A-F5DAE0275D56}">
      <formula1>$L$6:$L$8</formula1>
    </dataValidation>
    <dataValidation type="list" allowBlank="1" showInputMessage="1" showErrorMessage="1" sqref="B38:C38" xr:uid="{46687961-1D55-A941-B34B-8D94F6A6CC12}">
      <formula1>$M$6:$M$7</formula1>
    </dataValidation>
    <dataValidation type="list" allowBlank="1" showInputMessage="1" showErrorMessage="1" sqref="C26:C30 C41 C39 C20:C21 B34:C35" xr:uid="{F50FF47E-4CAE-2246-BDF1-42768855CC23}">
      <formula1>$L$6:$L$7</formula1>
    </dataValidation>
    <dataValidation type="list" allowBlank="1" showInputMessage="1" showErrorMessage="1" sqref="B31:C31" xr:uid="{5721360F-AB9D-BD4B-8E29-DB9F8ECA8CF1}">
      <formula1>$K$6:$K$8</formula1>
    </dataValidation>
    <dataValidation type="list" allowBlank="1" showInputMessage="1" showErrorMessage="1" sqref="B23:C24 B40:C40 B36:C37" xr:uid="{D69ABC48-0678-8D42-939D-9DD34769002F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1B38A-B13E-FF40-A432-906F203F159F}">
  <sheetPr>
    <pageSetUpPr fitToPage="1"/>
  </sheetPr>
  <dimension ref="A3:W43"/>
  <sheetViews>
    <sheetView zoomScaleNormal="100" workbookViewId="0">
      <selection activeCell="S36" sqref="S36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tr">
        <f>'[1]Acta de cierre y listado'!D22</f>
        <v>FUNDACION INTERNACIONAL DE PEDAGOGIA CONCEPTUAL ALBERTO MERANI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-3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ht="13.5" customHeight="1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W15" s="81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IF(B16=$J$6,$L$6,IF(B16=$J$7,$L$7,IF(B16=$I$7,#REF!)))</f>
        <v>CUMPLE</v>
      </c>
      <c r="D16" s="155"/>
      <c r="E16" s="155"/>
      <c r="F16" s="155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IF(B17=$J$6,$L$6,IF(B17=$J$7,$L$7,IF(B17=$I$7,#REF!)))</f>
        <v>CUMPLE</v>
      </c>
      <c r="D17" s="155"/>
      <c r="E17" s="155"/>
      <c r="F17" s="155"/>
      <c r="G17" s="78">
        <f>IF(C16=$L$7,$L$17,$L$18)</f>
        <v>0</v>
      </c>
      <c r="H17" s="78"/>
      <c r="I17" s="78">
        <v>91</v>
      </c>
      <c r="J17" s="78">
        <f>DAYS360(F11,B32)+3</f>
        <v>109</v>
      </c>
      <c r="K17" s="78"/>
      <c r="L17" s="78">
        <v>1</v>
      </c>
      <c r="M17" s="78"/>
      <c r="N17" s="78"/>
      <c r="O17" s="78"/>
      <c r="P17" s="78"/>
      <c r="Q17" s="78"/>
      <c r="R17" s="78"/>
      <c r="S17" s="78"/>
      <c r="T17" s="86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IF(B18=$J$6,$L$6,IF(B18=$J$7,$L$7,IF(B18=$I$7,#REF!)))</f>
        <v>CUMPLE</v>
      </c>
      <c r="D18" s="155"/>
      <c r="E18" s="155"/>
      <c r="F18" s="155"/>
      <c r="G18" s="78">
        <f>IF(C17=$L$7,$L$17,$L$18)</f>
        <v>0</v>
      </c>
      <c r="H18" s="78"/>
      <c r="I18" s="78"/>
      <c r="J18" s="78"/>
      <c r="K18" s="78"/>
      <c r="L18" s="78">
        <v>0</v>
      </c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IF(C18=$L$7,$L$17,$L$18)</f>
        <v>0</v>
      </c>
      <c r="H19" s="78"/>
      <c r="I19" s="78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 t="e">
        <f>IF(#REF!=$L$7,$L$17,$L$18)</f>
        <v>#REF!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43977</v>
      </c>
      <c r="C21" s="159"/>
      <c r="D21" s="155"/>
      <c r="E21" s="155"/>
      <c r="F21" s="155"/>
      <c r="G21" s="78">
        <f>IF(C20=$L$7,$L$17,$L$18)</f>
        <v>0</v>
      </c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14" x14ac:dyDescent="0.15">
      <c r="A22" s="83" t="s">
        <v>106</v>
      </c>
      <c r="B22" s="154" t="s">
        <v>65</v>
      </c>
      <c r="C22" s="154"/>
      <c r="D22" s="155"/>
      <c r="E22" s="155"/>
      <c r="F22" s="155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27" customHeight="1" x14ac:dyDescent="0.15">
      <c r="A23" s="83" t="s">
        <v>71</v>
      </c>
      <c r="B23" s="154" t="s">
        <v>67</v>
      </c>
      <c r="C23" s="154"/>
      <c r="D23" s="155"/>
      <c r="E23" s="155"/>
      <c r="F23" s="155"/>
      <c r="G23" s="78">
        <f>IF(B22=$L$7,$L$17,$L$18)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7.25" customHeight="1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IF(B23=$L$7,$L$17,$L$18)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8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IF(B24=$L$7,$L$17,$L$18)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29.25" customHeight="1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IF(B25=$L$7,$L$17,$L$18)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IF(C26=$L$7,$L$17,$L$18)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86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IF(C27=$L$7,$L$17,$L$18)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4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IF(C28=$L$7,$L$17,$L$18)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3.5" customHeight="1" x14ac:dyDescent="0.15">
      <c r="A30" s="83" t="s">
        <v>75</v>
      </c>
      <c r="B30" s="88">
        <v>43977</v>
      </c>
      <c r="C30" s="159"/>
      <c r="D30" s="155"/>
      <c r="E30" s="155"/>
      <c r="F30" s="155"/>
      <c r="G30" s="78">
        <f>IF(C29=$L$7,$L$17,$L$18)</f>
        <v>0</v>
      </c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.25" customHeight="1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44089</v>
      </c>
      <c r="C32" s="85" t="str">
        <f>IF(B31=O7,L8,IF($J$17&lt;$I$17,$L$7,$L$6))</f>
        <v>CUMPLE</v>
      </c>
      <c r="D32" s="155"/>
      <c r="E32" s="155"/>
      <c r="F32" s="155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IF(C32=$L$7,$L$17,$L$18)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IF(C33=$L$7,$L$17,$L$18)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IF(B34=$L$7,$L$17,$L$18)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IF(B35=$L$7,$L$17,$L$18)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IF(B36=$L$7,$L$17,$L$18)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>
        <f>IF(B37=$L$7,$L$17,$L$18)</f>
        <v>0</v>
      </c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14" x14ac:dyDescent="0.15">
      <c r="A40" s="83" t="s">
        <v>96</v>
      </c>
      <c r="B40" s="154" t="s">
        <v>65</v>
      </c>
      <c r="C40" s="154"/>
      <c r="D40" s="155" t="s">
        <v>183</v>
      </c>
      <c r="E40" s="155"/>
      <c r="F40" s="155"/>
      <c r="G40" s="78">
        <f>IF(C39=$L$7,$L$17,$L$18)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14" x14ac:dyDescent="0.15">
      <c r="A41" s="83" t="s">
        <v>108</v>
      </c>
      <c r="B41" s="84" t="s">
        <v>66</v>
      </c>
      <c r="C41" s="84" t="s">
        <v>65</v>
      </c>
      <c r="D41" s="155"/>
      <c r="E41" s="155"/>
      <c r="F41" s="155"/>
      <c r="G41" s="78">
        <f>IF(B40=$L$7,$L$17,$L$18)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1" t="s">
        <v>99</v>
      </c>
      <c r="B42" s="179" t="s">
        <v>97</v>
      </c>
      <c r="C42" s="179"/>
      <c r="D42" s="179"/>
      <c r="E42" s="179"/>
      <c r="F42" s="179"/>
      <c r="G42" s="78">
        <f>IF(C41=$L$7,$L$17,$L$18)</f>
        <v>0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  <row r="43" spans="1:20" x14ac:dyDescent="0.15">
      <c r="G43" s="78" t="e">
        <f>SUM(G17:G42)</f>
        <v>#REF!</v>
      </c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</row>
  </sheetData>
  <sheetProtection algorithmName="SHA-512" hashValue="8pSIAdUBlRi5En8cUvkduWfVNTRSPL5UcOHzXw5sOYCoFlryeOsxGIU/7+YwtLp+9/yFudl33oFOUZNDPryo9A==" saltValue="/qmgQEqzHJuNzu+V/TnPLQ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525" priority="14" stopIfTrue="1" operator="containsText" text="NO CUMPLE">
      <formula>NOT(ISERROR(SEARCH("NO CUMPLE",B23)))</formula>
    </cfRule>
  </conditionalFormatting>
  <conditionalFormatting sqref="B22:C22">
    <cfRule type="containsText" dxfId="524" priority="21" stopIfTrue="1" operator="containsText" text="NO CUMPLE">
      <formula>NOT(ISERROR(SEARCH("NO CUMPLE",B22)))</formula>
    </cfRule>
  </conditionalFormatting>
  <conditionalFormatting sqref="C41">
    <cfRule type="containsText" dxfId="523" priority="11" stopIfTrue="1" operator="containsText" text="NO CUMPLE">
      <formula>NOT(ISERROR(SEARCH("NO CUMPLE",C41)))</formula>
    </cfRule>
  </conditionalFormatting>
  <conditionalFormatting sqref="B19:C19">
    <cfRule type="containsText" dxfId="522" priority="15" stopIfTrue="1" operator="containsText" text="NO CUMPLE">
      <formula>NOT(ISERROR(SEARCH("NO CUMPLE",B19)))</formula>
    </cfRule>
  </conditionalFormatting>
  <conditionalFormatting sqref="B25:C25">
    <cfRule type="containsText" dxfId="521" priority="20" stopIfTrue="1" operator="containsText" text="NO CUMPLE">
      <formula>NOT(ISERROR(SEARCH("NO CUMPLE",B25)))</formula>
    </cfRule>
  </conditionalFormatting>
  <conditionalFormatting sqref="C26:C27">
    <cfRule type="containsText" dxfId="520" priority="19" stopIfTrue="1" operator="containsText" text="NO CUMPLE">
      <formula>NOT(ISERROR(SEARCH("NO CUMPLE",C26)))</formula>
    </cfRule>
  </conditionalFormatting>
  <conditionalFormatting sqref="C32:C33">
    <cfRule type="containsText" dxfId="519" priority="18" stopIfTrue="1" operator="containsText" text="NO CUMPLE">
      <formula>NOT(ISERROR(SEARCH("NO CUMPLE",C32)))</formula>
    </cfRule>
  </conditionalFormatting>
  <conditionalFormatting sqref="B34:C35">
    <cfRule type="containsText" dxfId="518" priority="17" stopIfTrue="1" operator="containsText" text="NO CUMPLE">
      <formula>NOT(ISERROR(SEARCH("NO CUMPLE",B34)))</formula>
    </cfRule>
  </conditionalFormatting>
  <conditionalFormatting sqref="B38:C38">
    <cfRule type="containsText" dxfId="517" priority="16" stopIfTrue="1" operator="containsText" text="NO CUMPLE">
      <formula>NOT(ISERROR(SEARCH("NO CUMPLE",B38)))</formula>
    </cfRule>
  </conditionalFormatting>
  <conditionalFormatting sqref="C29:C30">
    <cfRule type="containsText" dxfId="516" priority="8" stopIfTrue="1" operator="containsText" text="NO CUMPLE">
      <formula>NOT(ISERROR(SEARCH("NO CUMPLE",C29)))</formula>
    </cfRule>
  </conditionalFormatting>
  <conditionalFormatting sqref="C28">
    <cfRule type="containsText" dxfId="515" priority="12" stopIfTrue="1" operator="containsText" text="NO CUMPLE">
      <formula>NOT(ISERROR(SEARCH("NO CUMPLE",C28)))</formula>
    </cfRule>
  </conditionalFormatting>
  <conditionalFormatting sqref="B31:C31">
    <cfRule type="containsText" dxfId="514" priority="13" stopIfTrue="1" operator="containsText" text="NO PRESENTA">
      <formula>NOT(ISERROR(SEARCH("NO PRESENTA",B31)))</formula>
    </cfRule>
  </conditionalFormatting>
  <conditionalFormatting sqref="C39">
    <cfRule type="containsText" dxfId="513" priority="10" stopIfTrue="1" operator="containsText" text="NO CUMPLE">
      <formula>NOT(ISERROR(SEARCH("NO CUMPLE",C39)))</formula>
    </cfRule>
  </conditionalFormatting>
  <conditionalFormatting sqref="C20:C21">
    <cfRule type="containsText" dxfId="512" priority="9" stopIfTrue="1" operator="containsText" text="NO CUMPLE">
      <formula>NOT(ISERROR(SEARCH("NO CUMPLE",C20)))</formula>
    </cfRule>
  </conditionalFormatting>
  <conditionalFormatting sqref="C16">
    <cfRule type="containsText" dxfId="511" priority="7" stopIfTrue="1" operator="containsText" text="NO CUMPLE">
      <formula>NOT(ISERROR(SEARCH("NO CUMPLE",C16)))</formula>
    </cfRule>
  </conditionalFormatting>
  <conditionalFormatting sqref="C18">
    <cfRule type="containsText" dxfId="510" priority="5" stopIfTrue="1" operator="containsText" text="NO CUMPLE">
      <formula>NOT(ISERROR(SEARCH("NO CUMPLE",C18)))</formula>
    </cfRule>
  </conditionalFormatting>
  <conditionalFormatting sqref="B40:C40">
    <cfRule type="containsText" dxfId="509" priority="3" stopIfTrue="1" operator="containsText" text="NO CUMPLE">
      <formula>NOT(ISERROR(SEARCH("NO CUMPLE",B40)))</formula>
    </cfRule>
  </conditionalFormatting>
  <conditionalFormatting sqref="C17">
    <cfRule type="containsText" dxfId="508" priority="6" stopIfTrue="1" operator="containsText" text="NO CUMPLE">
      <formula>NOT(ISERROR(SEARCH("NO CUMPLE",C17)))</formula>
    </cfRule>
  </conditionalFormatting>
  <conditionalFormatting sqref="B24:C24">
    <cfRule type="containsText" dxfId="507" priority="4" stopIfTrue="1" operator="containsText" text="NO CUMPLE">
      <formula>NOT(ISERROR(SEARCH("NO CUMPLE",B24)))</formula>
    </cfRule>
  </conditionalFormatting>
  <conditionalFormatting sqref="B36:C36">
    <cfRule type="containsText" dxfId="506" priority="2" stopIfTrue="1" operator="containsText" text="NO CUMPLE">
      <formula>NOT(ISERROR(SEARCH("NO CUMPLE",B36)))</formula>
    </cfRule>
  </conditionalFormatting>
  <conditionalFormatting sqref="B37:C37">
    <cfRule type="containsText" dxfId="505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A13:F13" xr:uid="{53D2D4E0-D734-6043-B118-E0AAB21BFE5B}">
      <formula1>$L$3:$L$4</formula1>
    </dataValidation>
    <dataValidation type="date" operator="notBetween" allowBlank="1" showInputMessage="1" showErrorMessage="1" sqref="B21 B30" xr:uid="{A53A64EE-64DB-5B44-8A77-1DBEA3115966}">
      <formula1>26665</formula1>
      <formula2>36161</formula2>
    </dataValidation>
    <dataValidation type="list" allowBlank="1" showInputMessage="1" showErrorMessage="1" sqref="B16:B18" xr:uid="{62FB400D-0FB2-B844-8F5A-83D29E734501}">
      <formula1>$J$6:$J$7</formula1>
    </dataValidation>
    <dataValidation type="list" allowBlank="1" showInputMessage="1" showErrorMessage="1" sqref="B39 B41 B26:B28" xr:uid="{CA0959B3-87BB-5342-ABD5-46A5FF5B1C4E}">
      <formula1>$K$6:$K$7</formula1>
    </dataValidation>
    <dataValidation type="list" allowBlank="1" showInputMessage="1" showErrorMessage="1" sqref="B22:C22 B19:C19 B25:C25" xr:uid="{5C32BD55-BD8D-1843-8847-4739CB002BAA}">
      <formula1>$L$6:$L$8</formula1>
    </dataValidation>
    <dataValidation type="list" allowBlank="1" showInputMessage="1" showErrorMessage="1" sqref="B38:C38" xr:uid="{B88877F8-ED2A-AD43-B2CE-B9D6BADE3D22}">
      <formula1>$M$6:$M$7</formula1>
    </dataValidation>
    <dataValidation type="list" allowBlank="1" showInputMessage="1" showErrorMessage="1" sqref="C26:C30 C41 C39 C20:C21 B34:C35" xr:uid="{BFF04061-3D61-C648-855A-3725E07470BC}">
      <formula1>$L$6:$L$7</formula1>
    </dataValidation>
    <dataValidation type="list" allowBlank="1" showInputMessage="1" showErrorMessage="1" sqref="B31:C31" xr:uid="{1125B50B-D7BC-7047-BE67-115F85229554}">
      <formula1>$K$6:$K$8</formula1>
    </dataValidation>
    <dataValidation type="list" allowBlank="1" showInputMessage="1" showErrorMessage="1" sqref="B23:C24 B40:C40 B36:C37" xr:uid="{0C305105-039A-9249-BA97-637C067C4E94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:W43"/>
  <sheetViews>
    <sheetView zoomScaleNormal="100" workbookViewId="0">
      <selection activeCell="A15" sqref="A15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tr">
        <f>'Acta de cierre y listado'!D23</f>
        <v>E DISTRIBUTION S.A.S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DAYS360(F11,B21)</f>
        <v>-15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ht="13.5" customHeight="1" x14ac:dyDescent="0.15">
      <c r="A15" s="35" t="s">
        <v>61</v>
      </c>
      <c r="B15" s="146" t="s">
        <v>62</v>
      </c>
      <c r="C15" s="146"/>
      <c r="D15" s="147" t="s">
        <v>63</v>
      </c>
      <c r="E15" s="147"/>
      <c r="F15" s="14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W15" s="25"/>
    </row>
    <row r="16" spans="1:23" ht="14" x14ac:dyDescent="0.15">
      <c r="A16" s="54" t="s">
        <v>69</v>
      </c>
      <c r="B16" s="29" t="s">
        <v>64</v>
      </c>
      <c r="C16" s="30" t="str">
        <f>IF(B16=$J$6,$L$6,IF(B16=$J$7,$L$7,IF(B16=$I$7,#REF!)))</f>
        <v>CUMPLE</v>
      </c>
      <c r="D16" s="123"/>
      <c r="E16" s="123"/>
      <c r="F16" s="123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14" x14ac:dyDescent="0.15">
      <c r="A17" s="54" t="s">
        <v>70</v>
      </c>
      <c r="B17" s="29" t="s">
        <v>64</v>
      </c>
      <c r="C17" s="30" t="str">
        <f>IF(B17=$J$6,$L$6,IF(B17=$J$7,$L$7,IF(B17=$I$7,#REF!)))</f>
        <v>CUMPLE</v>
      </c>
      <c r="D17" s="123"/>
      <c r="E17" s="123"/>
      <c r="F17" s="123"/>
      <c r="G17" s="21">
        <f>IF(C16=$L$7,$L$17,$L$18)</f>
        <v>0</v>
      </c>
      <c r="H17" s="21"/>
      <c r="I17" s="21">
        <v>91</v>
      </c>
      <c r="J17" s="24">
        <f>DAYS360(F11,B32)+3</f>
        <v>95</v>
      </c>
      <c r="K17" s="21"/>
      <c r="L17" s="21">
        <v>1</v>
      </c>
      <c r="M17" s="21"/>
      <c r="N17" s="21"/>
      <c r="O17" s="21"/>
      <c r="P17" s="21"/>
      <c r="Q17" s="21"/>
      <c r="R17" s="21"/>
      <c r="S17" s="21"/>
      <c r="T17" s="26"/>
    </row>
    <row r="18" spans="1:20" ht="14" x14ac:dyDescent="0.15">
      <c r="A18" s="54" t="s">
        <v>81</v>
      </c>
      <c r="B18" s="29" t="s">
        <v>64</v>
      </c>
      <c r="C18" s="30" t="str">
        <f>IF(B18=$J$6,$L$6,IF(B18=$J$7,$L$7,IF(B18=$I$7,#REF!)))</f>
        <v>CUMPLE</v>
      </c>
      <c r="D18" s="123"/>
      <c r="E18" s="123"/>
      <c r="F18" s="123"/>
      <c r="G18" s="21">
        <f>IF(C17=$L$7,$L$17,$L$18)</f>
        <v>0</v>
      </c>
      <c r="H18" s="21"/>
      <c r="I18" s="21"/>
      <c r="J18" s="21"/>
      <c r="K18" s="21"/>
      <c r="L18" s="21">
        <v>0</v>
      </c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54" t="s">
        <v>82</v>
      </c>
      <c r="B19" s="124" t="s">
        <v>86</v>
      </c>
      <c r="C19" s="124"/>
      <c r="D19" s="123"/>
      <c r="E19" s="123"/>
      <c r="F19" s="123"/>
      <c r="G19" s="21">
        <f>IF(C18=$L$7,$L$17,$L$18)</f>
        <v>0</v>
      </c>
      <c r="H19" s="21"/>
      <c r="I19" s="21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138" t="s">
        <v>105</v>
      </c>
      <c r="B20" s="31" t="s">
        <v>90</v>
      </c>
      <c r="C20" s="132" t="s">
        <v>65</v>
      </c>
      <c r="D20" s="123"/>
      <c r="E20" s="123"/>
      <c r="F20" s="123"/>
      <c r="G20" s="21" t="e">
        <f>IF(#REF!=$L$7,$L$17,$L$18)</f>
        <v>#REF!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x14ac:dyDescent="0.15">
      <c r="A21" s="138"/>
      <c r="B21" s="32">
        <v>43965</v>
      </c>
      <c r="C21" s="132"/>
      <c r="D21" s="123"/>
      <c r="E21" s="123"/>
      <c r="F21" s="123"/>
      <c r="G21" s="21">
        <f>IF(C20=$L$7,$L$17,$L$18)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ht="14" x14ac:dyDescent="0.15">
      <c r="A22" s="54" t="s">
        <v>106</v>
      </c>
      <c r="B22" s="124" t="s">
        <v>65</v>
      </c>
      <c r="C22" s="124"/>
      <c r="D22" s="123"/>
      <c r="E22" s="123"/>
      <c r="F22" s="123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7" customHeight="1" x14ac:dyDescent="0.15">
      <c r="A23" s="54" t="s">
        <v>71</v>
      </c>
      <c r="B23" s="124" t="s">
        <v>67</v>
      </c>
      <c r="C23" s="124"/>
      <c r="D23" s="123"/>
      <c r="E23" s="123"/>
      <c r="F23" s="123"/>
      <c r="G23" s="21">
        <f>IF(B22=$L$7,$L$17,$L$18)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7.25" customHeight="1" x14ac:dyDescent="0.15">
      <c r="A24" s="54" t="s">
        <v>103</v>
      </c>
      <c r="B24" s="124" t="s">
        <v>67</v>
      </c>
      <c r="C24" s="124"/>
      <c r="D24" s="123"/>
      <c r="E24" s="123"/>
      <c r="F24" s="123"/>
      <c r="G24" s="21">
        <f>IF(B23=$L$7,$L$17,$L$18)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28" x14ac:dyDescent="0.15">
      <c r="A25" s="54" t="s">
        <v>72</v>
      </c>
      <c r="B25" s="124" t="s">
        <v>65</v>
      </c>
      <c r="C25" s="124"/>
      <c r="D25" s="134"/>
      <c r="E25" s="135"/>
      <c r="F25" s="136"/>
      <c r="G25" s="21">
        <f>IF(B24=$L$7,$L$17,$L$18)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29.25" customHeight="1" x14ac:dyDescent="0.15">
      <c r="A26" s="54" t="s">
        <v>73</v>
      </c>
      <c r="B26" s="29" t="s">
        <v>66</v>
      </c>
      <c r="C26" s="29" t="s">
        <v>65</v>
      </c>
      <c r="D26" s="123"/>
      <c r="E26" s="123"/>
      <c r="F26" s="123"/>
      <c r="G26" s="21">
        <f>IF(B25=$L$7,$L$17,$L$18)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4" x14ac:dyDescent="0.15">
      <c r="A27" s="54" t="s">
        <v>74</v>
      </c>
      <c r="B27" s="29" t="s">
        <v>66</v>
      </c>
      <c r="C27" s="29" t="s">
        <v>65</v>
      </c>
      <c r="D27" s="123"/>
      <c r="E27" s="123"/>
      <c r="F27" s="123"/>
      <c r="G27" s="21">
        <f>IF(C26=$L$7,$L$17,$L$18)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6"/>
      <c r="T27" s="21"/>
    </row>
    <row r="28" spans="1:20" ht="14" x14ac:dyDescent="0.15">
      <c r="A28" s="54" t="s">
        <v>83</v>
      </c>
      <c r="B28" s="29" t="s">
        <v>66</v>
      </c>
      <c r="C28" s="29" t="s">
        <v>65</v>
      </c>
      <c r="D28" s="123"/>
      <c r="E28" s="123"/>
      <c r="F28" s="123"/>
      <c r="G28" s="21">
        <f>IF(C27=$L$7,$L$17,$L$18)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4" x14ac:dyDescent="0.15">
      <c r="A29" s="54" t="s">
        <v>104</v>
      </c>
      <c r="B29" s="31" t="s">
        <v>90</v>
      </c>
      <c r="C29" s="132" t="s">
        <v>65</v>
      </c>
      <c r="D29" s="123"/>
      <c r="E29" s="123"/>
      <c r="F29" s="123"/>
      <c r="G29" s="21">
        <f>IF(C28=$L$7,$L$17,$L$18)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3.5" customHeight="1" x14ac:dyDescent="0.15">
      <c r="A30" s="54" t="s">
        <v>75</v>
      </c>
      <c r="B30" s="32">
        <v>43965</v>
      </c>
      <c r="C30" s="132"/>
      <c r="D30" s="123"/>
      <c r="E30" s="123"/>
      <c r="F30" s="123"/>
      <c r="G30" s="21">
        <f>IF(C29=$L$7,$L$17,$L$18)</f>
        <v>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.25" customHeight="1" x14ac:dyDescent="0.15">
      <c r="A31" s="54" t="s">
        <v>78</v>
      </c>
      <c r="B31" s="133" t="s">
        <v>66</v>
      </c>
      <c r="C31" s="133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54" t="s">
        <v>79</v>
      </c>
      <c r="B32" s="50">
        <v>44074</v>
      </c>
      <c r="C32" s="30" t="str">
        <f>IF(B31=O7,L8,IF($J$17&lt;$I$17,$L$7,$L$6))</f>
        <v>CUMPLE</v>
      </c>
      <c r="D32" s="123"/>
      <c r="E32" s="123"/>
      <c r="F32" s="12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54" t="s">
        <v>80</v>
      </c>
      <c r="B33" s="75" t="s">
        <v>157</v>
      </c>
      <c r="C33" s="30" t="str">
        <f>IF(B31=O7,L8,IF(B33&lt;$J$12,$L$7,$L$6))</f>
        <v>CUMPLE</v>
      </c>
      <c r="D33" s="123"/>
      <c r="E33" s="123"/>
      <c r="F33" s="123"/>
      <c r="G33" s="21">
        <f>IF(C32=$L$7,$L$17,$L$18)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54" t="s">
        <v>102</v>
      </c>
      <c r="B34" s="124" t="s">
        <v>65</v>
      </c>
      <c r="C34" s="124"/>
      <c r="D34" s="123"/>
      <c r="E34" s="123"/>
      <c r="F34" s="123"/>
      <c r="G34" s="21">
        <f>IF(C33=$L$7,$L$17,$L$18)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54" t="s">
        <v>91</v>
      </c>
      <c r="B35" s="124" t="s">
        <v>65</v>
      </c>
      <c r="C35" s="124"/>
      <c r="D35" s="139"/>
      <c r="E35" s="139"/>
      <c r="F35" s="139"/>
      <c r="G35" s="21">
        <f>IF(B34=$L$7,$L$17,$L$18)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54" t="s">
        <v>92</v>
      </c>
      <c r="B36" s="124" t="s">
        <v>67</v>
      </c>
      <c r="C36" s="124"/>
      <c r="D36" s="180"/>
      <c r="E36" s="181"/>
      <c r="F36" s="182"/>
      <c r="G36" s="21">
        <f>IF(B35=$L$7,$L$17,$L$18)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54" t="s">
        <v>93</v>
      </c>
      <c r="B37" s="124" t="s">
        <v>67</v>
      </c>
      <c r="C37" s="124"/>
      <c r="D37" s="183"/>
      <c r="E37" s="184"/>
      <c r="F37" s="185"/>
      <c r="G37" s="21">
        <f>IF(B36=$L$7,$L$17,$L$18)</f>
        <v>0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23.25" customHeight="1" x14ac:dyDescent="0.15">
      <c r="A38" s="54" t="s">
        <v>94</v>
      </c>
      <c r="B38" s="124" t="s">
        <v>67</v>
      </c>
      <c r="C38" s="124"/>
      <c r="D38" s="123"/>
      <c r="E38" s="123"/>
      <c r="F38" s="123"/>
      <c r="G38" s="21">
        <f>IF(B37=$L$7,$L$17,$L$18)</f>
        <v>0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54" t="s">
        <v>95</v>
      </c>
      <c r="B39" s="29" t="s">
        <v>66</v>
      </c>
      <c r="C39" s="29" t="s">
        <v>65</v>
      </c>
      <c r="D39" s="123"/>
      <c r="E39" s="123"/>
      <c r="F39" s="123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54" t="s">
        <v>96</v>
      </c>
      <c r="B40" s="124" t="s">
        <v>67</v>
      </c>
      <c r="C40" s="124"/>
      <c r="D40" s="137" t="s">
        <v>176</v>
      </c>
      <c r="E40" s="137"/>
      <c r="F40" s="137"/>
      <c r="G40" s="21">
        <f>IF(C39=$L$7,$L$17,$L$18)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24" customHeight="1" x14ac:dyDescent="0.15">
      <c r="A41" s="54" t="s">
        <v>108</v>
      </c>
      <c r="B41" s="29" t="s">
        <v>66</v>
      </c>
      <c r="C41" s="29" t="s">
        <v>68</v>
      </c>
      <c r="D41" s="137" t="s">
        <v>158</v>
      </c>
      <c r="E41" s="137"/>
      <c r="F41" s="137"/>
      <c r="G41" s="21">
        <f>IF(B40=$L$7,$L$17,$L$18)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93" t="s">
        <v>99</v>
      </c>
      <c r="B42" s="125" t="s">
        <v>98</v>
      </c>
      <c r="C42" s="125"/>
      <c r="D42" s="125"/>
      <c r="E42" s="125"/>
      <c r="F42" s="125"/>
      <c r="G42" s="21">
        <f>IF(C41=$L$7,$L$17,$L$18)</f>
        <v>1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x14ac:dyDescent="0.15">
      <c r="G43" s="21" t="e">
        <f>SUM(G17:G42)</f>
        <v>#REF!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</sheetData>
  <sheetProtection algorithmName="SHA-512" hashValue="uboRUe6Vf5fze06n32xxh4HIegwCUYbtGjG75LZydb4BGfpJxmLK6Pxb9QmclEVFvnIv43GLJbQDCa5NBnjNZw==" saltValue="VhdR6lXcqpfAbm8RcgA6Nw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1">
    <mergeCell ref="A11:E11"/>
    <mergeCell ref="D17:F17"/>
    <mergeCell ref="D18:F18"/>
    <mergeCell ref="B19:C19"/>
    <mergeCell ref="D19:F19"/>
    <mergeCell ref="A12:F12"/>
    <mergeCell ref="A13:F13"/>
    <mergeCell ref="A14:F14"/>
    <mergeCell ref="B15:C15"/>
    <mergeCell ref="A8:B8"/>
    <mergeCell ref="C8:F8"/>
    <mergeCell ref="A9:F9"/>
    <mergeCell ref="A10:B10"/>
    <mergeCell ref="D10:F10"/>
    <mergeCell ref="D15:F15"/>
    <mergeCell ref="A20:A21"/>
    <mergeCell ref="C20:C21"/>
    <mergeCell ref="D20:F20"/>
    <mergeCell ref="D21:F21"/>
    <mergeCell ref="D16:F16"/>
    <mergeCell ref="B22:C22"/>
    <mergeCell ref="D22:F22"/>
    <mergeCell ref="B31:C31"/>
    <mergeCell ref="D31:F31"/>
    <mergeCell ref="B23:C23"/>
    <mergeCell ref="B24:C24"/>
    <mergeCell ref="D24:F24"/>
    <mergeCell ref="B25:C25"/>
    <mergeCell ref="D25:F25"/>
    <mergeCell ref="D26:F26"/>
    <mergeCell ref="D27:F27"/>
    <mergeCell ref="D28:F28"/>
    <mergeCell ref="C29:C30"/>
    <mergeCell ref="D29:F30"/>
    <mergeCell ref="D23:F23"/>
    <mergeCell ref="D32:F32"/>
    <mergeCell ref="D33:F33"/>
    <mergeCell ref="B34:C34"/>
    <mergeCell ref="D34:F34"/>
    <mergeCell ref="B35:C35"/>
    <mergeCell ref="D35:F35"/>
    <mergeCell ref="B42:F42"/>
    <mergeCell ref="B36:C36"/>
    <mergeCell ref="B37:C37"/>
    <mergeCell ref="B38:C38"/>
    <mergeCell ref="D38:F38"/>
    <mergeCell ref="D36:F37"/>
    <mergeCell ref="D39:F39"/>
    <mergeCell ref="B40:C40"/>
    <mergeCell ref="D40:F40"/>
    <mergeCell ref="D41:F41"/>
  </mergeCells>
  <conditionalFormatting sqref="B23:C23">
    <cfRule type="containsText" dxfId="504" priority="36" stopIfTrue="1" operator="containsText" text="NO CUMPLE">
      <formula>NOT(ISERROR(SEARCH("NO CUMPLE",B23)))</formula>
    </cfRule>
  </conditionalFormatting>
  <conditionalFormatting sqref="B22:C22">
    <cfRule type="containsText" dxfId="503" priority="44" stopIfTrue="1" operator="containsText" text="NO CUMPLE">
      <formula>NOT(ISERROR(SEARCH("NO CUMPLE",B22)))</formula>
    </cfRule>
  </conditionalFormatting>
  <conditionalFormatting sqref="C41">
    <cfRule type="containsText" dxfId="502" priority="33" stopIfTrue="1" operator="containsText" text="NO CUMPLE">
      <formula>NOT(ISERROR(SEARCH("NO CUMPLE",C41)))</formula>
    </cfRule>
  </conditionalFormatting>
  <conditionalFormatting sqref="B19:C19">
    <cfRule type="containsText" dxfId="501" priority="37" stopIfTrue="1" operator="containsText" text="NO CUMPLE">
      <formula>NOT(ISERROR(SEARCH("NO CUMPLE",B19)))</formula>
    </cfRule>
  </conditionalFormatting>
  <conditionalFormatting sqref="B25:C25">
    <cfRule type="containsText" dxfId="500" priority="43" stopIfTrue="1" operator="containsText" text="NO CUMPLE">
      <formula>NOT(ISERROR(SEARCH("NO CUMPLE",B25)))</formula>
    </cfRule>
  </conditionalFormatting>
  <conditionalFormatting sqref="C26:C27">
    <cfRule type="containsText" dxfId="499" priority="42" stopIfTrue="1" operator="containsText" text="NO CUMPLE">
      <formula>NOT(ISERROR(SEARCH("NO CUMPLE",C26)))</formula>
    </cfRule>
  </conditionalFormatting>
  <conditionalFormatting sqref="C32:C33">
    <cfRule type="containsText" dxfId="498" priority="41" stopIfTrue="1" operator="containsText" text="NO CUMPLE">
      <formula>NOT(ISERROR(SEARCH("NO CUMPLE",C32)))</formula>
    </cfRule>
  </conditionalFormatting>
  <conditionalFormatting sqref="B34:C35">
    <cfRule type="containsText" dxfId="497" priority="40" stopIfTrue="1" operator="containsText" text="NO CUMPLE">
      <formula>NOT(ISERROR(SEARCH("NO CUMPLE",B34)))</formula>
    </cfRule>
  </conditionalFormatting>
  <conditionalFormatting sqref="B38:C38">
    <cfRule type="containsText" dxfId="496" priority="39" stopIfTrue="1" operator="containsText" text="NO CUMPLE">
      <formula>NOT(ISERROR(SEARCH("NO CUMPLE",B38)))</formula>
    </cfRule>
  </conditionalFormatting>
  <conditionalFormatting sqref="C29:C30">
    <cfRule type="containsText" dxfId="495" priority="30" stopIfTrue="1" operator="containsText" text="NO CUMPLE">
      <formula>NOT(ISERROR(SEARCH("NO CUMPLE",C29)))</formula>
    </cfRule>
  </conditionalFormatting>
  <conditionalFormatting sqref="C28">
    <cfRule type="containsText" dxfId="494" priority="34" stopIfTrue="1" operator="containsText" text="NO CUMPLE">
      <formula>NOT(ISERROR(SEARCH("NO CUMPLE",C28)))</formula>
    </cfRule>
  </conditionalFormatting>
  <conditionalFormatting sqref="B31:C31">
    <cfRule type="containsText" dxfId="493" priority="35" stopIfTrue="1" operator="containsText" text="NO PRESENTA">
      <formula>NOT(ISERROR(SEARCH("NO PRESENTA",B31)))</formula>
    </cfRule>
  </conditionalFormatting>
  <conditionalFormatting sqref="C39">
    <cfRule type="containsText" dxfId="492" priority="32" stopIfTrue="1" operator="containsText" text="NO CUMPLE">
      <formula>NOT(ISERROR(SEARCH("NO CUMPLE",C39)))</formula>
    </cfRule>
  </conditionalFormatting>
  <conditionalFormatting sqref="C20:C21">
    <cfRule type="containsText" dxfId="491" priority="31" stopIfTrue="1" operator="containsText" text="NO CUMPLE">
      <formula>NOT(ISERROR(SEARCH("NO CUMPLE",C20)))</formula>
    </cfRule>
  </conditionalFormatting>
  <conditionalFormatting sqref="C16">
    <cfRule type="containsText" dxfId="490" priority="29" stopIfTrue="1" operator="containsText" text="NO CUMPLE">
      <formula>NOT(ISERROR(SEARCH("NO CUMPLE",C16)))</formula>
    </cfRule>
  </conditionalFormatting>
  <conditionalFormatting sqref="C18">
    <cfRule type="containsText" dxfId="489" priority="27" stopIfTrue="1" operator="containsText" text="NO CUMPLE">
      <formula>NOT(ISERROR(SEARCH("NO CUMPLE",C18)))</formula>
    </cfRule>
  </conditionalFormatting>
  <conditionalFormatting sqref="B40:C40">
    <cfRule type="containsText" dxfId="488" priority="25" stopIfTrue="1" operator="containsText" text="NO CUMPLE">
      <formula>NOT(ISERROR(SEARCH("NO CUMPLE",B40)))</formula>
    </cfRule>
  </conditionalFormatting>
  <conditionalFormatting sqref="C17">
    <cfRule type="containsText" dxfId="487" priority="28" stopIfTrue="1" operator="containsText" text="NO CUMPLE">
      <formula>NOT(ISERROR(SEARCH("NO CUMPLE",C17)))</formula>
    </cfRule>
  </conditionalFormatting>
  <conditionalFormatting sqref="B24:C24">
    <cfRule type="containsText" dxfId="486" priority="26" stopIfTrue="1" operator="containsText" text="NO CUMPLE">
      <formula>NOT(ISERROR(SEARCH("NO CUMPLE",B24)))</formula>
    </cfRule>
  </conditionalFormatting>
  <conditionalFormatting sqref="B36:C36">
    <cfRule type="containsText" dxfId="485" priority="24" stopIfTrue="1" operator="containsText" text="NO CUMPLE">
      <formula>NOT(ISERROR(SEARCH("NO CUMPLE",B36)))</formula>
    </cfRule>
  </conditionalFormatting>
  <conditionalFormatting sqref="B37:C37">
    <cfRule type="containsText" dxfId="484" priority="23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00000000-0002-0000-0500-000000000000}">
      <formula1>$N$6:$N$8</formula1>
    </dataValidation>
    <dataValidation type="list" allowBlank="1" showInputMessage="1" showErrorMessage="1" sqref="B31:C31" xr:uid="{00000000-0002-0000-0500-000001000000}">
      <formula1>$K$6:$K$8</formula1>
    </dataValidation>
    <dataValidation type="list" allowBlank="1" showInputMessage="1" showErrorMessage="1" sqref="C26:C30 C41 C39 C20:C21 B34:C35" xr:uid="{00000000-0002-0000-0500-000002000000}">
      <formula1>$L$6:$L$7</formula1>
    </dataValidation>
    <dataValidation type="list" allowBlank="1" showInputMessage="1" showErrorMessage="1" sqref="B38:C38" xr:uid="{00000000-0002-0000-0500-000003000000}">
      <formula1>$M$6:$M$7</formula1>
    </dataValidation>
    <dataValidation type="list" allowBlank="1" showInputMessage="1" showErrorMessage="1" sqref="B22:C22 B19:C19 B25:C25" xr:uid="{00000000-0002-0000-0500-000004000000}">
      <formula1>$L$6:$L$8</formula1>
    </dataValidation>
    <dataValidation type="list" allowBlank="1" showInputMessage="1" showErrorMessage="1" sqref="B39 B41 B26:B28" xr:uid="{00000000-0002-0000-0500-000005000000}">
      <formula1>$K$6:$K$7</formula1>
    </dataValidation>
    <dataValidation type="list" allowBlank="1" showInputMessage="1" showErrorMessage="1" sqref="B16:B18" xr:uid="{00000000-0002-0000-0500-000006000000}">
      <formula1>$J$6:$J$7</formula1>
    </dataValidation>
    <dataValidation type="date" operator="notBetween" allowBlank="1" showInputMessage="1" showErrorMessage="1" sqref="B21 B30" xr:uid="{00000000-0002-0000-0500-000007000000}">
      <formula1>26665</formula1>
      <formula2>36161</formula2>
    </dataValidation>
    <dataValidation type="list" allowBlank="1" showInputMessage="1" showErrorMessage="1" sqref="A13:F13" xr:uid="{00000000-0002-0000-0500-000008000000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:W104"/>
  <sheetViews>
    <sheetView zoomScaleNormal="100" workbookViewId="0">
      <selection activeCell="A47" sqref="A47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tr">
        <f>'Acta de cierre y listado'!D24</f>
        <v>ASESORIA Y GESTION CIA S.A.S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DAYS360(F11,B21)</f>
        <v>-8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ht="13.5" customHeight="1" x14ac:dyDescent="0.15">
      <c r="A15" s="35" t="s">
        <v>61</v>
      </c>
      <c r="B15" s="146" t="s">
        <v>62</v>
      </c>
      <c r="C15" s="146"/>
      <c r="D15" s="147" t="s">
        <v>63</v>
      </c>
      <c r="E15" s="147"/>
      <c r="F15" s="14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W15" s="25"/>
    </row>
    <row r="16" spans="1:23" ht="14" x14ac:dyDescent="0.15">
      <c r="A16" s="48" t="s">
        <v>69</v>
      </c>
      <c r="B16" s="29" t="s">
        <v>64</v>
      </c>
      <c r="C16" s="30" t="str">
        <f>IF(B16=$J$6,$L$6,IF(B16=$J$7,$L$7,IF(B16=$I$7,#REF!)))</f>
        <v>CUMPLE</v>
      </c>
      <c r="D16" s="123"/>
      <c r="E16" s="123"/>
      <c r="F16" s="123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14" x14ac:dyDescent="0.15">
      <c r="A17" s="48" t="s">
        <v>70</v>
      </c>
      <c r="B17" s="29" t="s">
        <v>64</v>
      </c>
      <c r="C17" s="30" t="str">
        <f>IF(B17=$J$6,$L$6,IF(B17=$J$7,$L$7,IF(B17=$I$7,#REF!)))</f>
        <v>CUMPLE</v>
      </c>
      <c r="D17" s="123"/>
      <c r="E17" s="123"/>
      <c r="F17" s="123"/>
      <c r="G17" s="21">
        <f>IF(C16=$L$7,$L$17,$L$18)</f>
        <v>0</v>
      </c>
      <c r="H17" s="21"/>
      <c r="I17" s="21">
        <v>91</v>
      </c>
      <c r="J17" s="24">
        <f>DAYS360(F11,B32)+3</f>
        <v>94</v>
      </c>
      <c r="K17" s="21"/>
      <c r="L17" s="21">
        <v>1</v>
      </c>
      <c r="M17" s="21"/>
      <c r="N17" s="21"/>
      <c r="O17" s="21"/>
      <c r="P17" s="21"/>
      <c r="Q17" s="21"/>
      <c r="R17" s="21"/>
      <c r="S17" s="21"/>
      <c r="T17" s="26"/>
    </row>
    <row r="18" spans="1:20" ht="14" x14ac:dyDescent="0.15">
      <c r="A18" s="48" t="s">
        <v>81</v>
      </c>
      <c r="B18" s="29" t="s">
        <v>64</v>
      </c>
      <c r="C18" s="30" t="str">
        <f>IF(B18=$J$6,$L$6,IF(B18=$J$7,$L$7,IF(B18=$I$7,#REF!)))</f>
        <v>CUMPLE</v>
      </c>
      <c r="D18" s="123"/>
      <c r="E18" s="123"/>
      <c r="F18" s="123"/>
      <c r="G18" s="21">
        <f>IF(C17=$L$7,$L$17,$L$18)</f>
        <v>0</v>
      </c>
      <c r="H18" s="21"/>
      <c r="I18" s="21"/>
      <c r="J18" s="21"/>
      <c r="K18" s="21"/>
      <c r="L18" s="21">
        <v>0</v>
      </c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48" t="s">
        <v>82</v>
      </c>
      <c r="B19" s="124" t="s">
        <v>86</v>
      </c>
      <c r="C19" s="124"/>
      <c r="D19" s="123"/>
      <c r="E19" s="123"/>
      <c r="F19" s="123"/>
      <c r="G19" s="21">
        <f>IF(C18=$L$7,$L$17,$L$18)</f>
        <v>0</v>
      </c>
      <c r="H19" s="21"/>
      <c r="I19" s="21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138" t="s">
        <v>105</v>
      </c>
      <c r="B20" s="31" t="s">
        <v>90</v>
      </c>
      <c r="C20" s="132" t="s">
        <v>65</v>
      </c>
      <c r="D20" s="180"/>
      <c r="E20" s="181"/>
      <c r="F20" s="182"/>
      <c r="G20" s="21" t="e">
        <f>IF(#REF!=$L$7,$L$17,$L$18)</f>
        <v>#REF!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x14ac:dyDescent="0.15">
      <c r="A21" s="138"/>
      <c r="B21" s="32">
        <v>43972</v>
      </c>
      <c r="C21" s="132"/>
      <c r="D21" s="183"/>
      <c r="E21" s="184"/>
      <c r="F21" s="185"/>
      <c r="G21" s="21">
        <f>IF(C20=$L$7,$L$17,$L$18)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ht="14" x14ac:dyDescent="0.15">
      <c r="A22" s="48" t="s">
        <v>106</v>
      </c>
      <c r="B22" s="124" t="s">
        <v>65</v>
      </c>
      <c r="C22" s="124"/>
      <c r="D22" s="123"/>
      <c r="E22" s="123"/>
      <c r="F22" s="123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7" customHeight="1" x14ac:dyDescent="0.15">
      <c r="A23" s="48" t="s">
        <v>71</v>
      </c>
      <c r="B23" s="124" t="s">
        <v>67</v>
      </c>
      <c r="C23" s="124"/>
      <c r="D23" s="123"/>
      <c r="E23" s="123"/>
      <c r="F23" s="123"/>
      <c r="G23" s="21">
        <f>IF(B22=$L$7,$L$17,$L$18)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7.25" customHeight="1" x14ac:dyDescent="0.15">
      <c r="A24" s="48" t="s">
        <v>103</v>
      </c>
      <c r="B24" s="124" t="s">
        <v>67</v>
      </c>
      <c r="C24" s="124"/>
      <c r="D24" s="123"/>
      <c r="E24" s="123"/>
      <c r="F24" s="123"/>
      <c r="G24" s="21">
        <f>IF(B23=$L$7,$L$17,$L$18)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28" x14ac:dyDescent="0.15">
      <c r="A25" s="48" t="s">
        <v>72</v>
      </c>
      <c r="B25" s="124" t="s">
        <v>65</v>
      </c>
      <c r="C25" s="124"/>
      <c r="D25" s="134"/>
      <c r="E25" s="135"/>
      <c r="F25" s="136"/>
      <c r="G25" s="21">
        <f>IF(B24=$L$7,$L$17,$L$18)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14" x14ac:dyDescent="0.15">
      <c r="A26" s="48" t="s">
        <v>73</v>
      </c>
      <c r="B26" s="29" t="s">
        <v>66</v>
      </c>
      <c r="C26" s="29" t="s">
        <v>65</v>
      </c>
      <c r="D26" s="137"/>
      <c r="E26" s="137"/>
      <c r="F26" s="137"/>
      <c r="G26" s="21">
        <f>IF(B25=$L$7,$L$17,$L$18)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4" x14ac:dyDescent="0.15">
      <c r="A27" s="48" t="s">
        <v>74</v>
      </c>
      <c r="B27" s="29" t="s">
        <v>66</v>
      </c>
      <c r="C27" s="29" t="s">
        <v>65</v>
      </c>
      <c r="D27" s="137"/>
      <c r="E27" s="137"/>
      <c r="F27" s="137"/>
      <c r="G27" s="21">
        <f>IF(C26=$L$7,$L$17,$L$18)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6"/>
      <c r="T27" s="21"/>
    </row>
    <row r="28" spans="1:20" ht="14" x14ac:dyDescent="0.15">
      <c r="A28" s="48" t="s">
        <v>83</v>
      </c>
      <c r="B28" s="29" t="s">
        <v>85</v>
      </c>
      <c r="C28" s="29" t="s">
        <v>65</v>
      </c>
      <c r="D28" s="137" t="s">
        <v>145</v>
      </c>
      <c r="E28" s="137"/>
      <c r="F28" s="137"/>
      <c r="G28" s="21">
        <f>IF(C27=$L$7,$L$17,$L$18)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41.25" customHeight="1" x14ac:dyDescent="0.15">
      <c r="A29" s="48" t="s">
        <v>104</v>
      </c>
      <c r="B29" s="31" t="s">
        <v>90</v>
      </c>
      <c r="C29" s="132" t="s">
        <v>65</v>
      </c>
      <c r="D29" s="123"/>
      <c r="E29" s="123"/>
      <c r="F29" s="123"/>
      <c r="G29" s="21">
        <f>IF(C28=$L$7,$L$17,$L$18)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3.5" customHeight="1" x14ac:dyDescent="0.15">
      <c r="A30" s="48" t="s">
        <v>75</v>
      </c>
      <c r="B30" s="32">
        <v>43972</v>
      </c>
      <c r="C30" s="132"/>
      <c r="D30" s="123"/>
      <c r="E30" s="123"/>
      <c r="F30" s="123"/>
      <c r="G30" s="21">
        <f>IF(C29=$L$7,$L$17,$L$18)</f>
        <v>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.25" customHeight="1" x14ac:dyDescent="0.15">
      <c r="A31" s="48" t="s">
        <v>78</v>
      </c>
      <c r="B31" s="133" t="s">
        <v>66</v>
      </c>
      <c r="C31" s="133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48" t="s">
        <v>79</v>
      </c>
      <c r="B32" s="50">
        <v>44073</v>
      </c>
      <c r="C32" s="30" t="str">
        <f>IF(B31=O7,L8,IF($J$17&lt;$I$17,$L$7,$L$6))</f>
        <v>CUMPLE</v>
      </c>
      <c r="D32" s="123"/>
      <c r="E32" s="123"/>
      <c r="F32" s="12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48" t="s">
        <v>80</v>
      </c>
      <c r="B33" s="75" t="s">
        <v>140</v>
      </c>
      <c r="C33" s="30" t="str">
        <f>IF(B31=O7,L8,IF(B33&lt;$J$12,$L$7,$L$6))</f>
        <v>CUMPLE</v>
      </c>
      <c r="D33" s="123"/>
      <c r="E33" s="123"/>
      <c r="F33" s="123"/>
      <c r="G33" s="21">
        <f>IF(C32=$L$7,$L$17,$L$18)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48" t="s">
        <v>102</v>
      </c>
      <c r="B34" s="124" t="s">
        <v>65</v>
      </c>
      <c r="C34" s="124"/>
      <c r="D34" s="139"/>
      <c r="E34" s="139"/>
      <c r="F34" s="139"/>
      <c r="G34" s="21">
        <f>IF(C33=$L$7,$L$17,$L$18)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48" t="s">
        <v>91</v>
      </c>
      <c r="B35" s="124" t="s">
        <v>65</v>
      </c>
      <c r="C35" s="124"/>
      <c r="D35" s="139"/>
      <c r="E35" s="139"/>
      <c r="F35" s="139"/>
      <c r="G35" s="21">
        <f>IF(B34=$L$7,$L$17,$L$18)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48" t="s">
        <v>92</v>
      </c>
      <c r="B36" s="124" t="s">
        <v>67</v>
      </c>
      <c r="C36" s="124"/>
      <c r="D36" s="123"/>
      <c r="E36" s="123"/>
      <c r="F36" s="123"/>
      <c r="G36" s="21">
        <f>IF(B35=$L$7,$L$17,$L$18)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48" t="s">
        <v>93</v>
      </c>
      <c r="B37" s="124" t="s">
        <v>67</v>
      </c>
      <c r="C37" s="124"/>
      <c r="D37" s="123"/>
      <c r="E37" s="123"/>
      <c r="F37" s="123"/>
      <c r="G37" s="21">
        <f>IF(B36=$L$7,$L$17,$L$18)</f>
        <v>0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48" t="s">
        <v>94</v>
      </c>
      <c r="B38" s="124" t="s">
        <v>67</v>
      </c>
      <c r="C38" s="124"/>
      <c r="D38" s="123"/>
      <c r="E38" s="123"/>
      <c r="F38" s="123"/>
      <c r="G38" s="21">
        <f>IF(B37=$L$7,$L$17,$L$18)</f>
        <v>0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48" t="s">
        <v>95</v>
      </c>
      <c r="B39" s="29" t="s">
        <v>66</v>
      </c>
      <c r="C39" s="29" t="s">
        <v>65</v>
      </c>
      <c r="D39" s="123"/>
      <c r="E39" s="123"/>
      <c r="F39" s="123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48" t="s">
        <v>96</v>
      </c>
      <c r="B40" s="124" t="s">
        <v>67</v>
      </c>
      <c r="C40" s="124"/>
      <c r="D40" s="137" t="s">
        <v>176</v>
      </c>
      <c r="E40" s="137"/>
      <c r="F40" s="137"/>
      <c r="G40" s="21">
        <f>IF(C39=$L$7,$L$17,$L$18)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48" t="s">
        <v>108</v>
      </c>
      <c r="B41" s="29" t="s">
        <v>66</v>
      </c>
      <c r="C41" s="29" t="s">
        <v>65</v>
      </c>
      <c r="D41" s="123"/>
      <c r="E41" s="123"/>
      <c r="F41" s="123"/>
      <c r="G41" s="21">
        <f>IF(B40=$L$7,$L$17,$L$18)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34" t="s">
        <v>99</v>
      </c>
      <c r="B42" s="186" t="s">
        <v>97</v>
      </c>
      <c r="C42" s="186"/>
      <c r="D42" s="186"/>
      <c r="E42" s="186"/>
      <c r="F42" s="186"/>
      <c r="G42" s="21">
        <f>IF(C41=$L$7,$L$17,$L$18)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x14ac:dyDescent="0.15">
      <c r="G43" s="21" t="e">
        <f>SUM(G17:G42)</f>
        <v>#REF!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60" ht="42" customHeight="1" x14ac:dyDescent="0.15"/>
    <row r="70" ht="81" customHeight="1" x14ac:dyDescent="0.15"/>
    <row r="94" ht="38.25" customHeight="1" x14ac:dyDescent="0.15"/>
    <row r="103" ht="76.5" customHeight="1" x14ac:dyDescent="0.15"/>
    <row r="104" ht="79.5" customHeight="1" x14ac:dyDescent="0.15"/>
  </sheetData>
  <sheetProtection algorithmName="SHA-512" hashValue="zjaZPDFN+1Q6ClqdpzfcTEEl90nEfBZAFZ9qcbeQikeZUmYKj/YDbDjXeUdgqjR+FQaIQ1k/p2cF9GecLSU2jA==" saltValue="2v2B5OXw6ThUKmsX0QHzoA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1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A20:A21"/>
    <mergeCell ref="C20:C21"/>
    <mergeCell ref="B22:C22"/>
    <mergeCell ref="D22:F22"/>
    <mergeCell ref="D17:F17"/>
    <mergeCell ref="D18:F18"/>
    <mergeCell ref="B19:C19"/>
    <mergeCell ref="D19:F19"/>
    <mergeCell ref="D20:F21"/>
    <mergeCell ref="B31:C31"/>
    <mergeCell ref="D31:F31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C29:C30"/>
    <mergeCell ref="D29:F30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38:C38"/>
    <mergeCell ref="D38:F38"/>
    <mergeCell ref="D39:F39"/>
    <mergeCell ref="B40:C40"/>
    <mergeCell ref="D40:F40"/>
    <mergeCell ref="D41:F41"/>
    <mergeCell ref="B42:F42"/>
  </mergeCells>
  <conditionalFormatting sqref="B23:C23">
    <cfRule type="containsText" dxfId="483" priority="58" stopIfTrue="1" operator="containsText" text="NO CUMPLE">
      <formula>NOT(ISERROR(SEARCH("NO CUMPLE",B23)))</formula>
    </cfRule>
  </conditionalFormatting>
  <conditionalFormatting sqref="B22:C22">
    <cfRule type="containsText" dxfId="482" priority="66" stopIfTrue="1" operator="containsText" text="NO CUMPLE">
      <formula>NOT(ISERROR(SEARCH("NO CUMPLE",B22)))</formula>
    </cfRule>
  </conditionalFormatting>
  <conditionalFormatting sqref="C41">
    <cfRule type="containsText" dxfId="481" priority="55" stopIfTrue="1" operator="containsText" text="NO CUMPLE">
      <formula>NOT(ISERROR(SEARCH("NO CUMPLE",C41)))</formula>
    </cfRule>
  </conditionalFormatting>
  <conditionalFormatting sqref="B19:C19">
    <cfRule type="containsText" dxfId="480" priority="59" stopIfTrue="1" operator="containsText" text="NO CUMPLE">
      <formula>NOT(ISERROR(SEARCH("NO CUMPLE",B19)))</formula>
    </cfRule>
  </conditionalFormatting>
  <conditionalFormatting sqref="B25:C25">
    <cfRule type="containsText" dxfId="479" priority="65" stopIfTrue="1" operator="containsText" text="NO CUMPLE">
      <formula>NOT(ISERROR(SEARCH("NO CUMPLE",B25)))</formula>
    </cfRule>
  </conditionalFormatting>
  <conditionalFormatting sqref="C26:C27">
    <cfRule type="containsText" dxfId="478" priority="64" stopIfTrue="1" operator="containsText" text="NO CUMPLE">
      <formula>NOT(ISERROR(SEARCH("NO CUMPLE",C26)))</formula>
    </cfRule>
  </conditionalFormatting>
  <conditionalFormatting sqref="C32:C33">
    <cfRule type="containsText" dxfId="477" priority="63" stopIfTrue="1" operator="containsText" text="NO CUMPLE">
      <formula>NOT(ISERROR(SEARCH("NO CUMPLE",C32)))</formula>
    </cfRule>
  </conditionalFormatting>
  <conditionalFormatting sqref="B34:C35">
    <cfRule type="containsText" dxfId="476" priority="62" stopIfTrue="1" operator="containsText" text="NO CUMPLE">
      <formula>NOT(ISERROR(SEARCH("NO CUMPLE",B34)))</formula>
    </cfRule>
  </conditionalFormatting>
  <conditionalFormatting sqref="B38:C38">
    <cfRule type="containsText" dxfId="475" priority="61" stopIfTrue="1" operator="containsText" text="NO CUMPLE">
      <formula>NOT(ISERROR(SEARCH("NO CUMPLE",B38)))</formula>
    </cfRule>
  </conditionalFormatting>
  <conditionalFormatting sqref="C29:C30">
    <cfRule type="containsText" dxfId="474" priority="52" stopIfTrue="1" operator="containsText" text="NO CUMPLE">
      <formula>NOT(ISERROR(SEARCH("NO CUMPLE",C29)))</formula>
    </cfRule>
  </conditionalFormatting>
  <conditionalFormatting sqref="C28">
    <cfRule type="containsText" dxfId="473" priority="56" stopIfTrue="1" operator="containsText" text="NO CUMPLE">
      <formula>NOT(ISERROR(SEARCH("NO CUMPLE",C28)))</formula>
    </cfRule>
  </conditionalFormatting>
  <conditionalFormatting sqref="B31:C31">
    <cfRule type="containsText" dxfId="472" priority="57" stopIfTrue="1" operator="containsText" text="NO PRESENTA">
      <formula>NOT(ISERROR(SEARCH("NO PRESENTA",B31)))</formula>
    </cfRule>
  </conditionalFormatting>
  <conditionalFormatting sqref="C39">
    <cfRule type="containsText" dxfId="471" priority="54" stopIfTrue="1" operator="containsText" text="NO CUMPLE">
      <formula>NOT(ISERROR(SEARCH("NO CUMPLE",C39)))</formula>
    </cfRule>
  </conditionalFormatting>
  <conditionalFormatting sqref="C20:C21">
    <cfRule type="containsText" dxfId="470" priority="53" stopIfTrue="1" operator="containsText" text="NO CUMPLE">
      <formula>NOT(ISERROR(SEARCH("NO CUMPLE",C20)))</formula>
    </cfRule>
  </conditionalFormatting>
  <conditionalFormatting sqref="C16">
    <cfRule type="containsText" dxfId="469" priority="51" stopIfTrue="1" operator="containsText" text="NO CUMPLE">
      <formula>NOT(ISERROR(SEARCH("NO CUMPLE",C16)))</formula>
    </cfRule>
  </conditionalFormatting>
  <conditionalFormatting sqref="C18">
    <cfRule type="containsText" dxfId="468" priority="49" stopIfTrue="1" operator="containsText" text="NO CUMPLE">
      <formula>NOT(ISERROR(SEARCH("NO CUMPLE",C18)))</formula>
    </cfRule>
  </conditionalFormatting>
  <conditionalFormatting sqref="B40:C40">
    <cfRule type="containsText" dxfId="467" priority="47" stopIfTrue="1" operator="containsText" text="NO CUMPLE">
      <formula>NOT(ISERROR(SEARCH("NO CUMPLE",B40)))</formula>
    </cfRule>
  </conditionalFormatting>
  <conditionalFormatting sqref="C17">
    <cfRule type="containsText" dxfId="466" priority="50" stopIfTrue="1" operator="containsText" text="NO CUMPLE">
      <formula>NOT(ISERROR(SEARCH("NO CUMPLE",C17)))</formula>
    </cfRule>
  </conditionalFormatting>
  <conditionalFormatting sqref="B24:C24">
    <cfRule type="containsText" dxfId="465" priority="48" stopIfTrue="1" operator="containsText" text="NO CUMPLE">
      <formula>NOT(ISERROR(SEARCH("NO CUMPLE",B24)))</formula>
    </cfRule>
  </conditionalFormatting>
  <conditionalFormatting sqref="B36:C36">
    <cfRule type="containsText" dxfId="464" priority="46" stopIfTrue="1" operator="containsText" text="NO CUMPLE">
      <formula>NOT(ISERROR(SEARCH("NO CUMPLE",B36)))</formula>
    </cfRule>
  </conditionalFormatting>
  <conditionalFormatting sqref="B37:C37">
    <cfRule type="containsText" dxfId="463" priority="45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A13:F13" xr:uid="{00000000-0002-0000-0600-000000000000}">
      <formula1>$L$3:$L$4</formula1>
    </dataValidation>
    <dataValidation type="date" operator="notBetween" allowBlank="1" showInputMessage="1" showErrorMessage="1" sqref="B21 B30" xr:uid="{00000000-0002-0000-0600-000001000000}">
      <formula1>26665</formula1>
      <formula2>36161</formula2>
    </dataValidation>
    <dataValidation type="list" allowBlank="1" showInputMessage="1" showErrorMessage="1" sqref="B16:B18" xr:uid="{00000000-0002-0000-0600-000002000000}">
      <formula1>$J$6:$J$7</formula1>
    </dataValidation>
    <dataValidation type="list" allowBlank="1" showInputMessage="1" showErrorMessage="1" sqref="B39 B41 B26:B28" xr:uid="{00000000-0002-0000-0600-000003000000}">
      <formula1>$K$6:$K$7</formula1>
    </dataValidation>
    <dataValidation type="list" allowBlank="1" showInputMessage="1" showErrorMessage="1" sqref="B22:C22 B19:C19 B25:C25" xr:uid="{00000000-0002-0000-0600-000004000000}">
      <formula1>$L$6:$L$8</formula1>
    </dataValidation>
    <dataValidation type="list" allowBlank="1" showInputMessage="1" showErrorMessage="1" sqref="B38:C38" xr:uid="{00000000-0002-0000-0600-000005000000}">
      <formula1>$M$6:$M$7</formula1>
    </dataValidation>
    <dataValidation type="list" allowBlank="1" showInputMessage="1" showErrorMessage="1" sqref="C26:C30 C41 C39 C20:C21 B34:C35" xr:uid="{00000000-0002-0000-0600-000006000000}">
      <formula1>$L$6:$L$7</formula1>
    </dataValidation>
    <dataValidation type="list" allowBlank="1" showInputMessage="1" showErrorMessage="1" sqref="B31:C31" xr:uid="{00000000-0002-0000-0600-000007000000}">
      <formula1>$K$6:$K$8</formula1>
    </dataValidation>
    <dataValidation type="list" allowBlank="1" showInputMessage="1" showErrorMessage="1" sqref="B23:C24 B40:C40 B36:C37" xr:uid="{00000000-0002-0000-0600-000008000000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3:W78"/>
  <sheetViews>
    <sheetView topLeftCell="A36" zoomScaleNormal="100" workbookViewId="0">
      <selection activeCell="A78" sqref="A78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s="20" t="s">
        <v>167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167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tr">
        <f>'Acta de cierre y listado'!D25</f>
        <v>UNION TEMPORAL VIRTUALIZACION HAPPY - EDUMEDIA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DAYS360(F11,B22)</f>
        <v>-3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ht="13.5" customHeight="1" x14ac:dyDescent="0.15">
      <c r="A15" s="143" t="s">
        <v>160</v>
      </c>
      <c r="B15" s="144"/>
      <c r="C15" s="144"/>
      <c r="D15" s="144"/>
      <c r="E15" s="144"/>
      <c r="F15" s="145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W15" s="25"/>
    </row>
    <row r="16" spans="1:23" ht="13.5" customHeight="1" x14ac:dyDescent="0.15">
      <c r="A16" s="35" t="s">
        <v>61</v>
      </c>
      <c r="B16" s="146" t="s">
        <v>62</v>
      </c>
      <c r="C16" s="146"/>
      <c r="D16" s="147" t="s">
        <v>63</v>
      </c>
      <c r="E16" s="147"/>
      <c r="F16" s="14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W16" s="25"/>
    </row>
    <row r="17" spans="1:20" ht="14" x14ac:dyDescent="0.15">
      <c r="A17" s="54" t="s">
        <v>69</v>
      </c>
      <c r="B17" s="29" t="s">
        <v>64</v>
      </c>
      <c r="C17" s="30" t="str">
        <f>IF(B17=$J$6,$L$6,IF(B17=$J$7,$L$7,IF(B17=$I$7,#REF!)))</f>
        <v>CUMPLE</v>
      </c>
      <c r="D17" s="123"/>
      <c r="E17" s="123"/>
      <c r="F17" s="123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ht="14" x14ac:dyDescent="0.15">
      <c r="A18" s="54" t="s">
        <v>70</v>
      </c>
      <c r="B18" s="29" t="s">
        <v>64</v>
      </c>
      <c r="C18" s="30" t="str">
        <f>IF(B18=$J$6,$L$6,IF(B18=$J$7,$L$7,IF(B18=$I$7,#REF!)))</f>
        <v>CUMPLE</v>
      </c>
      <c r="D18" s="123"/>
      <c r="E18" s="123"/>
      <c r="F18" s="123"/>
      <c r="G18" s="21">
        <f>IF(C17=$L$7,$L$18,$L$19)</f>
        <v>0</v>
      </c>
      <c r="H18" s="21"/>
      <c r="I18" s="21">
        <v>91</v>
      </c>
      <c r="J18" s="24">
        <f>DAYS360(F11,B33)+3</f>
        <v>102</v>
      </c>
      <c r="K18" s="21"/>
      <c r="L18" s="21">
        <v>1</v>
      </c>
      <c r="M18" s="21"/>
      <c r="N18" s="21"/>
      <c r="O18" s="21"/>
      <c r="P18" s="21"/>
      <c r="Q18" s="21"/>
      <c r="R18" s="21"/>
      <c r="S18" s="21"/>
      <c r="T18" s="26"/>
    </row>
    <row r="19" spans="1:20" ht="14" x14ac:dyDescent="0.15">
      <c r="A19" s="54" t="s">
        <v>168</v>
      </c>
      <c r="B19" s="29" t="s">
        <v>64</v>
      </c>
      <c r="C19" s="30" t="str">
        <f>IF(B19=$J$6,$L$6,IF(B19=$J$7,$L$7,IF(B19=$I$7,#REF!)))</f>
        <v>CUMPLE</v>
      </c>
      <c r="D19" s="123"/>
      <c r="E19" s="123"/>
      <c r="F19" s="123"/>
      <c r="G19" s="21">
        <f>IF(C18=$L$7,$L$18,$L$19)</f>
        <v>0</v>
      </c>
      <c r="H19" s="21"/>
      <c r="I19" s="21"/>
      <c r="J19" s="21"/>
      <c r="K19" s="21"/>
      <c r="L19" s="21">
        <v>0</v>
      </c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54" t="s">
        <v>82</v>
      </c>
      <c r="B20" s="124" t="s">
        <v>86</v>
      </c>
      <c r="C20" s="124"/>
      <c r="D20" s="123"/>
      <c r="E20" s="123"/>
      <c r="F20" s="123"/>
      <c r="G20" s="21">
        <f>IF(C19=$L$7,$L$18,$L$19)</f>
        <v>0</v>
      </c>
      <c r="H20" s="21"/>
      <c r="I20" s="21"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4" x14ac:dyDescent="0.15">
      <c r="A21" s="138" t="s">
        <v>105</v>
      </c>
      <c r="B21" s="31" t="s">
        <v>90</v>
      </c>
      <c r="C21" s="132" t="s">
        <v>65</v>
      </c>
      <c r="D21" s="123"/>
      <c r="E21" s="123"/>
      <c r="F21" s="123"/>
      <c r="G21" s="21" t="e">
        <f>IF(#REF!=$L$7,$L$18,$L$19)</f>
        <v>#REF!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x14ac:dyDescent="0.15">
      <c r="A22" s="138"/>
      <c r="B22" s="32">
        <v>43977</v>
      </c>
      <c r="C22" s="132"/>
      <c r="D22" s="123"/>
      <c r="E22" s="123"/>
      <c r="F22" s="123"/>
      <c r="G22" s="21">
        <f>IF(C21=$L$7,$L$18,$L$19)</f>
        <v>0</v>
      </c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14" x14ac:dyDescent="0.15">
      <c r="A23" s="54" t="s">
        <v>106</v>
      </c>
      <c r="B23" s="124" t="s">
        <v>65</v>
      </c>
      <c r="C23" s="124"/>
      <c r="D23" s="123"/>
      <c r="E23" s="123"/>
      <c r="F23" s="123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4" x14ac:dyDescent="0.15">
      <c r="A24" s="54" t="s">
        <v>170</v>
      </c>
      <c r="B24" s="124" t="s">
        <v>67</v>
      </c>
      <c r="C24" s="124"/>
      <c r="D24" s="123"/>
      <c r="E24" s="123"/>
      <c r="F24" s="123"/>
      <c r="G24" s="21">
        <f>IF(B23=$L$7,$L$18,$L$19)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17.25" customHeight="1" x14ac:dyDescent="0.15">
      <c r="A25" s="54" t="s">
        <v>103</v>
      </c>
      <c r="B25" s="124" t="s">
        <v>67</v>
      </c>
      <c r="C25" s="124"/>
      <c r="D25" s="187"/>
      <c r="E25" s="188"/>
      <c r="F25" s="189"/>
      <c r="G25" s="21">
        <f>IF(B24=$L$7,$L$18,$L$19)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52" customHeight="1" x14ac:dyDescent="0.15">
      <c r="A26" s="54" t="s">
        <v>72</v>
      </c>
      <c r="B26" s="124" t="s">
        <v>68</v>
      </c>
      <c r="C26" s="124"/>
      <c r="D26" s="190" t="s">
        <v>172</v>
      </c>
      <c r="E26" s="191"/>
      <c r="F26" s="192"/>
      <c r="G26" s="21">
        <f>IF(B25=$L$7,$L$18,$L$19)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4" x14ac:dyDescent="0.15">
      <c r="A27" s="54" t="s">
        <v>73</v>
      </c>
      <c r="B27" s="29" t="s">
        <v>66</v>
      </c>
      <c r="C27" s="29" t="s">
        <v>65</v>
      </c>
      <c r="D27" s="123"/>
      <c r="E27" s="123"/>
      <c r="F27" s="123"/>
      <c r="G27" s="21">
        <f>IF(B26=$L$7,$L$18,$L$19)</f>
        <v>1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14" x14ac:dyDescent="0.15">
      <c r="A28" s="54" t="s">
        <v>74</v>
      </c>
      <c r="B28" s="29" t="s">
        <v>66</v>
      </c>
      <c r="C28" s="29" t="s">
        <v>65</v>
      </c>
      <c r="D28" s="123"/>
      <c r="E28" s="123"/>
      <c r="F28" s="123"/>
      <c r="G28" s="21">
        <f>IF(C27=$L$7,$L$18,$L$19)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6"/>
      <c r="T28" s="21"/>
    </row>
    <row r="29" spans="1:20" ht="14" x14ac:dyDescent="0.15">
      <c r="A29" s="54" t="s">
        <v>83</v>
      </c>
      <c r="B29" s="29" t="s">
        <v>66</v>
      </c>
      <c r="C29" s="29" t="s">
        <v>65</v>
      </c>
      <c r="D29" s="123"/>
      <c r="E29" s="123"/>
      <c r="F29" s="123"/>
      <c r="G29" s="21">
        <f>IF(C28=$L$7,$L$18,$L$19)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4" x14ac:dyDescent="0.15">
      <c r="A30" s="54" t="s">
        <v>104</v>
      </c>
      <c r="B30" s="31" t="s">
        <v>90</v>
      </c>
      <c r="C30" s="132" t="s">
        <v>65</v>
      </c>
      <c r="D30" s="123"/>
      <c r="E30" s="123"/>
      <c r="F30" s="123"/>
      <c r="G30" s="21">
        <f>IF(C29=$L$7,$L$18,$L$19)</f>
        <v>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3.5" customHeight="1" x14ac:dyDescent="0.15">
      <c r="A31" s="54" t="s">
        <v>75</v>
      </c>
      <c r="B31" s="32">
        <v>43977</v>
      </c>
      <c r="C31" s="132"/>
      <c r="D31" s="123"/>
      <c r="E31" s="123"/>
      <c r="F31" s="123"/>
      <c r="G31" s="21">
        <f>IF(C30=$L$7,$L$18,$L$19)</f>
        <v>0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.25" customHeight="1" x14ac:dyDescent="0.15">
      <c r="A32" s="54" t="s">
        <v>171</v>
      </c>
      <c r="B32" s="133" t="s">
        <v>66</v>
      </c>
      <c r="C32" s="133"/>
      <c r="D32" s="123"/>
      <c r="E32" s="123"/>
      <c r="F32" s="12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54" t="s">
        <v>79</v>
      </c>
      <c r="B33" s="50">
        <v>44082</v>
      </c>
      <c r="C33" s="30" t="str">
        <f>IF(B32=O7,L8,IF($J$18&lt;$I$18,$L$7,$L$6))</f>
        <v>CUMPLE</v>
      </c>
      <c r="D33" s="123"/>
      <c r="E33" s="123"/>
      <c r="F33" s="123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54" t="s">
        <v>80</v>
      </c>
      <c r="B34" s="75" t="s">
        <v>140</v>
      </c>
      <c r="C34" s="30" t="str">
        <f>IF(B32=O7,L8,IF(B34&lt;$J$12,$L$7,$L$6))</f>
        <v>CUMPLE</v>
      </c>
      <c r="D34" s="123"/>
      <c r="E34" s="123"/>
      <c r="F34" s="123"/>
      <c r="G34" s="21">
        <f>IF(C33=$L$7,$L$18,$L$19)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42" customHeight="1" x14ac:dyDescent="0.15">
      <c r="A35" s="54" t="s">
        <v>102</v>
      </c>
      <c r="B35" s="124" t="s">
        <v>68</v>
      </c>
      <c r="C35" s="124"/>
      <c r="D35" s="137" t="s">
        <v>161</v>
      </c>
      <c r="E35" s="137"/>
      <c r="F35" s="137"/>
      <c r="G35" s="21">
        <f>IF(C34=$L$7,$L$18,$L$19)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42" customHeight="1" x14ac:dyDescent="0.15">
      <c r="A36" s="54" t="s">
        <v>91</v>
      </c>
      <c r="B36" s="124" t="s">
        <v>68</v>
      </c>
      <c r="C36" s="124"/>
      <c r="D36" s="137" t="s">
        <v>162</v>
      </c>
      <c r="E36" s="137"/>
      <c r="F36" s="137"/>
      <c r="G36" s="21">
        <f>IF(B35=$L$7,$L$18,$L$19)</f>
        <v>1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54" t="s">
        <v>163</v>
      </c>
      <c r="B37" s="124" t="s">
        <v>65</v>
      </c>
      <c r="C37" s="124"/>
      <c r="D37" s="123"/>
      <c r="E37" s="123"/>
      <c r="F37" s="123"/>
      <c r="G37" s="21">
        <f>IF(B36=$L$7,$L$18,$L$19)</f>
        <v>1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54" t="s">
        <v>93</v>
      </c>
      <c r="B38" s="124" t="s">
        <v>65</v>
      </c>
      <c r="C38" s="124"/>
      <c r="D38" s="123"/>
      <c r="E38" s="123"/>
      <c r="F38" s="123"/>
      <c r="G38" s="21">
        <f>IF(B37=$L$7,$L$18,$L$19)</f>
        <v>0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54" t="s">
        <v>164</v>
      </c>
      <c r="B39" s="124" t="s">
        <v>67</v>
      </c>
      <c r="C39" s="124"/>
      <c r="D39" s="123"/>
      <c r="E39" s="123"/>
      <c r="F39" s="123"/>
      <c r="G39" s="21">
        <f>IF(B38=$L$7,$L$18,$L$19)</f>
        <v>0</v>
      </c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54" t="s">
        <v>95</v>
      </c>
      <c r="B40" s="29" t="s">
        <v>66</v>
      </c>
      <c r="C40" s="29" t="s">
        <v>65</v>
      </c>
      <c r="D40" s="123"/>
      <c r="E40" s="123"/>
      <c r="F40" s="123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54" t="s">
        <v>165</v>
      </c>
      <c r="B41" s="124" t="s">
        <v>67</v>
      </c>
      <c r="C41" s="124"/>
      <c r="D41" s="123" t="s">
        <v>177</v>
      </c>
      <c r="E41" s="123"/>
      <c r="F41" s="123"/>
      <c r="G41" s="21">
        <f>IF(C40=$L$7,$L$18,$L$19)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54" t="s">
        <v>166</v>
      </c>
      <c r="B42" s="29" t="s">
        <v>66</v>
      </c>
      <c r="C42" s="29" t="s">
        <v>65</v>
      </c>
      <c r="D42" s="123"/>
      <c r="E42" s="123"/>
      <c r="F42" s="123"/>
      <c r="G42" s="21">
        <f>IF(B41=$L$7,$L$18,$L$19)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4" x14ac:dyDescent="0.15">
      <c r="A43" s="93" t="s">
        <v>99</v>
      </c>
      <c r="B43" s="125" t="s">
        <v>98</v>
      </c>
      <c r="C43" s="125"/>
      <c r="D43" s="125"/>
      <c r="E43" s="125"/>
      <c r="F43" s="125"/>
      <c r="G43" s="21">
        <f>IF(C42=$L$7,$L$18,$L$19)</f>
        <v>0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1:20" x14ac:dyDescent="0.15">
      <c r="G44" s="21" t="e">
        <f>SUM(G18:G43)</f>
        <v>#REF!</v>
      </c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1:20" x14ac:dyDescent="0.15">
      <c r="A45" s="140" t="s">
        <v>60</v>
      </c>
      <c r="B45" s="140"/>
      <c r="C45" s="140"/>
      <c r="D45" s="140"/>
      <c r="E45" s="140"/>
      <c r="F45" s="140"/>
    </row>
    <row r="46" spans="1:20" x14ac:dyDescent="0.15">
      <c r="A46" s="141" t="s">
        <v>167</v>
      </c>
      <c r="B46" s="141"/>
      <c r="C46" s="141"/>
      <c r="D46" s="141"/>
      <c r="E46" s="141"/>
      <c r="F46" s="141"/>
      <c r="G46" s="140" t="s">
        <v>60</v>
      </c>
      <c r="H46" s="140"/>
      <c r="I46" s="140"/>
      <c r="J46" s="140"/>
      <c r="K46" s="140"/>
      <c r="L46" s="140"/>
    </row>
    <row r="47" spans="1:20" x14ac:dyDescent="0.15">
      <c r="A47" s="142" t="s">
        <v>159</v>
      </c>
      <c r="B47" s="142"/>
      <c r="C47" s="142"/>
      <c r="D47" s="142"/>
      <c r="E47" s="142"/>
      <c r="F47" s="142"/>
      <c r="G47" s="141" t="s">
        <v>167</v>
      </c>
      <c r="H47" s="141"/>
      <c r="I47" s="141"/>
      <c r="J47" s="141"/>
      <c r="K47" s="141"/>
      <c r="L47" s="141"/>
    </row>
    <row r="48" spans="1:20" x14ac:dyDescent="0.15">
      <c r="A48" s="143" t="s">
        <v>173</v>
      </c>
      <c r="B48" s="144"/>
      <c r="C48" s="144"/>
      <c r="D48" s="144"/>
      <c r="E48" s="144"/>
      <c r="F48" s="145"/>
      <c r="G48" s="142" t="str">
        <f>'Acta de cierre y listado'!D25</f>
        <v>UNION TEMPORAL VIRTUALIZACION HAPPY - EDUMEDIA</v>
      </c>
      <c r="H48" s="142"/>
      <c r="I48" s="142"/>
      <c r="J48" s="142"/>
      <c r="K48" s="142"/>
      <c r="L48" s="142"/>
    </row>
    <row r="49" spans="1:12" x14ac:dyDescent="0.15">
      <c r="A49" s="35" t="s">
        <v>61</v>
      </c>
      <c r="B49" s="146" t="s">
        <v>62</v>
      </c>
      <c r="C49" s="146"/>
      <c r="D49" s="147" t="s">
        <v>63</v>
      </c>
      <c r="E49" s="147"/>
      <c r="F49" s="147"/>
      <c r="G49" s="143" t="s">
        <v>110</v>
      </c>
      <c r="H49" s="144"/>
      <c r="I49" s="144"/>
      <c r="J49" s="144"/>
      <c r="K49" s="144"/>
      <c r="L49" s="145"/>
    </row>
    <row r="50" spans="1:12" ht="11" customHeight="1" x14ac:dyDescent="0.15">
      <c r="A50" s="61" t="s">
        <v>69</v>
      </c>
      <c r="B50" s="29" t="s">
        <v>64</v>
      </c>
      <c r="C50" s="30" t="str">
        <f>IF(B50=$J$6,$L$6,IF(B50=$J$7,$L$7,IF(B50=$I$7,#REF!)))</f>
        <v>CUMPLE</v>
      </c>
      <c r="D50" s="123"/>
      <c r="E50" s="123"/>
      <c r="F50" s="123"/>
      <c r="G50" s="35" t="s">
        <v>61</v>
      </c>
      <c r="H50" s="146" t="s">
        <v>62</v>
      </c>
      <c r="I50" s="146"/>
      <c r="J50" s="147" t="s">
        <v>63</v>
      </c>
      <c r="K50" s="147"/>
      <c r="L50" s="147"/>
    </row>
    <row r="51" spans="1:12" ht="12" customHeight="1" x14ac:dyDescent="0.15">
      <c r="A51" s="61" t="s">
        <v>70</v>
      </c>
      <c r="B51" s="29" t="s">
        <v>64</v>
      </c>
      <c r="C51" s="30" t="str">
        <f>IF(B51=$J$6,$L$6,IF(B51=$J$7,$L$7,IF(B51=$I$7,#REF!)))</f>
        <v>CUMPLE</v>
      </c>
      <c r="D51" s="123"/>
      <c r="E51" s="123"/>
      <c r="F51" s="123"/>
      <c r="G51" s="54" t="s">
        <v>69</v>
      </c>
      <c r="H51" s="29" t="s">
        <v>64</v>
      </c>
      <c r="I51" s="30" t="str">
        <f>IF(H51=$J$6,$L$6,IF(H51=$J$7,$L$7,IF(H51=$I$7,#REF!)))</f>
        <v>CUMPLE</v>
      </c>
      <c r="J51" s="123"/>
      <c r="K51" s="123"/>
      <c r="L51" s="123"/>
    </row>
    <row r="52" spans="1:12" ht="13" customHeight="1" x14ac:dyDescent="0.15">
      <c r="A52" s="61" t="s">
        <v>168</v>
      </c>
      <c r="B52" s="29" t="s">
        <v>64</v>
      </c>
      <c r="C52" s="30" t="str">
        <f>IF(B52=$J$6,$L$6,IF(B52=$J$7,$L$7,IF(B52=$I$7,#REF!)))</f>
        <v>CUMPLE</v>
      </c>
      <c r="D52" s="123"/>
      <c r="E52" s="123"/>
      <c r="F52" s="123"/>
      <c r="G52" s="54" t="s">
        <v>70</v>
      </c>
      <c r="H52" s="29" t="s">
        <v>64</v>
      </c>
      <c r="I52" s="30" t="str">
        <f>IF(H52=$J$6,$L$6,IF(H52=$J$7,$L$7,IF(H52=$I$7,#REF!)))</f>
        <v>CUMPLE</v>
      </c>
      <c r="J52" s="123"/>
      <c r="K52" s="123"/>
      <c r="L52" s="123"/>
    </row>
    <row r="53" spans="1:12" ht="16" customHeight="1" x14ac:dyDescent="0.15">
      <c r="A53" s="61" t="s">
        <v>82</v>
      </c>
      <c r="B53" s="124" t="s">
        <v>86</v>
      </c>
      <c r="C53" s="124"/>
      <c r="D53" s="123"/>
      <c r="E53" s="123"/>
      <c r="F53" s="123"/>
      <c r="G53" s="54" t="s">
        <v>168</v>
      </c>
      <c r="H53" s="29" t="s">
        <v>64</v>
      </c>
      <c r="I53" s="30" t="str">
        <f>IF(H53=$J$6,$L$6,IF(H53=$J$7,$L$7,IF(H53=$I$7,#REF!)))</f>
        <v>CUMPLE</v>
      </c>
      <c r="J53" s="123"/>
      <c r="K53" s="123"/>
      <c r="L53" s="123"/>
    </row>
    <row r="54" spans="1:12" ht="14" customHeight="1" x14ac:dyDescent="0.15">
      <c r="A54" s="138" t="s">
        <v>105</v>
      </c>
      <c r="B54" s="31" t="s">
        <v>90</v>
      </c>
      <c r="C54" s="132" t="s">
        <v>65</v>
      </c>
      <c r="D54" s="123"/>
      <c r="E54" s="123"/>
      <c r="F54" s="123"/>
      <c r="G54" s="54" t="s">
        <v>82</v>
      </c>
      <c r="H54" s="124" t="s">
        <v>86</v>
      </c>
      <c r="I54" s="124"/>
      <c r="J54" s="123"/>
      <c r="K54" s="123"/>
      <c r="L54" s="123"/>
    </row>
    <row r="55" spans="1:12" ht="11" customHeight="1" x14ac:dyDescent="0.15">
      <c r="A55" s="138"/>
      <c r="B55" s="32">
        <v>43977</v>
      </c>
      <c r="C55" s="132"/>
      <c r="D55" s="123"/>
      <c r="E55" s="123"/>
      <c r="F55" s="123"/>
      <c r="G55" s="54" t="s">
        <v>169</v>
      </c>
      <c r="H55" s="124" t="s">
        <v>67</v>
      </c>
      <c r="I55" s="124"/>
      <c r="J55" s="123"/>
      <c r="K55" s="123"/>
      <c r="L55" s="123"/>
    </row>
    <row r="56" spans="1:12" ht="19" customHeight="1" x14ac:dyDescent="0.15">
      <c r="A56" s="61" t="s">
        <v>106</v>
      </c>
      <c r="B56" s="124" t="s">
        <v>65</v>
      </c>
      <c r="C56" s="124"/>
      <c r="D56" s="123"/>
      <c r="E56" s="123"/>
      <c r="F56" s="123"/>
      <c r="G56" s="138" t="s">
        <v>105</v>
      </c>
      <c r="H56" s="31" t="s">
        <v>90</v>
      </c>
      <c r="I56" s="132" t="s">
        <v>65</v>
      </c>
      <c r="J56" s="123"/>
      <c r="K56" s="123"/>
      <c r="L56" s="123"/>
    </row>
    <row r="57" spans="1:12" ht="14" x14ac:dyDescent="0.15">
      <c r="A57" s="61" t="s">
        <v>170</v>
      </c>
      <c r="B57" s="124" t="s">
        <v>67</v>
      </c>
      <c r="C57" s="124"/>
      <c r="D57" s="123"/>
      <c r="E57" s="123"/>
      <c r="F57" s="123"/>
      <c r="G57" s="138"/>
      <c r="H57" s="32">
        <v>43927</v>
      </c>
      <c r="I57" s="132"/>
      <c r="J57" s="123"/>
      <c r="K57" s="123"/>
      <c r="L57" s="123"/>
    </row>
    <row r="58" spans="1:12" ht="13" customHeight="1" x14ac:dyDescent="0.15">
      <c r="A58" s="61" t="s">
        <v>103</v>
      </c>
      <c r="B58" s="124" t="s">
        <v>67</v>
      </c>
      <c r="C58" s="124"/>
      <c r="D58" s="187"/>
      <c r="E58" s="188"/>
      <c r="F58" s="189"/>
      <c r="G58" s="54" t="s">
        <v>106</v>
      </c>
      <c r="H58" s="124" t="s">
        <v>65</v>
      </c>
      <c r="I58" s="124"/>
      <c r="J58" s="123"/>
      <c r="K58" s="123"/>
      <c r="L58" s="123"/>
    </row>
    <row r="59" spans="1:12" ht="27" customHeight="1" x14ac:dyDescent="0.15">
      <c r="A59" s="61" t="s">
        <v>72</v>
      </c>
      <c r="B59" s="124" t="s">
        <v>65</v>
      </c>
      <c r="C59" s="124"/>
      <c r="D59" s="190"/>
      <c r="E59" s="191"/>
      <c r="F59" s="192"/>
      <c r="G59" s="54" t="s">
        <v>170</v>
      </c>
      <c r="H59" s="124" t="s">
        <v>67</v>
      </c>
      <c r="I59" s="124"/>
      <c r="J59" s="123"/>
      <c r="K59" s="123"/>
      <c r="L59" s="123"/>
    </row>
    <row r="60" spans="1:12" ht="15" customHeight="1" x14ac:dyDescent="0.15">
      <c r="A60" s="61" t="s">
        <v>73</v>
      </c>
      <c r="B60" s="29" t="s">
        <v>66</v>
      </c>
      <c r="C60" s="29" t="s">
        <v>65</v>
      </c>
      <c r="D60" s="123"/>
      <c r="E60" s="123"/>
      <c r="F60" s="123"/>
      <c r="G60" s="54" t="s">
        <v>103</v>
      </c>
      <c r="H60" s="124" t="s">
        <v>67</v>
      </c>
      <c r="I60" s="124"/>
      <c r="J60" s="123"/>
      <c r="K60" s="123"/>
      <c r="L60" s="123"/>
    </row>
    <row r="61" spans="1:12" ht="15" customHeight="1" x14ac:dyDescent="0.15">
      <c r="A61" s="61" t="s">
        <v>74</v>
      </c>
      <c r="B61" s="29" t="s">
        <v>66</v>
      </c>
      <c r="C61" s="29" t="s">
        <v>65</v>
      </c>
      <c r="D61" s="123"/>
      <c r="E61" s="123"/>
      <c r="F61" s="123"/>
      <c r="G61" s="54" t="s">
        <v>72</v>
      </c>
      <c r="H61" s="124" t="s">
        <v>68</v>
      </c>
      <c r="I61" s="124"/>
      <c r="J61" s="134" t="s">
        <v>113</v>
      </c>
      <c r="K61" s="135"/>
      <c r="L61" s="136"/>
    </row>
    <row r="62" spans="1:12" ht="14" customHeight="1" x14ac:dyDescent="0.15">
      <c r="A62" s="61" t="s">
        <v>83</v>
      </c>
      <c r="B62" s="29" t="s">
        <v>66</v>
      </c>
      <c r="C62" s="29" t="s">
        <v>65</v>
      </c>
      <c r="D62" s="123"/>
      <c r="E62" s="123"/>
      <c r="F62" s="123"/>
      <c r="G62" s="54" t="s">
        <v>73</v>
      </c>
      <c r="H62" s="29" t="s">
        <v>66</v>
      </c>
      <c r="I62" s="29" t="s">
        <v>65</v>
      </c>
      <c r="J62" s="123" t="s">
        <v>107</v>
      </c>
      <c r="K62" s="123"/>
      <c r="L62" s="123"/>
    </row>
    <row r="63" spans="1:12" ht="16" customHeight="1" x14ac:dyDescent="0.15">
      <c r="A63" s="61" t="s">
        <v>104</v>
      </c>
      <c r="B63" s="31" t="s">
        <v>90</v>
      </c>
      <c r="C63" s="132" t="s">
        <v>65</v>
      </c>
      <c r="D63" s="123"/>
      <c r="E63" s="123"/>
      <c r="F63" s="123"/>
      <c r="G63" s="54" t="s">
        <v>74</v>
      </c>
      <c r="H63" s="29" t="s">
        <v>66</v>
      </c>
      <c r="I63" s="29" t="s">
        <v>65</v>
      </c>
      <c r="J63" s="123" t="s">
        <v>107</v>
      </c>
      <c r="K63" s="123"/>
      <c r="L63" s="123"/>
    </row>
    <row r="64" spans="1:12" ht="14" customHeight="1" x14ac:dyDescent="0.15">
      <c r="A64" s="61" t="s">
        <v>75</v>
      </c>
      <c r="B64" s="32">
        <v>43977</v>
      </c>
      <c r="C64" s="132"/>
      <c r="D64" s="123"/>
      <c r="E64" s="123"/>
      <c r="F64" s="123"/>
      <c r="G64" s="54" t="s">
        <v>83</v>
      </c>
      <c r="H64" s="29" t="s">
        <v>66</v>
      </c>
      <c r="I64" s="29" t="s">
        <v>65</v>
      </c>
      <c r="J64" s="123" t="s">
        <v>107</v>
      </c>
      <c r="K64" s="123"/>
      <c r="L64" s="123"/>
    </row>
    <row r="65" spans="1:12" ht="13" customHeight="1" x14ac:dyDescent="0.15">
      <c r="A65" s="61" t="s">
        <v>171</v>
      </c>
      <c r="B65" s="133" t="s">
        <v>66</v>
      </c>
      <c r="C65" s="133"/>
      <c r="D65" s="123"/>
      <c r="E65" s="123"/>
      <c r="F65" s="123"/>
      <c r="G65" s="54" t="s">
        <v>104</v>
      </c>
      <c r="H65" s="31" t="s">
        <v>90</v>
      </c>
      <c r="I65" s="132" t="s">
        <v>65</v>
      </c>
      <c r="J65" s="123"/>
      <c r="K65" s="123"/>
      <c r="L65" s="123"/>
    </row>
    <row r="66" spans="1:12" ht="13" customHeight="1" x14ac:dyDescent="0.15">
      <c r="A66" s="61" t="s">
        <v>79</v>
      </c>
      <c r="B66" s="50">
        <v>44082</v>
      </c>
      <c r="C66" s="30" t="str">
        <f>IF(B65=O40,L41,IF($J$18&lt;$I$18,$L$7,$L$6))</f>
        <v>CUMPLE</v>
      </c>
      <c r="D66" s="123"/>
      <c r="E66" s="123"/>
      <c r="F66" s="123"/>
      <c r="G66" s="54" t="s">
        <v>75</v>
      </c>
      <c r="H66" s="32">
        <v>43941</v>
      </c>
      <c r="I66" s="132"/>
      <c r="J66" s="123"/>
      <c r="K66" s="123"/>
      <c r="L66" s="123"/>
    </row>
    <row r="67" spans="1:12" ht="13" customHeight="1" x14ac:dyDescent="0.15">
      <c r="A67" s="61" t="s">
        <v>80</v>
      </c>
      <c r="B67" s="75" t="s">
        <v>140</v>
      </c>
      <c r="C67" s="30" t="str">
        <f>IF(B65=O40,L41,IF(B67&lt;$J$12,$L$7,$L$6))</f>
        <v>CUMPLE</v>
      </c>
      <c r="D67" s="123"/>
      <c r="E67" s="123"/>
      <c r="F67" s="123"/>
      <c r="G67" s="54" t="s">
        <v>171</v>
      </c>
      <c r="H67" s="133" t="s">
        <v>66</v>
      </c>
      <c r="I67" s="133"/>
      <c r="J67" s="123"/>
      <c r="K67" s="123"/>
      <c r="L67" s="123"/>
    </row>
    <row r="68" spans="1:12" ht="39" customHeight="1" x14ac:dyDescent="0.15">
      <c r="A68" s="61" t="s">
        <v>102</v>
      </c>
      <c r="B68" s="124" t="s">
        <v>68</v>
      </c>
      <c r="C68" s="124"/>
      <c r="D68" s="137" t="s">
        <v>161</v>
      </c>
      <c r="E68" s="137"/>
      <c r="F68" s="137"/>
      <c r="G68" s="54" t="s">
        <v>79</v>
      </c>
      <c r="H68" s="50">
        <v>44065</v>
      </c>
      <c r="I68" s="30" t="str">
        <f>IF(H67=O41,L42,IF($J$18&lt;$I$18,$L$7,$L$6))</f>
        <v>CUMPLE</v>
      </c>
      <c r="J68" s="123"/>
      <c r="K68" s="123"/>
      <c r="L68" s="123"/>
    </row>
    <row r="69" spans="1:12" ht="37" customHeight="1" x14ac:dyDescent="0.15">
      <c r="A69" s="61" t="s">
        <v>91</v>
      </c>
      <c r="B69" s="124" t="s">
        <v>68</v>
      </c>
      <c r="C69" s="124"/>
      <c r="D69" s="137" t="s">
        <v>162</v>
      </c>
      <c r="E69" s="137"/>
      <c r="F69" s="137"/>
      <c r="G69" s="54" t="s">
        <v>80</v>
      </c>
      <c r="H69" s="33">
        <v>175690000</v>
      </c>
      <c r="I69" s="30" t="str">
        <f>IF(H67=O41,L42,IF(H69&lt;$J$12,$L$7,$L$6))</f>
        <v>CUMPLE</v>
      </c>
      <c r="J69" s="123"/>
      <c r="K69" s="123"/>
      <c r="L69" s="123"/>
    </row>
    <row r="70" spans="1:12" ht="11" customHeight="1" x14ac:dyDescent="0.15">
      <c r="A70" s="61" t="s">
        <v>163</v>
      </c>
      <c r="B70" s="124" t="s">
        <v>65</v>
      </c>
      <c r="C70" s="124"/>
      <c r="D70" s="123"/>
      <c r="E70" s="123"/>
      <c r="F70" s="123"/>
      <c r="G70" s="54" t="s">
        <v>102</v>
      </c>
      <c r="H70" s="124" t="s">
        <v>65</v>
      </c>
      <c r="I70" s="124"/>
      <c r="J70" s="123"/>
      <c r="K70" s="123"/>
      <c r="L70" s="123"/>
    </row>
    <row r="71" spans="1:12" ht="13" customHeight="1" x14ac:dyDescent="0.15">
      <c r="A71" s="61" t="s">
        <v>93</v>
      </c>
      <c r="B71" s="124" t="s">
        <v>65</v>
      </c>
      <c r="C71" s="124"/>
      <c r="D71" s="123"/>
      <c r="E71" s="123"/>
      <c r="F71" s="123"/>
      <c r="G71" s="54" t="s">
        <v>91</v>
      </c>
      <c r="H71" s="124" t="s">
        <v>65</v>
      </c>
      <c r="I71" s="124"/>
      <c r="J71" s="123"/>
      <c r="K71" s="123"/>
      <c r="L71" s="123"/>
    </row>
    <row r="72" spans="1:12" ht="12" customHeight="1" x14ac:dyDescent="0.15">
      <c r="A72" s="61" t="s">
        <v>164</v>
      </c>
      <c r="B72" s="124" t="s">
        <v>67</v>
      </c>
      <c r="C72" s="124"/>
      <c r="D72" s="123"/>
      <c r="E72" s="123"/>
      <c r="F72" s="123"/>
      <c r="G72" s="54" t="s">
        <v>163</v>
      </c>
      <c r="H72" s="124" t="s">
        <v>65</v>
      </c>
      <c r="I72" s="124"/>
      <c r="J72" s="123"/>
      <c r="K72" s="123"/>
      <c r="L72" s="123"/>
    </row>
    <row r="73" spans="1:12" ht="13" customHeight="1" x14ac:dyDescent="0.15">
      <c r="A73" s="61" t="s">
        <v>95</v>
      </c>
      <c r="B73" s="29" t="s">
        <v>66</v>
      </c>
      <c r="C73" s="29" t="s">
        <v>65</v>
      </c>
      <c r="D73" s="123"/>
      <c r="E73" s="123"/>
      <c r="F73" s="123"/>
      <c r="G73" s="54" t="s">
        <v>93</v>
      </c>
      <c r="H73" s="124" t="s">
        <v>65</v>
      </c>
      <c r="I73" s="124"/>
      <c r="J73" s="123"/>
      <c r="K73" s="123"/>
      <c r="L73" s="123"/>
    </row>
    <row r="74" spans="1:12" ht="11" customHeight="1" x14ac:dyDescent="0.15">
      <c r="A74" s="61" t="s">
        <v>165</v>
      </c>
      <c r="B74" s="124" t="s">
        <v>67</v>
      </c>
      <c r="C74" s="124"/>
      <c r="D74" s="123" t="s">
        <v>177</v>
      </c>
      <c r="E74" s="123"/>
      <c r="F74" s="123"/>
      <c r="G74" s="54" t="s">
        <v>164</v>
      </c>
      <c r="H74" s="124" t="s">
        <v>67</v>
      </c>
      <c r="I74" s="124"/>
      <c r="J74" s="123"/>
      <c r="K74" s="123"/>
      <c r="L74" s="123"/>
    </row>
    <row r="75" spans="1:12" ht="14" x14ac:dyDescent="0.15">
      <c r="A75" s="61" t="s">
        <v>166</v>
      </c>
      <c r="B75" s="29" t="s">
        <v>85</v>
      </c>
      <c r="C75" s="29" t="s">
        <v>65</v>
      </c>
      <c r="D75" s="123"/>
      <c r="E75" s="123"/>
      <c r="F75" s="123"/>
      <c r="G75" s="54" t="s">
        <v>95</v>
      </c>
      <c r="H75" s="29" t="s">
        <v>66</v>
      </c>
      <c r="I75" s="29" t="s">
        <v>65</v>
      </c>
      <c r="J75" s="123"/>
      <c r="K75" s="123"/>
      <c r="L75" s="123"/>
    </row>
    <row r="76" spans="1:12" ht="14" customHeight="1" x14ac:dyDescent="0.15">
      <c r="A76" s="93" t="s">
        <v>99</v>
      </c>
      <c r="B76" s="125" t="s">
        <v>98</v>
      </c>
      <c r="C76" s="125"/>
      <c r="D76" s="125"/>
      <c r="E76" s="125"/>
      <c r="F76" s="125"/>
      <c r="G76" s="54" t="s">
        <v>165</v>
      </c>
      <c r="H76" s="124" t="s">
        <v>65</v>
      </c>
      <c r="I76" s="124"/>
      <c r="J76" s="123" t="s">
        <v>112</v>
      </c>
      <c r="K76" s="123"/>
      <c r="L76" s="123"/>
    </row>
    <row r="77" spans="1:12" ht="70" x14ac:dyDescent="0.15">
      <c r="G77" s="54" t="s">
        <v>166</v>
      </c>
      <c r="H77" s="29" t="s">
        <v>66</v>
      </c>
      <c r="I77" s="29" t="s">
        <v>65</v>
      </c>
      <c r="J77" s="123"/>
      <c r="K77" s="123"/>
      <c r="L77" s="123"/>
    </row>
    <row r="78" spans="1:12" ht="42" x14ac:dyDescent="0.15">
      <c r="G78" s="34" t="s">
        <v>99</v>
      </c>
      <c r="H78" s="186" t="e">
        <f>IF($G$44=R52,$P$6,$P$7)</f>
        <v>#REF!</v>
      </c>
      <c r="I78" s="186"/>
      <c r="J78" s="186"/>
      <c r="K78" s="186"/>
      <c r="L78" s="186"/>
    </row>
  </sheetData>
  <sheetProtection algorithmName="SHA-512" hashValue="XZkrQqtA0Lr1TVMRna0O1hkTHKpttV9m1jT6cV58keIoW3iKqT0PSavEfi+l6wlNkhw3afHLUIS5M4128OycAA==" saltValue="fOGTXNx34LzFWO2+XqMe2w==" spinCount="100000" sheet="1" objects="1" scenarios="1"/>
  <protectedRanges>
    <protectedRange sqref="C20 B17:B20 I54 H51:H54 C53 B50:B53" name="Rango1"/>
    <protectedRange sqref="H72:I74 B23:C25 B41:C41 B37:C39 H55:I55 H58:I60 H76:I76 B56:C58 B74:C74 B70:C72" name="Rango1_1"/>
    <protectedRange sqref="B26:C26 H61:I61 B59:C59" name="Rango1_2"/>
    <protectedRange sqref="C27:C29 C42 C40 I62:I64 I77 I75 C60:C62 C75 C73" name="Rango1_3"/>
    <protectedRange sqref="D30:D31 J65:J66 D63:D64" name="Rango1_4"/>
    <protectedRange sqref="B35:C36 H70:I71 B68:C69" name="Rango1_6"/>
    <protectedRange sqref="B22 B31 H57 H66 B55 B64" name="Rango1_8"/>
    <protectedRange sqref="B33 H68 B66" name="Rango1_5_2_1"/>
    <protectedRange sqref="B34 H69 B67" name="Rango1_5_1"/>
  </protectedRanges>
  <mergeCells count="149">
    <mergeCell ref="A8:B8"/>
    <mergeCell ref="C8:F8"/>
    <mergeCell ref="A9:F9"/>
    <mergeCell ref="A10:B10"/>
    <mergeCell ref="D10:F10"/>
    <mergeCell ref="A11:E11"/>
    <mergeCell ref="D18:F18"/>
    <mergeCell ref="D19:F19"/>
    <mergeCell ref="B20:C20"/>
    <mergeCell ref="D20:F20"/>
    <mergeCell ref="A12:F12"/>
    <mergeCell ref="A13:F13"/>
    <mergeCell ref="A14:F14"/>
    <mergeCell ref="B16:C16"/>
    <mergeCell ref="D16:F16"/>
    <mergeCell ref="D17:F17"/>
    <mergeCell ref="A15:F15"/>
    <mergeCell ref="B24:C24"/>
    <mergeCell ref="D24:F24"/>
    <mergeCell ref="B25:C25"/>
    <mergeCell ref="D25:F25"/>
    <mergeCell ref="B26:C26"/>
    <mergeCell ref="A21:A22"/>
    <mergeCell ref="C21:C22"/>
    <mergeCell ref="D21:F21"/>
    <mergeCell ref="D22:F22"/>
    <mergeCell ref="B23:C23"/>
    <mergeCell ref="D23:F23"/>
    <mergeCell ref="D26:F26"/>
    <mergeCell ref="D33:F33"/>
    <mergeCell ref="D34:F34"/>
    <mergeCell ref="B35:C35"/>
    <mergeCell ref="D35:F35"/>
    <mergeCell ref="B36:C36"/>
    <mergeCell ref="D36:F36"/>
    <mergeCell ref="D27:F27"/>
    <mergeCell ref="D28:F28"/>
    <mergeCell ref="D29:F29"/>
    <mergeCell ref="C30:C31"/>
    <mergeCell ref="D30:F31"/>
    <mergeCell ref="B32:C32"/>
    <mergeCell ref="D32:F32"/>
    <mergeCell ref="D40:F40"/>
    <mergeCell ref="B41:C41"/>
    <mergeCell ref="D41:F41"/>
    <mergeCell ref="D42:F42"/>
    <mergeCell ref="B43:F43"/>
    <mergeCell ref="B37:C37"/>
    <mergeCell ref="D37:F37"/>
    <mergeCell ref="B38:C38"/>
    <mergeCell ref="D38:F38"/>
    <mergeCell ref="B39:C39"/>
    <mergeCell ref="D39:F39"/>
    <mergeCell ref="J51:L51"/>
    <mergeCell ref="J52:L52"/>
    <mergeCell ref="J53:L53"/>
    <mergeCell ref="H54:I54"/>
    <mergeCell ref="J54:L54"/>
    <mergeCell ref="H55:I55"/>
    <mergeCell ref="J55:L55"/>
    <mergeCell ref="G46:L46"/>
    <mergeCell ref="G47:L47"/>
    <mergeCell ref="G48:L48"/>
    <mergeCell ref="G49:L49"/>
    <mergeCell ref="H50:I50"/>
    <mergeCell ref="J50:L50"/>
    <mergeCell ref="H59:I59"/>
    <mergeCell ref="J59:L59"/>
    <mergeCell ref="H60:I60"/>
    <mergeCell ref="J60:L60"/>
    <mergeCell ref="H61:I61"/>
    <mergeCell ref="J61:L61"/>
    <mergeCell ref="G56:G57"/>
    <mergeCell ref="I56:I57"/>
    <mergeCell ref="J56:L56"/>
    <mergeCell ref="J57:L57"/>
    <mergeCell ref="H58:I58"/>
    <mergeCell ref="J58:L58"/>
    <mergeCell ref="J68:L68"/>
    <mergeCell ref="J69:L69"/>
    <mergeCell ref="H70:I70"/>
    <mergeCell ref="J70:L70"/>
    <mergeCell ref="H71:I71"/>
    <mergeCell ref="J71:L71"/>
    <mergeCell ref="J62:L62"/>
    <mergeCell ref="J63:L63"/>
    <mergeCell ref="J64:L64"/>
    <mergeCell ref="I65:I66"/>
    <mergeCell ref="J65:L66"/>
    <mergeCell ref="H67:I67"/>
    <mergeCell ref="J67:L67"/>
    <mergeCell ref="J75:L75"/>
    <mergeCell ref="H76:I76"/>
    <mergeCell ref="J76:L76"/>
    <mergeCell ref="J77:L77"/>
    <mergeCell ref="H78:L78"/>
    <mergeCell ref="H72:I72"/>
    <mergeCell ref="J72:L72"/>
    <mergeCell ref="H73:I73"/>
    <mergeCell ref="J73:L73"/>
    <mergeCell ref="H74:I74"/>
    <mergeCell ref="J74:L74"/>
    <mergeCell ref="A45:F45"/>
    <mergeCell ref="A46:F46"/>
    <mergeCell ref="A47:F47"/>
    <mergeCell ref="A48:F48"/>
    <mergeCell ref="B49:C49"/>
    <mergeCell ref="D49:F49"/>
    <mergeCell ref="D50:F50"/>
    <mergeCell ref="D51:F51"/>
    <mergeCell ref="D52:F52"/>
    <mergeCell ref="B53:C53"/>
    <mergeCell ref="D53:F53"/>
    <mergeCell ref="A54:A55"/>
    <mergeCell ref="C54:C55"/>
    <mergeCell ref="D54:F54"/>
    <mergeCell ref="D55:F55"/>
    <mergeCell ref="B56:C56"/>
    <mergeCell ref="D56:F56"/>
    <mergeCell ref="B57:C57"/>
    <mergeCell ref="D57:F57"/>
    <mergeCell ref="B58:C58"/>
    <mergeCell ref="D58:F58"/>
    <mergeCell ref="B59:C59"/>
    <mergeCell ref="D59:F59"/>
    <mergeCell ref="D60:F60"/>
    <mergeCell ref="D61:F61"/>
    <mergeCell ref="D62:F62"/>
    <mergeCell ref="C63:C64"/>
    <mergeCell ref="D63:F64"/>
    <mergeCell ref="B65:C65"/>
    <mergeCell ref="D65:F65"/>
    <mergeCell ref="D66:F66"/>
    <mergeCell ref="D67:F67"/>
    <mergeCell ref="B68:C68"/>
    <mergeCell ref="D68:F68"/>
    <mergeCell ref="B69:C69"/>
    <mergeCell ref="D69:F69"/>
    <mergeCell ref="B70:C70"/>
    <mergeCell ref="D70:F70"/>
    <mergeCell ref="B71:C71"/>
    <mergeCell ref="D71:F71"/>
    <mergeCell ref="B72:C72"/>
    <mergeCell ref="D72:F72"/>
    <mergeCell ref="D73:F73"/>
    <mergeCell ref="B74:C74"/>
    <mergeCell ref="D74:F74"/>
    <mergeCell ref="D75:F75"/>
    <mergeCell ref="B76:F76"/>
  </mergeCells>
  <conditionalFormatting sqref="B24:C24">
    <cfRule type="containsText" dxfId="462" priority="57" stopIfTrue="1" operator="containsText" text="NO CUMPLE">
      <formula>NOT(ISERROR(SEARCH("NO CUMPLE",B24)))</formula>
    </cfRule>
  </conditionalFormatting>
  <conditionalFormatting sqref="B23:C23">
    <cfRule type="containsText" dxfId="461" priority="65" stopIfTrue="1" operator="containsText" text="NO CUMPLE">
      <formula>NOT(ISERROR(SEARCH("NO CUMPLE",B23)))</formula>
    </cfRule>
  </conditionalFormatting>
  <conditionalFormatting sqref="C42">
    <cfRule type="containsText" dxfId="460" priority="54" stopIfTrue="1" operator="containsText" text="NO CUMPLE">
      <formula>NOT(ISERROR(SEARCH("NO CUMPLE",C42)))</formula>
    </cfRule>
  </conditionalFormatting>
  <conditionalFormatting sqref="B20:C20">
    <cfRule type="containsText" dxfId="459" priority="58" stopIfTrue="1" operator="containsText" text="NO CUMPLE">
      <formula>NOT(ISERROR(SEARCH("NO CUMPLE",B20)))</formula>
    </cfRule>
  </conditionalFormatting>
  <conditionalFormatting sqref="B26:C26">
    <cfRule type="containsText" dxfId="458" priority="64" stopIfTrue="1" operator="containsText" text="NO CUMPLE">
      <formula>NOT(ISERROR(SEARCH("NO CUMPLE",B26)))</formula>
    </cfRule>
  </conditionalFormatting>
  <conditionalFormatting sqref="C27:C28">
    <cfRule type="containsText" dxfId="457" priority="63" stopIfTrue="1" operator="containsText" text="NO CUMPLE">
      <formula>NOT(ISERROR(SEARCH("NO CUMPLE",C27)))</formula>
    </cfRule>
  </conditionalFormatting>
  <conditionalFormatting sqref="H74:I74">
    <cfRule type="containsText" dxfId="456" priority="38" stopIfTrue="1" operator="containsText" text="NO CUMPLE">
      <formula>NOT(ISERROR(SEARCH("NO CUMPLE",H74)))</formula>
    </cfRule>
  </conditionalFormatting>
  <conditionalFormatting sqref="C33:C34">
    <cfRule type="containsText" dxfId="455" priority="62" stopIfTrue="1" operator="containsText" text="NO CUMPLE">
      <formula>NOT(ISERROR(SEARCH("NO CUMPLE",C33)))</formula>
    </cfRule>
  </conditionalFormatting>
  <conditionalFormatting sqref="B35:C36">
    <cfRule type="containsText" dxfId="454" priority="61" stopIfTrue="1" operator="containsText" text="NO CUMPLE">
      <formula>NOT(ISERROR(SEARCH("NO CUMPLE",B35)))</formula>
    </cfRule>
  </conditionalFormatting>
  <conditionalFormatting sqref="B39:C39">
    <cfRule type="containsText" dxfId="453" priority="60" stopIfTrue="1" operator="containsText" text="NO CUMPLE">
      <formula>NOT(ISERROR(SEARCH("NO CUMPLE",B39)))</formula>
    </cfRule>
  </conditionalFormatting>
  <conditionalFormatting sqref="C30:C31">
    <cfRule type="containsText" dxfId="452" priority="51" stopIfTrue="1" operator="containsText" text="NO CUMPLE">
      <formula>NOT(ISERROR(SEARCH("NO CUMPLE",C30)))</formula>
    </cfRule>
  </conditionalFormatting>
  <conditionalFormatting sqref="C29">
    <cfRule type="containsText" dxfId="451" priority="55" stopIfTrue="1" operator="containsText" text="NO CUMPLE">
      <formula>NOT(ISERROR(SEARCH("NO CUMPLE",C29)))</formula>
    </cfRule>
  </conditionalFormatting>
  <conditionalFormatting sqref="B32:C32">
    <cfRule type="containsText" dxfId="450" priority="56" stopIfTrue="1" operator="containsText" text="NO PRESENTA">
      <formula>NOT(ISERROR(SEARCH("NO PRESENTA",B32)))</formula>
    </cfRule>
  </conditionalFormatting>
  <conditionalFormatting sqref="C40">
    <cfRule type="containsText" dxfId="449" priority="53" stopIfTrue="1" operator="containsText" text="NO CUMPLE">
      <formula>NOT(ISERROR(SEARCH("NO CUMPLE",C40)))</formula>
    </cfRule>
  </conditionalFormatting>
  <conditionalFormatting sqref="C21:C22">
    <cfRule type="containsText" dxfId="448" priority="52" stopIfTrue="1" operator="containsText" text="NO CUMPLE">
      <formula>NOT(ISERROR(SEARCH("NO CUMPLE",C21)))</formula>
    </cfRule>
  </conditionalFormatting>
  <conditionalFormatting sqref="C17">
    <cfRule type="containsText" dxfId="447" priority="50" stopIfTrue="1" operator="containsText" text="NO CUMPLE">
      <formula>NOT(ISERROR(SEARCH("NO CUMPLE",C17)))</formula>
    </cfRule>
  </conditionalFormatting>
  <conditionalFormatting sqref="C19">
    <cfRule type="containsText" dxfId="446" priority="48" stopIfTrue="1" operator="containsText" text="NO CUMPLE">
      <formula>NOT(ISERROR(SEARCH("NO CUMPLE",C19)))</formula>
    </cfRule>
  </conditionalFormatting>
  <conditionalFormatting sqref="B41:C41">
    <cfRule type="containsText" dxfId="445" priority="46" stopIfTrue="1" operator="containsText" text="NO CUMPLE">
      <formula>NOT(ISERROR(SEARCH("NO CUMPLE",B41)))</formula>
    </cfRule>
  </conditionalFormatting>
  <conditionalFormatting sqref="C18">
    <cfRule type="containsText" dxfId="444" priority="49" stopIfTrue="1" operator="containsText" text="NO CUMPLE">
      <formula>NOT(ISERROR(SEARCH("NO CUMPLE",C18)))</formula>
    </cfRule>
  </conditionalFormatting>
  <conditionalFormatting sqref="B25:C25">
    <cfRule type="containsText" dxfId="443" priority="47" stopIfTrue="1" operator="containsText" text="NO CUMPLE">
      <formula>NOT(ISERROR(SEARCH("NO CUMPLE",B25)))</formula>
    </cfRule>
  </conditionalFormatting>
  <conditionalFormatting sqref="B37:C37">
    <cfRule type="containsText" dxfId="442" priority="45" stopIfTrue="1" operator="containsText" text="NO CUMPLE">
      <formula>NOT(ISERROR(SEARCH("NO CUMPLE",B37)))</formula>
    </cfRule>
  </conditionalFormatting>
  <conditionalFormatting sqref="B38:C38">
    <cfRule type="containsText" dxfId="441" priority="44" stopIfTrue="1" operator="containsText" text="NO CUMPLE">
      <formula>NOT(ISERROR(SEARCH("NO CUMPLE",B38)))</formula>
    </cfRule>
  </conditionalFormatting>
  <conditionalFormatting sqref="H59:I59">
    <cfRule type="containsText" dxfId="440" priority="35" stopIfTrue="1" operator="containsText" text="NO CUMPLE">
      <formula>NOT(ISERROR(SEARCH("NO CUMPLE",H59)))</formula>
    </cfRule>
  </conditionalFormatting>
  <conditionalFormatting sqref="H58:I58">
    <cfRule type="containsText" dxfId="439" priority="43" stopIfTrue="1" operator="containsText" text="NO CUMPLE">
      <formula>NOT(ISERROR(SEARCH("NO CUMPLE",H58)))</formula>
    </cfRule>
  </conditionalFormatting>
  <conditionalFormatting sqref="I77">
    <cfRule type="containsText" dxfId="438" priority="32" stopIfTrue="1" operator="containsText" text="NO CUMPLE">
      <formula>NOT(ISERROR(SEARCH("NO CUMPLE",I77)))</formula>
    </cfRule>
  </conditionalFormatting>
  <conditionalFormatting sqref="H54:I54">
    <cfRule type="containsText" dxfId="437" priority="36" stopIfTrue="1" operator="containsText" text="NO CUMPLE">
      <formula>NOT(ISERROR(SEARCH("NO CUMPLE",H54)))</formula>
    </cfRule>
  </conditionalFormatting>
  <conditionalFormatting sqref="H61:I61">
    <cfRule type="containsText" dxfId="436" priority="42" stopIfTrue="1" operator="containsText" text="NO CUMPLE">
      <formula>NOT(ISERROR(SEARCH("NO CUMPLE",H61)))</formula>
    </cfRule>
  </conditionalFormatting>
  <conditionalFormatting sqref="I62:I63">
    <cfRule type="containsText" dxfId="435" priority="41" stopIfTrue="1" operator="containsText" text="NO CUMPLE">
      <formula>NOT(ISERROR(SEARCH("NO CUMPLE",I62)))</formula>
    </cfRule>
  </conditionalFormatting>
  <conditionalFormatting sqref="H55:I55">
    <cfRule type="containsText" dxfId="434" priority="37" stopIfTrue="1" operator="containsText" text="NO CUMPLE">
      <formula>NOT(ISERROR(SEARCH("NO CUMPLE",H55)))</formula>
    </cfRule>
  </conditionalFormatting>
  <conditionalFormatting sqref="I68:I69">
    <cfRule type="containsText" dxfId="433" priority="40" stopIfTrue="1" operator="containsText" text="NO CUMPLE">
      <formula>NOT(ISERROR(SEARCH("NO CUMPLE",I68)))</formula>
    </cfRule>
  </conditionalFormatting>
  <conditionalFormatting sqref="H70:I71">
    <cfRule type="containsText" dxfId="432" priority="39" stopIfTrue="1" operator="containsText" text="NO CUMPLE">
      <formula>NOT(ISERROR(SEARCH("NO CUMPLE",H70)))</formula>
    </cfRule>
  </conditionalFormatting>
  <conditionalFormatting sqref="I65:I66">
    <cfRule type="containsText" dxfId="431" priority="29" stopIfTrue="1" operator="containsText" text="NO CUMPLE">
      <formula>NOT(ISERROR(SEARCH("NO CUMPLE",I65)))</formula>
    </cfRule>
  </conditionalFormatting>
  <conditionalFormatting sqref="I64">
    <cfRule type="containsText" dxfId="430" priority="33" stopIfTrue="1" operator="containsText" text="NO CUMPLE">
      <formula>NOT(ISERROR(SEARCH("NO CUMPLE",I64)))</formula>
    </cfRule>
  </conditionalFormatting>
  <conditionalFormatting sqref="H67:I67">
    <cfRule type="containsText" dxfId="429" priority="34" stopIfTrue="1" operator="containsText" text="NO PRESENTA">
      <formula>NOT(ISERROR(SEARCH("NO PRESENTA",H67)))</formula>
    </cfRule>
  </conditionalFormatting>
  <conditionalFormatting sqref="I75">
    <cfRule type="containsText" dxfId="428" priority="31" stopIfTrue="1" operator="containsText" text="NO CUMPLE">
      <formula>NOT(ISERROR(SEARCH("NO CUMPLE",I75)))</formula>
    </cfRule>
  </conditionalFormatting>
  <conditionalFormatting sqref="I56:I57">
    <cfRule type="containsText" dxfId="427" priority="30" stopIfTrue="1" operator="containsText" text="NO CUMPLE">
      <formula>NOT(ISERROR(SEARCH("NO CUMPLE",I56)))</formula>
    </cfRule>
  </conditionalFormatting>
  <conditionalFormatting sqref="I51">
    <cfRule type="containsText" dxfId="426" priority="28" stopIfTrue="1" operator="containsText" text="NO CUMPLE">
      <formula>NOT(ISERROR(SEARCH("NO CUMPLE",I51)))</formula>
    </cfRule>
  </conditionalFormatting>
  <conditionalFormatting sqref="I53">
    <cfRule type="containsText" dxfId="425" priority="26" stopIfTrue="1" operator="containsText" text="NO CUMPLE">
      <formula>NOT(ISERROR(SEARCH("NO CUMPLE",I53)))</formula>
    </cfRule>
  </conditionalFormatting>
  <conditionalFormatting sqref="H76:I76">
    <cfRule type="containsText" dxfId="424" priority="24" stopIfTrue="1" operator="containsText" text="NO CUMPLE">
      <formula>NOT(ISERROR(SEARCH("NO CUMPLE",H76)))</formula>
    </cfRule>
  </conditionalFormatting>
  <conditionalFormatting sqref="I52">
    <cfRule type="containsText" dxfId="423" priority="27" stopIfTrue="1" operator="containsText" text="NO CUMPLE">
      <formula>NOT(ISERROR(SEARCH("NO CUMPLE",I52)))</formula>
    </cfRule>
  </conditionalFormatting>
  <conditionalFormatting sqref="H60:I60">
    <cfRule type="containsText" dxfId="422" priority="25" stopIfTrue="1" operator="containsText" text="NO CUMPLE">
      <formula>NOT(ISERROR(SEARCH("NO CUMPLE",H60)))</formula>
    </cfRule>
  </conditionalFormatting>
  <conditionalFormatting sqref="H72:I72">
    <cfRule type="containsText" dxfId="421" priority="23" stopIfTrue="1" operator="containsText" text="NO CUMPLE">
      <formula>NOT(ISERROR(SEARCH("NO CUMPLE",H72)))</formula>
    </cfRule>
  </conditionalFormatting>
  <conditionalFormatting sqref="H73:I73">
    <cfRule type="containsText" dxfId="420" priority="22" stopIfTrue="1" operator="containsText" text="NO CUMPLE">
      <formula>NOT(ISERROR(SEARCH("NO CUMPLE",H73)))</formula>
    </cfRule>
  </conditionalFormatting>
  <conditionalFormatting sqref="B57:C57">
    <cfRule type="containsText" dxfId="419" priority="14" stopIfTrue="1" operator="containsText" text="NO CUMPLE">
      <formula>NOT(ISERROR(SEARCH("NO CUMPLE",B57)))</formula>
    </cfRule>
  </conditionalFormatting>
  <conditionalFormatting sqref="B56:C56">
    <cfRule type="containsText" dxfId="418" priority="21" stopIfTrue="1" operator="containsText" text="NO CUMPLE">
      <formula>NOT(ISERROR(SEARCH("NO CUMPLE",B56)))</formula>
    </cfRule>
  </conditionalFormatting>
  <conditionalFormatting sqref="C75">
    <cfRule type="containsText" dxfId="417" priority="11" stopIfTrue="1" operator="containsText" text="NO CUMPLE">
      <formula>NOT(ISERROR(SEARCH("NO CUMPLE",C75)))</formula>
    </cfRule>
  </conditionalFormatting>
  <conditionalFormatting sqref="B53:C53">
    <cfRule type="containsText" dxfId="416" priority="15" stopIfTrue="1" operator="containsText" text="NO CUMPLE">
      <formula>NOT(ISERROR(SEARCH("NO CUMPLE",B53)))</formula>
    </cfRule>
  </conditionalFormatting>
  <conditionalFormatting sqref="B59:C59">
    <cfRule type="containsText" dxfId="415" priority="20" stopIfTrue="1" operator="containsText" text="NO CUMPLE">
      <formula>NOT(ISERROR(SEARCH("NO CUMPLE",B59)))</formula>
    </cfRule>
  </conditionalFormatting>
  <conditionalFormatting sqref="C60:C61">
    <cfRule type="containsText" dxfId="414" priority="19" stopIfTrue="1" operator="containsText" text="NO CUMPLE">
      <formula>NOT(ISERROR(SEARCH("NO CUMPLE",C60)))</formula>
    </cfRule>
  </conditionalFormatting>
  <conditionalFormatting sqref="C66:C67">
    <cfRule type="containsText" dxfId="413" priority="18" stopIfTrue="1" operator="containsText" text="NO CUMPLE">
      <formula>NOT(ISERROR(SEARCH("NO CUMPLE",C66)))</formula>
    </cfRule>
  </conditionalFormatting>
  <conditionalFormatting sqref="B68:C69">
    <cfRule type="containsText" dxfId="412" priority="17" stopIfTrue="1" operator="containsText" text="NO CUMPLE">
      <formula>NOT(ISERROR(SEARCH("NO CUMPLE",B68)))</formula>
    </cfRule>
  </conditionalFormatting>
  <conditionalFormatting sqref="B72:C72">
    <cfRule type="containsText" dxfId="411" priority="16" stopIfTrue="1" operator="containsText" text="NO CUMPLE">
      <formula>NOT(ISERROR(SEARCH("NO CUMPLE",B72)))</formula>
    </cfRule>
  </conditionalFormatting>
  <conditionalFormatting sqref="C63:C64">
    <cfRule type="containsText" dxfId="410" priority="8" stopIfTrue="1" operator="containsText" text="NO CUMPLE">
      <formula>NOT(ISERROR(SEARCH("NO CUMPLE",C63)))</formula>
    </cfRule>
  </conditionalFormatting>
  <conditionalFormatting sqref="C62">
    <cfRule type="containsText" dxfId="409" priority="12" stopIfTrue="1" operator="containsText" text="NO CUMPLE">
      <formula>NOT(ISERROR(SEARCH("NO CUMPLE",C62)))</formula>
    </cfRule>
  </conditionalFormatting>
  <conditionalFormatting sqref="B65:C65">
    <cfRule type="containsText" dxfId="408" priority="13" stopIfTrue="1" operator="containsText" text="NO PRESENTA">
      <formula>NOT(ISERROR(SEARCH("NO PRESENTA",B65)))</formula>
    </cfRule>
  </conditionalFormatting>
  <conditionalFormatting sqref="C73">
    <cfRule type="containsText" dxfId="407" priority="10" stopIfTrue="1" operator="containsText" text="NO CUMPLE">
      <formula>NOT(ISERROR(SEARCH("NO CUMPLE",C73)))</formula>
    </cfRule>
  </conditionalFormatting>
  <conditionalFormatting sqref="C54:C55">
    <cfRule type="containsText" dxfId="406" priority="9" stopIfTrue="1" operator="containsText" text="NO CUMPLE">
      <formula>NOT(ISERROR(SEARCH("NO CUMPLE",C54)))</formula>
    </cfRule>
  </conditionalFormatting>
  <conditionalFormatting sqref="C50">
    <cfRule type="containsText" dxfId="405" priority="7" stopIfTrue="1" operator="containsText" text="NO CUMPLE">
      <formula>NOT(ISERROR(SEARCH("NO CUMPLE",C50)))</formula>
    </cfRule>
  </conditionalFormatting>
  <conditionalFormatting sqref="C52">
    <cfRule type="containsText" dxfId="404" priority="5" stopIfTrue="1" operator="containsText" text="NO CUMPLE">
      <formula>NOT(ISERROR(SEARCH("NO CUMPLE",C52)))</formula>
    </cfRule>
  </conditionalFormatting>
  <conditionalFormatting sqref="B74:C74">
    <cfRule type="containsText" dxfId="403" priority="3" stopIfTrue="1" operator="containsText" text="NO CUMPLE">
      <formula>NOT(ISERROR(SEARCH("NO CUMPLE",B74)))</formula>
    </cfRule>
  </conditionalFormatting>
  <conditionalFormatting sqref="C51">
    <cfRule type="containsText" dxfId="402" priority="6" stopIfTrue="1" operator="containsText" text="NO CUMPLE">
      <formula>NOT(ISERROR(SEARCH("NO CUMPLE",C51)))</formula>
    </cfRule>
  </conditionalFormatting>
  <conditionalFormatting sqref="B58:C58">
    <cfRule type="containsText" dxfId="401" priority="4" stopIfTrue="1" operator="containsText" text="NO CUMPLE">
      <formula>NOT(ISERROR(SEARCH("NO CUMPLE",B58)))</formula>
    </cfRule>
  </conditionalFormatting>
  <conditionalFormatting sqref="B70:C70">
    <cfRule type="containsText" dxfId="400" priority="2" stopIfTrue="1" operator="containsText" text="NO CUMPLE">
      <formula>NOT(ISERROR(SEARCH("NO CUMPLE",B70)))</formula>
    </cfRule>
  </conditionalFormatting>
  <conditionalFormatting sqref="B71:C71">
    <cfRule type="containsText" dxfId="399" priority="1" stopIfTrue="1" operator="containsText" text="NO CUMPLE">
      <formula>NOT(ISERROR(SEARCH("NO CUMPLE",B71)))</formula>
    </cfRule>
  </conditionalFormatting>
  <dataValidations count="9">
    <dataValidation type="list" allowBlank="1" showInputMessage="1" showErrorMessage="1" sqref="B24:C25 B41:C41 B37:C38 H59:I60 H55:I55 H76:I76 H72:I73 B57:C58 B74:C74 B70:C71" xr:uid="{00000000-0002-0000-0700-000000000000}">
      <formula1>$N$6:$N$8</formula1>
    </dataValidation>
    <dataValidation type="list" allowBlank="1" showInputMessage="1" showErrorMessage="1" sqref="B32:C32 H67:I67 B65:C65" xr:uid="{00000000-0002-0000-0700-000001000000}">
      <formula1>$K$6:$K$8</formula1>
    </dataValidation>
    <dataValidation type="list" allowBlank="1" showInputMessage="1" showErrorMessage="1" sqref="C27:C31 C42 C40 C21:C22 B35:C36 I62:I66 I77 I75 I56:I57 H70:I71 C60:C64 C75 C73 C54:C55 B68:C69" xr:uid="{00000000-0002-0000-0700-000002000000}">
      <formula1>$L$6:$L$7</formula1>
    </dataValidation>
    <dataValidation type="list" allowBlank="1" showInputMessage="1" showErrorMessage="1" sqref="B39:C39 H74:I74 B72:C72" xr:uid="{00000000-0002-0000-0700-000003000000}">
      <formula1>$M$6:$M$7</formula1>
    </dataValidation>
    <dataValidation type="list" allowBlank="1" showInputMessage="1" showErrorMessage="1" sqref="B23:C23 B20:C20 B26:C26 H58:I58 H54:I54 H61:I61 B56:C56 B53:C53 B59:C59" xr:uid="{00000000-0002-0000-0700-000004000000}">
      <formula1>$L$6:$L$8</formula1>
    </dataValidation>
    <dataValidation type="list" allowBlank="1" showInputMessage="1" showErrorMessage="1" sqref="B40 B42 B27:B29 H75 H77 H62:H64 B73 B75 B60:B62" xr:uid="{00000000-0002-0000-0700-000005000000}">
      <formula1>$K$6:$K$7</formula1>
    </dataValidation>
    <dataValidation type="list" allowBlank="1" showInputMessage="1" showErrorMessage="1" sqref="B17:B19 H51:H53 B50:B52" xr:uid="{00000000-0002-0000-0700-000006000000}">
      <formula1>$J$6:$J$7</formula1>
    </dataValidation>
    <dataValidation type="date" operator="notBetween" allowBlank="1" showInputMessage="1" showErrorMessage="1" sqref="B22 B31 H57 H66 B55 B64" xr:uid="{00000000-0002-0000-0700-000007000000}">
      <formula1>26665</formula1>
      <formula2>36161</formula2>
    </dataValidation>
    <dataValidation type="list" allowBlank="1" showInputMessage="1" showErrorMessage="1" sqref="A13:F13 G47:L47 A46:F46" xr:uid="{00000000-0002-0000-0700-000008000000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55CE6-8E4B-F94D-8692-A359A119E4AA}">
  <sheetPr>
    <pageSetUpPr fitToPage="1"/>
  </sheetPr>
  <dimension ref="A3:W76"/>
  <sheetViews>
    <sheetView topLeftCell="A19" zoomScaleNormal="100" workbookViewId="0">
      <selection activeCell="A89" sqref="A89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tr">
        <f>'Acta de cierre y listado'!D26</f>
        <v>UNION TEMPORAL POLI T&amp;T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DAYS360(F11,B22)</f>
        <v>-10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ht="13.5" customHeight="1" x14ac:dyDescent="0.15">
      <c r="A15" s="143" t="s">
        <v>144</v>
      </c>
      <c r="B15" s="144"/>
      <c r="C15" s="144"/>
      <c r="D15" s="144"/>
      <c r="E15" s="144"/>
      <c r="F15" s="145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W15" s="25"/>
    </row>
    <row r="16" spans="1:23" x14ac:dyDescent="0.15">
      <c r="A16" s="35" t="s">
        <v>61</v>
      </c>
      <c r="B16" s="146" t="s">
        <v>62</v>
      </c>
      <c r="C16" s="146"/>
      <c r="D16" s="147" t="s">
        <v>63</v>
      </c>
      <c r="E16" s="147"/>
      <c r="F16" s="14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14" x14ac:dyDescent="0.15">
      <c r="A17" s="61" t="s">
        <v>69</v>
      </c>
      <c r="B17" s="29" t="s">
        <v>64</v>
      </c>
      <c r="C17" s="30" t="str">
        <f>IF(B17=$J$6,$L$6,IF(B17=$J$7,$L$7,IF(B17=$I$7,$I$20)))</f>
        <v>CUMPLE</v>
      </c>
      <c r="D17" s="123"/>
      <c r="E17" s="123"/>
      <c r="F17" s="123"/>
      <c r="G17" s="21">
        <f>IF(C17=$L$7,$L$17,$L$18)</f>
        <v>0</v>
      </c>
      <c r="H17" s="21"/>
      <c r="I17" s="21">
        <v>91</v>
      </c>
      <c r="J17" s="24">
        <f>DAYS360(F11,B33)+3</f>
        <v>100</v>
      </c>
      <c r="K17" s="21"/>
      <c r="L17" s="21">
        <v>1</v>
      </c>
      <c r="M17" s="21"/>
      <c r="N17" s="21"/>
      <c r="O17" s="21"/>
      <c r="P17" s="21"/>
      <c r="Q17" s="21"/>
      <c r="R17" s="21"/>
      <c r="S17" s="21"/>
      <c r="T17" s="26"/>
    </row>
    <row r="18" spans="1:20" ht="14" x14ac:dyDescent="0.15">
      <c r="A18" s="61" t="s">
        <v>70</v>
      </c>
      <c r="B18" s="29" t="s">
        <v>64</v>
      </c>
      <c r="C18" s="30" t="str">
        <f>IF(B18=$J$6,$L$6,IF(B18=$J$7,$L$7,IF(B18=$I$7,$I$20)))</f>
        <v>CUMPLE</v>
      </c>
      <c r="D18" s="123"/>
      <c r="E18" s="123"/>
      <c r="F18" s="123"/>
      <c r="G18" s="21">
        <f>IF(C18=$L$7,$L$17,$L$18)</f>
        <v>0</v>
      </c>
      <c r="H18" s="21"/>
      <c r="I18" s="21"/>
      <c r="J18" s="21"/>
      <c r="K18" s="21"/>
      <c r="L18" s="21">
        <v>0</v>
      </c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61" t="s">
        <v>81</v>
      </c>
      <c r="B19" s="29" t="s">
        <v>64</v>
      </c>
      <c r="C19" s="30" t="str">
        <f>IF(B19=$J$6,$L$6,IF(B19=$J$7,$L$7,IF(B19=$I$7,$I$20)))</f>
        <v>CUMPLE</v>
      </c>
      <c r="D19" s="123"/>
      <c r="E19" s="123"/>
      <c r="F19" s="123"/>
      <c r="G19" s="21">
        <f>IF(C19=$L$7,$L$17,$L$18)</f>
        <v>0</v>
      </c>
      <c r="H19" s="21"/>
      <c r="I19" s="21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61" t="s">
        <v>82</v>
      </c>
      <c r="B20" s="124" t="s">
        <v>86</v>
      </c>
      <c r="C20" s="124"/>
      <c r="D20" s="123"/>
      <c r="E20" s="123"/>
      <c r="F20" s="123"/>
      <c r="G20" s="21">
        <f>IF(B20=$L$7,$L$17,$L$18)</f>
        <v>0</v>
      </c>
      <c r="H20" s="21"/>
      <c r="I20" s="21" t="b"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4" x14ac:dyDescent="0.15">
      <c r="A21" s="138" t="s">
        <v>105</v>
      </c>
      <c r="B21" s="31" t="s">
        <v>90</v>
      </c>
      <c r="C21" s="132" t="s">
        <v>65</v>
      </c>
      <c r="D21" s="123"/>
      <c r="E21" s="123"/>
      <c r="F21" s="123"/>
      <c r="G21" s="21">
        <f>IF(C21=$L$7,$L$17,$L$18)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x14ac:dyDescent="0.15">
      <c r="A22" s="138"/>
      <c r="B22" s="32">
        <v>43970</v>
      </c>
      <c r="C22" s="132"/>
      <c r="D22" s="123"/>
      <c r="E22" s="123"/>
      <c r="F22" s="123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7" customHeight="1" x14ac:dyDescent="0.15">
      <c r="A23" s="61" t="s">
        <v>106</v>
      </c>
      <c r="B23" s="124" t="s">
        <v>65</v>
      </c>
      <c r="C23" s="124"/>
      <c r="D23" s="123"/>
      <c r="E23" s="123"/>
      <c r="F23" s="123"/>
      <c r="G23" s="21">
        <f>IF(B23=$L$7,$L$17,$L$18)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7.25" customHeight="1" x14ac:dyDescent="0.15">
      <c r="A24" s="61" t="s">
        <v>71</v>
      </c>
      <c r="B24" s="124" t="s">
        <v>67</v>
      </c>
      <c r="C24" s="124"/>
      <c r="D24" s="123"/>
      <c r="E24" s="123"/>
      <c r="F24" s="123"/>
      <c r="G24" s="21">
        <f>IF(B24=$L$7,$L$17,$L$18)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14" x14ac:dyDescent="0.15">
      <c r="A25" s="61" t="s">
        <v>103</v>
      </c>
      <c r="B25" s="124" t="s">
        <v>67</v>
      </c>
      <c r="C25" s="124"/>
      <c r="D25" s="123"/>
      <c r="E25" s="123"/>
      <c r="F25" s="123"/>
      <c r="G25" s="21">
        <f>IF(B25=$L$7,$L$17,$L$18)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29.25" customHeight="1" x14ac:dyDescent="0.15">
      <c r="A26" s="61" t="s">
        <v>72</v>
      </c>
      <c r="B26" s="124" t="s">
        <v>65</v>
      </c>
      <c r="C26" s="124"/>
      <c r="D26" s="134"/>
      <c r="E26" s="135"/>
      <c r="F26" s="136"/>
      <c r="G26" s="21">
        <f>IF(B26=$L$7,$L$17,$L$18)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4" x14ac:dyDescent="0.15">
      <c r="A27" s="61" t="s">
        <v>73</v>
      </c>
      <c r="B27" s="29" t="s">
        <v>66</v>
      </c>
      <c r="C27" s="29" t="s">
        <v>65</v>
      </c>
      <c r="D27" s="123"/>
      <c r="E27" s="123"/>
      <c r="F27" s="123"/>
      <c r="G27" s="21">
        <f>IF(C27=$L$7,$L$17,$L$18)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6"/>
      <c r="T27" s="21"/>
    </row>
    <row r="28" spans="1:20" ht="14" x14ac:dyDescent="0.15">
      <c r="A28" s="61" t="s">
        <v>74</v>
      </c>
      <c r="B28" s="29" t="s">
        <v>66</v>
      </c>
      <c r="C28" s="29" t="s">
        <v>65</v>
      </c>
      <c r="D28" s="123"/>
      <c r="E28" s="123"/>
      <c r="F28" s="123"/>
      <c r="G28" s="21">
        <f>IF(C28=$L$7,$L$17,$L$18)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4" x14ac:dyDescent="0.15">
      <c r="A29" s="61" t="s">
        <v>83</v>
      </c>
      <c r="B29" s="29" t="s">
        <v>66</v>
      </c>
      <c r="C29" s="29" t="s">
        <v>65</v>
      </c>
      <c r="D29" s="123"/>
      <c r="E29" s="123"/>
      <c r="F29" s="123"/>
      <c r="G29" s="21">
        <f>IF(C29=$L$7,$L$17,$L$18)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3.5" customHeight="1" x14ac:dyDescent="0.15">
      <c r="A30" s="61" t="s">
        <v>104</v>
      </c>
      <c r="B30" s="31" t="s">
        <v>90</v>
      </c>
      <c r="C30" s="132" t="s">
        <v>65</v>
      </c>
      <c r="D30" s="123"/>
      <c r="E30" s="123"/>
      <c r="F30" s="123"/>
      <c r="G30" s="21">
        <f>IF(C30=$L$7,$L$17,$L$18)</f>
        <v>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.25" customHeight="1" x14ac:dyDescent="0.15">
      <c r="A31" s="61" t="s">
        <v>75</v>
      </c>
      <c r="B31" s="32">
        <v>43978</v>
      </c>
      <c r="C31" s="132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61" t="s">
        <v>78</v>
      </c>
      <c r="B32" s="133" t="s">
        <v>66</v>
      </c>
      <c r="C32" s="133"/>
      <c r="D32" s="123"/>
      <c r="E32" s="123"/>
      <c r="F32" s="12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61" t="s">
        <v>79</v>
      </c>
      <c r="B33" s="50">
        <v>44080</v>
      </c>
      <c r="C33" s="30" t="str">
        <f>IF(B32=O7,L8,IF($J$17&lt;$I$17,$L$7,$L$6))</f>
        <v>CUMPLE</v>
      </c>
      <c r="D33" s="123"/>
      <c r="E33" s="123"/>
      <c r="F33" s="123"/>
      <c r="G33" s="21">
        <f>IF(C33=$L$7,$L$17,$L$18)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61" t="s">
        <v>80</v>
      </c>
      <c r="B34" s="75" t="s">
        <v>140</v>
      </c>
      <c r="C34" s="30" t="str">
        <f>IF(B32=O7,L8,IF(B34&lt;$J$12,$L$7,$L$6))</f>
        <v>CUMPLE</v>
      </c>
      <c r="D34" s="123"/>
      <c r="E34" s="123"/>
      <c r="F34" s="123"/>
      <c r="G34" s="21">
        <f>IF(C34=$L$7,$L$17,$L$18)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61" t="s">
        <v>102</v>
      </c>
      <c r="B35" s="124" t="s">
        <v>65</v>
      </c>
      <c r="C35" s="124"/>
      <c r="D35" s="123"/>
      <c r="E35" s="123"/>
      <c r="F35" s="123"/>
      <c r="G35" s="21">
        <f>IF(B35=$L$7,$L$17,$L$18)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61" t="s">
        <v>91</v>
      </c>
      <c r="B36" s="124" t="s">
        <v>65</v>
      </c>
      <c r="C36" s="124"/>
      <c r="D36" s="123"/>
      <c r="E36" s="123"/>
      <c r="F36" s="123"/>
      <c r="G36" s="21">
        <f>IF(B36=$L$7,$L$17,$L$18)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61" t="s">
        <v>92</v>
      </c>
      <c r="B37" s="124" t="s">
        <v>65</v>
      </c>
      <c r="C37" s="124"/>
      <c r="D37" s="123"/>
      <c r="E37" s="123"/>
      <c r="F37" s="123"/>
      <c r="G37" s="21">
        <f>IF(B37=$L$7,$L$17,$L$18)</f>
        <v>0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61" t="s">
        <v>93</v>
      </c>
      <c r="B38" s="124" t="s">
        <v>65</v>
      </c>
      <c r="C38" s="124"/>
      <c r="D38" s="123"/>
      <c r="E38" s="123"/>
      <c r="F38" s="123"/>
      <c r="G38" s="21">
        <f>IF(B38=$L$7,$L$17,$L$18)</f>
        <v>0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61" t="s">
        <v>94</v>
      </c>
      <c r="B39" s="124" t="s">
        <v>67</v>
      </c>
      <c r="C39" s="124"/>
      <c r="D39" s="123"/>
      <c r="E39" s="123"/>
      <c r="F39" s="123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61" t="s">
        <v>95</v>
      </c>
      <c r="B40" s="29" t="s">
        <v>66</v>
      </c>
      <c r="C40" s="29" t="s">
        <v>65</v>
      </c>
      <c r="D40" s="123"/>
      <c r="E40" s="123"/>
      <c r="F40" s="123"/>
      <c r="G40" s="21">
        <f>IF(C40=$L$7,$L$17,$L$18)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61" t="s">
        <v>96</v>
      </c>
      <c r="B41" s="124" t="s">
        <v>67</v>
      </c>
      <c r="C41" s="124"/>
      <c r="D41" s="123" t="s">
        <v>177</v>
      </c>
      <c r="E41" s="123"/>
      <c r="F41" s="123"/>
      <c r="G41" s="21">
        <f>IF(B41=$L$7,$L$17,$L$18)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61" t="s">
        <v>108</v>
      </c>
      <c r="B42" s="29" t="s">
        <v>85</v>
      </c>
      <c r="C42" s="29" t="s">
        <v>65</v>
      </c>
      <c r="D42" s="123"/>
      <c r="E42" s="123"/>
      <c r="F42" s="123"/>
      <c r="G42" s="21">
        <f>IF(C42=$L$7,$L$17,$L$18)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4" x14ac:dyDescent="0.15">
      <c r="A43" s="34" t="s">
        <v>99</v>
      </c>
      <c r="B43" s="186" t="str">
        <f>IF($G$43=L18,$P$6,$P$7)</f>
        <v>HABILITADO</v>
      </c>
      <c r="C43" s="186"/>
      <c r="D43" s="186"/>
      <c r="E43" s="186"/>
      <c r="F43" s="186"/>
      <c r="G43" s="21">
        <f>SUM(G17:G42)</f>
        <v>0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5" spans="1:20" x14ac:dyDescent="0.15">
      <c r="A45" s="140" t="s">
        <v>60</v>
      </c>
      <c r="B45" s="140"/>
      <c r="C45" s="140"/>
      <c r="D45" s="140"/>
      <c r="E45" s="140"/>
      <c r="F45" s="140"/>
    </row>
    <row r="46" spans="1:20" x14ac:dyDescent="0.15">
      <c r="A46" s="141" t="s">
        <v>77</v>
      </c>
      <c r="B46" s="141"/>
      <c r="C46" s="141"/>
      <c r="D46" s="141"/>
      <c r="E46" s="141"/>
      <c r="F46" s="141"/>
    </row>
    <row r="47" spans="1:20" x14ac:dyDescent="0.15">
      <c r="A47" s="142" t="s">
        <v>120</v>
      </c>
      <c r="B47" s="142"/>
      <c r="C47" s="142"/>
      <c r="D47" s="142"/>
      <c r="E47" s="142"/>
      <c r="F47" s="142"/>
    </row>
    <row r="48" spans="1:20" x14ac:dyDescent="0.15">
      <c r="A48" s="143" t="s">
        <v>147</v>
      </c>
      <c r="B48" s="144"/>
      <c r="C48" s="144"/>
      <c r="D48" s="144"/>
      <c r="E48" s="144"/>
      <c r="F48" s="145"/>
    </row>
    <row r="49" spans="1:6" x14ac:dyDescent="0.15">
      <c r="A49" s="35" t="s">
        <v>61</v>
      </c>
      <c r="B49" s="146" t="s">
        <v>62</v>
      </c>
      <c r="C49" s="146"/>
      <c r="D49" s="147" t="s">
        <v>63</v>
      </c>
      <c r="E49" s="147"/>
      <c r="F49" s="147"/>
    </row>
    <row r="50" spans="1:6" ht="14" x14ac:dyDescent="0.15">
      <c r="A50" s="61" t="s">
        <v>69</v>
      </c>
      <c r="B50" s="29" t="s">
        <v>64</v>
      </c>
      <c r="C50" s="30" t="str">
        <f>IF(B50=$J$6,$L$6,IF(B50=$J$7,$L$7,IF(B50=$I$7,$I$20)))</f>
        <v>CUMPLE</v>
      </c>
      <c r="D50" s="123"/>
      <c r="E50" s="123"/>
      <c r="F50" s="123"/>
    </row>
    <row r="51" spans="1:6" ht="14" x14ac:dyDescent="0.15">
      <c r="A51" s="61" t="s">
        <v>70</v>
      </c>
      <c r="B51" s="29" t="s">
        <v>64</v>
      </c>
      <c r="C51" s="30" t="str">
        <f>IF(B51=$J$6,$L$6,IF(B51=$J$7,$L$7,IF(B51=$I$7,$I$20)))</f>
        <v>CUMPLE</v>
      </c>
      <c r="D51" s="123"/>
      <c r="E51" s="123"/>
      <c r="F51" s="123"/>
    </row>
    <row r="52" spans="1:6" ht="14" x14ac:dyDescent="0.15">
      <c r="A52" s="61" t="s">
        <v>81</v>
      </c>
      <c r="B52" s="29" t="s">
        <v>64</v>
      </c>
      <c r="C52" s="30" t="str">
        <f>IF(B52=$J$6,$L$6,IF(B52=$J$7,$L$7,IF(B52=$I$7,$I$20)))</f>
        <v>CUMPLE</v>
      </c>
      <c r="D52" s="123"/>
      <c r="E52" s="123"/>
      <c r="F52" s="123"/>
    </row>
    <row r="53" spans="1:6" ht="14" x14ac:dyDescent="0.15">
      <c r="A53" s="61" t="s">
        <v>82</v>
      </c>
      <c r="B53" s="124" t="s">
        <v>86</v>
      </c>
      <c r="C53" s="124"/>
      <c r="D53" s="123"/>
      <c r="E53" s="123"/>
      <c r="F53" s="123"/>
    </row>
    <row r="54" spans="1:6" ht="14" x14ac:dyDescent="0.15">
      <c r="A54" s="138" t="s">
        <v>105</v>
      </c>
      <c r="B54" s="31" t="s">
        <v>90</v>
      </c>
      <c r="C54" s="132" t="s">
        <v>65</v>
      </c>
      <c r="D54" s="123"/>
      <c r="E54" s="123"/>
      <c r="F54" s="123"/>
    </row>
    <row r="55" spans="1:6" x14ac:dyDescent="0.15">
      <c r="A55" s="138"/>
      <c r="B55" s="32">
        <v>43965</v>
      </c>
      <c r="C55" s="132"/>
      <c r="D55" s="123"/>
      <c r="E55" s="123"/>
      <c r="F55" s="123"/>
    </row>
    <row r="56" spans="1:6" ht="14" x14ac:dyDescent="0.15">
      <c r="A56" s="61" t="s">
        <v>106</v>
      </c>
      <c r="B56" s="124" t="s">
        <v>65</v>
      </c>
      <c r="C56" s="124"/>
      <c r="D56" s="123"/>
      <c r="E56" s="123"/>
      <c r="F56" s="123"/>
    </row>
    <row r="57" spans="1:6" ht="14" x14ac:dyDescent="0.15">
      <c r="A57" s="61" t="s">
        <v>71</v>
      </c>
      <c r="B57" s="124" t="s">
        <v>65</v>
      </c>
      <c r="C57" s="124"/>
      <c r="D57" s="137"/>
      <c r="E57" s="137"/>
      <c r="F57" s="137"/>
    </row>
    <row r="58" spans="1:6" ht="14" x14ac:dyDescent="0.15">
      <c r="A58" s="61" t="s">
        <v>103</v>
      </c>
      <c r="B58" s="124" t="s">
        <v>67</v>
      </c>
      <c r="C58" s="124"/>
      <c r="D58" s="123"/>
      <c r="E58" s="123"/>
      <c r="F58" s="123"/>
    </row>
    <row r="59" spans="1:6" ht="28" x14ac:dyDescent="0.15">
      <c r="A59" s="61" t="s">
        <v>72</v>
      </c>
      <c r="B59" s="124" t="s">
        <v>65</v>
      </c>
      <c r="C59" s="124"/>
      <c r="D59" s="134"/>
      <c r="E59" s="135"/>
      <c r="F59" s="136"/>
    </row>
    <row r="60" spans="1:6" ht="14" x14ac:dyDescent="0.15">
      <c r="A60" s="61" t="s">
        <v>73</v>
      </c>
      <c r="B60" s="29" t="s">
        <v>66</v>
      </c>
      <c r="C60" s="29" t="s">
        <v>65</v>
      </c>
      <c r="D60" s="123"/>
      <c r="E60" s="123"/>
      <c r="F60" s="123"/>
    </row>
    <row r="61" spans="1:6" ht="14" x14ac:dyDescent="0.15">
      <c r="A61" s="61" t="s">
        <v>74</v>
      </c>
      <c r="B61" s="29" t="s">
        <v>66</v>
      </c>
      <c r="C61" s="29" t="s">
        <v>65</v>
      </c>
      <c r="D61" s="123"/>
      <c r="E61" s="123"/>
      <c r="F61" s="123"/>
    </row>
    <row r="62" spans="1:6" ht="14" x14ac:dyDescent="0.15">
      <c r="A62" s="61" t="s">
        <v>83</v>
      </c>
      <c r="B62" s="29" t="s">
        <v>66</v>
      </c>
      <c r="C62" s="29" t="s">
        <v>65</v>
      </c>
      <c r="D62" s="123"/>
      <c r="E62" s="123"/>
      <c r="F62" s="123"/>
    </row>
    <row r="63" spans="1:6" ht="14" x14ac:dyDescent="0.15">
      <c r="A63" s="61" t="s">
        <v>104</v>
      </c>
      <c r="B63" s="31" t="s">
        <v>90</v>
      </c>
      <c r="C63" s="132" t="s">
        <v>65</v>
      </c>
      <c r="D63" s="123"/>
      <c r="E63" s="123"/>
      <c r="F63" s="123"/>
    </row>
    <row r="64" spans="1:6" ht="14" x14ac:dyDescent="0.15">
      <c r="A64" s="61" t="s">
        <v>75</v>
      </c>
      <c r="B64" s="32">
        <v>43972</v>
      </c>
      <c r="C64" s="132"/>
      <c r="D64" s="123"/>
      <c r="E64" s="123"/>
      <c r="F64" s="123"/>
    </row>
    <row r="65" spans="1:6" ht="14" x14ac:dyDescent="0.15">
      <c r="A65" s="61" t="s">
        <v>78</v>
      </c>
      <c r="B65" s="133" t="s">
        <v>66</v>
      </c>
      <c r="C65" s="133"/>
      <c r="D65" s="123"/>
      <c r="E65" s="123"/>
      <c r="F65" s="123"/>
    </row>
    <row r="66" spans="1:6" ht="14" x14ac:dyDescent="0.15">
      <c r="A66" s="61" t="s">
        <v>79</v>
      </c>
      <c r="B66" s="50">
        <v>44080</v>
      </c>
      <c r="C66" s="30" t="str">
        <f>IF(B65=O40,L41,IF($J$17&lt;$I$17,$L$7,$L$6))</f>
        <v>CUMPLE</v>
      </c>
      <c r="D66" s="123"/>
      <c r="E66" s="123"/>
      <c r="F66" s="123"/>
    </row>
    <row r="67" spans="1:6" ht="14" x14ac:dyDescent="0.15">
      <c r="A67" s="61" t="s">
        <v>80</v>
      </c>
      <c r="B67" s="75" t="s">
        <v>140</v>
      </c>
      <c r="C67" s="30" t="str">
        <f>IF(B65=O40,L41,IF(B67&lt;$J$12,$L$7,$L$6))</f>
        <v>CUMPLE</v>
      </c>
      <c r="D67" s="123"/>
      <c r="E67" s="123"/>
      <c r="F67" s="123"/>
    </row>
    <row r="68" spans="1:6" ht="14" x14ac:dyDescent="0.15">
      <c r="A68" s="61" t="s">
        <v>102</v>
      </c>
      <c r="B68" s="124" t="s">
        <v>65</v>
      </c>
      <c r="C68" s="124"/>
      <c r="D68" s="123"/>
      <c r="E68" s="123"/>
      <c r="F68" s="123"/>
    </row>
    <row r="69" spans="1:6" ht="14" x14ac:dyDescent="0.15">
      <c r="A69" s="61" t="s">
        <v>91</v>
      </c>
      <c r="B69" s="124" t="s">
        <v>65</v>
      </c>
      <c r="C69" s="124"/>
      <c r="D69" s="123"/>
      <c r="E69" s="123"/>
      <c r="F69" s="123"/>
    </row>
    <row r="70" spans="1:6" ht="14" x14ac:dyDescent="0.15">
      <c r="A70" s="61" t="s">
        <v>92</v>
      </c>
      <c r="B70" s="124" t="s">
        <v>65</v>
      </c>
      <c r="C70" s="124"/>
      <c r="D70" s="123"/>
      <c r="E70" s="123"/>
      <c r="F70" s="123"/>
    </row>
    <row r="71" spans="1:6" ht="14" x14ac:dyDescent="0.15">
      <c r="A71" s="61" t="s">
        <v>93</v>
      </c>
      <c r="B71" s="124" t="s">
        <v>65</v>
      </c>
      <c r="C71" s="124"/>
      <c r="D71" s="123"/>
      <c r="E71" s="123"/>
      <c r="F71" s="123"/>
    </row>
    <row r="72" spans="1:6" ht="14" x14ac:dyDescent="0.15">
      <c r="A72" s="61" t="s">
        <v>94</v>
      </c>
      <c r="B72" s="124" t="s">
        <v>67</v>
      </c>
      <c r="C72" s="124"/>
      <c r="D72" s="123"/>
      <c r="E72" s="123"/>
      <c r="F72" s="123"/>
    </row>
    <row r="73" spans="1:6" ht="14" x14ac:dyDescent="0.15">
      <c r="A73" s="61" t="s">
        <v>95</v>
      </c>
      <c r="B73" s="29" t="s">
        <v>66</v>
      </c>
      <c r="C73" s="29" t="s">
        <v>65</v>
      </c>
      <c r="D73" s="123"/>
      <c r="E73" s="123"/>
      <c r="F73" s="123"/>
    </row>
    <row r="74" spans="1:6" ht="14" x14ac:dyDescent="0.15">
      <c r="A74" s="61" t="s">
        <v>96</v>
      </c>
      <c r="B74" s="124" t="s">
        <v>67</v>
      </c>
      <c r="C74" s="124"/>
      <c r="D74" s="123" t="s">
        <v>178</v>
      </c>
      <c r="E74" s="123"/>
      <c r="F74" s="123"/>
    </row>
    <row r="75" spans="1:6" ht="14" x14ac:dyDescent="0.15">
      <c r="A75" s="61" t="s">
        <v>108</v>
      </c>
      <c r="B75" s="29" t="s">
        <v>85</v>
      </c>
      <c r="C75" s="29" t="s">
        <v>65</v>
      </c>
      <c r="D75" s="123"/>
      <c r="E75" s="123"/>
      <c r="F75" s="123"/>
    </row>
    <row r="76" spans="1:6" ht="14" x14ac:dyDescent="0.15">
      <c r="A76" s="34" t="s">
        <v>99</v>
      </c>
      <c r="B76" s="186" t="str">
        <f>IF($G$43=L51,$P$6,$P$7)</f>
        <v>HABILITADO</v>
      </c>
      <c r="C76" s="186"/>
      <c r="D76" s="186"/>
      <c r="E76" s="186"/>
      <c r="F76" s="186"/>
    </row>
  </sheetData>
  <sheetProtection algorithmName="SHA-512" hashValue="FagbB3Kq6eqKXJyeRR5jofQUyEYHUZ14QKzuF71gCXqDpWmmLrvviI/jMj7yAbkv7DxOaWZNZZyvq6UcSdu1TA==" saltValue="TEeRTp3E6+1T+2Z+bc/8kw==" spinCount="100000" sheet="1" objects="1" scenarios="1"/>
  <protectedRanges>
    <protectedRange sqref="C20 B17:B20 C53 B50:B53" name="Rango1"/>
    <protectedRange sqref="B70:C72 B23:C25 B41:C41 B37:C39 B74:C74 B56:C58" name="Rango1_1"/>
    <protectedRange sqref="B26:C26 B59:C59" name="Rango1_2"/>
    <protectedRange sqref="C27:C29 C42 C40 C60:C62 C75 C73" name="Rango1_3"/>
    <protectedRange sqref="D30:D31 D63:D64" name="Rango1_4"/>
    <protectedRange sqref="B35:C36 B68:C69" name="Rango1_6"/>
    <protectedRange sqref="B22 B31 B55 B64" name="Rango1_8"/>
    <protectedRange sqref="B33 B66" name="Rango1_5_2_1"/>
    <protectedRange sqref="B34 B67" name="Rango1_5_1"/>
  </protectedRanges>
  <mergeCells count="100">
    <mergeCell ref="A11:E11"/>
    <mergeCell ref="A8:B8"/>
    <mergeCell ref="C8:F8"/>
    <mergeCell ref="A9:F9"/>
    <mergeCell ref="A10:B10"/>
    <mergeCell ref="D10:F10"/>
    <mergeCell ref="D18:F18"/>
    <mergeCell ref="D19:F19"/>
    <mergeCell ref="B20:C20"/>
    <mergeCell ref="D20:F20"/>
    <mergeCell ref="A12:F12"/>
    <mergeCell ref="A13:F13"/>
    <mergeCell ref="A14:F14"/>
    <mergeCell ref="B16:C16"/>
    <mergeCell ref="D16:F16"/>
    <mergeCell ref="D17:F17"/>
    <mergeCell ref="A15:F15"/>
    <mergeCell ref="A21:A22"/>
    <mergeCell ref="C21:C22"/>
    <mergeCell ref="D21:F21"/>
    <mergeCell ref="D22:F22"/>
    <mergeCell ref="B23:C23"/>
    <mergeCell ref="D23:F23"/>
    <mergeCell ref="B39:C39"/>
    <mergeCell ref="D39:F39"/>
    <mergeCell ref="D33:F33"/>
    <mergeCell ref="D34:F34"/>
    <mergeCell ref="B35:C35"/>
    <mergeCell ref="D35:F35"/>
    <mergeCell ref="B36:C36"/>
    <mergeCell ref="D36:F36"/>
    <mergeCell ref="B37:C37"/>
    <mergeCell ref="D37:F37"/>
    <mergeCell ref="B38:C38"/>
    <mergeCell ref="D38:F38"/>
    <mergeCell ref="B32:C32"/>
    <mergeCell ref="D32:F32"/>
    <mergeCell ref="B24:C24"/>
    <mergeCell ref="D24:F24"/>
    <mergeCell ref="B25:C25"/>
    <mergeCell ref="D25:F25"/>
    <mergeCell ref="D27:F27"/>
    <mergeCell ref="D28:F28"/>
    <mergeCell ref="D29:F29"/>
    <mergeCell ref="C30:C31"/>
    <mergeCell ref="D30:F31"/>
    <mergeCell ref="B26:C26"/>
    <mergeCell ref="D26:F26"/>
    <mergeCell ref="D40:F40"/>
    <mergeCell ref="B41:C41"/>
    <mergeCell ref="D41:F41"/>
    <mergeCell ref="D42:F42"/>
    <mergeCell ref="B43:F43"/>
    <mergeCell ref="A45:F45"/>
    <mergeCell ref="A46:F46"/>
    <mergeCell ref="A47:F47"/>
    <mergeCell ref="A48:F48"/>
    <mergeCell ref="B49:C49"/>
    <mergeCell ref="D49:F49"/>
    <mergeCell ref="D50:F50"/>
    <mergeCell ref="D51:F51"/>
    <mergeCell ref="D52:F52"/>
    <mergeCell ref="B53:C53"/>
    <mergeCell ref="D53:F53"/>
    <mergeCell ref="A54:A55"/>
    <mergeCell ref="C54:C55"/>
    <mergeCell ref="D54:F54"/>
    <mergeCell ref="D55:F55"/>
    <mergeCell ref="B56:C56"/>
    <mergeCell ref="D56:F56"/>
    <mergeCell ref="B65:C65"/>
    <mergeCell ref="D65:F65"/>
    <mergeCell ref="B57:C57"/>
    <mergeCell ref="D57:F57"/>
    <mergeCell ref="B58:C58"/>
    <mergeCell ref="D58:F58"/>
    <mergeCell ref="B59:C59"/>
    <mergeCell ref="D59:F59"/>
    <mergeCell ref="D60:F60"/>
    <mergeCell ref="D61:F61"/>
    <mergeCell ref="D62:F62"/>
    <mergeCell ref="C63:C64"/>
    <mergeCell ref="D63:F64"/>
    <mergeCell ref="D66:F66"/>
    <mergeCell ref="D67:F67"/>
    <mergeCell ref="B68:C68"/>
    <mergeCell ref="D68:F68"/>
    <mergeCell ref="B69:C69"/>
    <mergeCell ref="D69:F69"/>
    <mergeCell ref="B70:C70"/>
    <mergeCell ref="D70:F70"/>
    <mergeCell ref="B71:C71"/>
    <mergeCell ref="D71:F71"/>
    <mergeCell ref="B72:C72"/>
    <mergeCell ref="D72:F72"/>
    <mergeCell ref="D73:F73"/>
    <mergeCell ref="B74:C74"/>
    <mergeCell ref="D74:F74"/>
    <mergeCell ref="D75:F75"/>
    <mergeCell ref="B76:F76"/>
  </mergeCells>
  <conditionalFormatting sqref="B24:C24">
    <cfRule type="containsText" dxfId="398" priority="36" stopIfTrue="1" operator="containsText" text="NO CUMPLE">
      <formula>NOT(ISERROR(SEARCH("NO CUMPLE",B24)))</formula>
    </cfRule>
  </conditionalFormatting>
  <conditionalFormatting sqref="B23:C23">
    <cfRule type="containsText" dxfId="397" priority="44" stopIfTrue="1" operator="containsText" text="NO CUMPLE">
      <formula>NOT(ISERROR(SEARCH("NO CUMPLE",B23)))</formula>
    </cfRule>
  </conditionalFormatting>
  <conditionalFormatting sqref="C42">
    <cfRule type="containsText" dxfId="396" priority="33" stopIfTrue="1" operator="containsText" text="NO CUMPLE">
      <formula>NOT(ISERROR(SEARCH("NO CUMPLE",C42)))</formula>
    </cfRule>
  </conditionalFormatting>
  <conditionalFormatting sqref="B20:C20">
    <cfRule type="containsText" dxfId="395" priority="37" stopIfTrue="1" operator="containsText" text="NO CUMPLE">
      <formula>NOT(ISERROR(SEARCH("NO CUMPLE",B20)))</formula>
    </cfRule>
  </conditionalFormatting>
  <conditionalFormatting sqref="B26:C26">
    <cfRule type="containsText" dxfId="394" priority="43" stopIfTrue="1" operator="containsText" text="NO CUMPLE">
      <formula>NOT(ISERROR(SEARCH("NO CUMPLE",B26)))</formula>
    </cfRule>
  </conditionalFormatting>
  <conditionalFormatting sqref="C27:C28">
    <cfRule type="containsText" dxfId="393" priority="42" stopIfTrue="1" operator="containsText" text="NO CUMPLE">
      <formula>NOT(ISERROR(SEARCH("NO CUMPLE",C27)))</formula>
    </cfRule>
  </conditionalFormatting>
  <conditionalFormatting sqref="C33:C34">
    <cfRule type="containsText" dxfId="392" priority="41" stopIfTrue="1" operator="containsText" text="NO CUMPLE">
      <formula>NOT(ISERROR(SEARCH("NO CUMPLE",C33)))</formula>
    </cfRule>
  </conditionalFormatting>
  <conditionalFormatting sqref="B35:C36">
    <cfRule type="containsText" dxfId="391" priority="40" stopIfTrue="1" operator="containsText" text="NO CUMPLE">
      <formula>NOT(ISERROR(SEARCH("NO CUMPLE",B35)))</formula>
    </cfRule>
  </conditionalFormatting>
  <conditionalFormatting sqref="B39:C39">
    <cfRule type="containsText" dxfId="390" priority="39" stopIfTrue="1" operator="containsText" text="NO CUMPLE">
      <formula>NOT(ISERROR(SEARCH("NO CUMPLE",B39)))</formula>
    </cfRule>
  </conditionalFormatting>
  <conditionalFormatting sqref="C30:C31">
    <cfRule type="containsText" dxfId="389" priority="30" stopIfTrue="1" operator="containsText" text="NO CUMPLE">
      <formula>NOT(ISERROR(SEARCH("NO CUMPLE",C30)))</formula>
    </cfRule>
  </conditionalFormatting>
  <conditionalFormatting sqref="C29">
    <cfRule type="containsText" dxfId="388" priority="34" stopIfTrue="1" operator="containsText" text="NO CUMPLE">
      <formula>NOT(ISERROR(SEARCH("NO CUMPLE",C29)))</formula>
    </cfRule>
  </conditionalFormatting>
  <conditionalFormatting sqref="B32:C32">
    <cfRule type="containsText" dxfId="387" priority="35" stopIfTrue="1" operator="containsText" text="NO PRESENTA">
      <formula>NOT(ISERROR(SEARCH("NO PRESENTA",B32)))</formula>
    </cfRule>
  </conditionalFormatting>
  <conditionalFormatting sqref="C40">
    <cfRule type="containsText" dxfId="386" priority="32" stopIfTrue="1" operator="containsText" text="NO CUMPLE">
      <formula>NOT(ISERROR(SEARCH("NO CUMPLE",C40)))</formula>
    </cfRule>
  </conditionalFormatting>
  <conditionalFormatting sqref="C21:C22">
    <cfRule type="containsText" dxfId="385" priority="31" stopIfTrue="1" operator="containsText" text="NO CUMPLE">
      <formula>NOT(ISERROR(SEARCH("NO CUMPLE",C21)))</formula>
    </cfRule>
  </conditionalFormatting>
  <conditionalFormatting sqref="C17">
    <cfRule type="containsText" dxfId="384" priority="29" stopIfTrue="1" operator="containsText" text="NO CUMPLE">
      <formula>NOT(ISERROR(SEARCH("NO CUMPLE",C17)))</formula>
    </cfRule>
  </conditionalFormatting>
  <conditionalFormatting sqref="C19">
    <cfRule type="containsText" dxfId="383" priority="27" stopIfTrue="1" operator="containsText" text="NO CUMPLE">
      <formula>NOT(ISERROR(SEARCH("NO CUMPLE",C19)))</formula>
    </cfRule>
  </conditionalFormatting>
  <conditionalFormatting sqref="B41:C41">
    <cfRule type="containsText" dxfId="382" priority="25" stopIfTrue="1" operator="containsText" text="NO CUMPLE">
      <formula>NOT(ISERROR(SEARCH("NO CUMPLE",B41)))</formula>
    </cfRule>
  </conditionalFormatting>
  <conditionalFormatting sqref="C18">
    <cfRule type="containsText" dxfId="381" priority="28" stopIfTrue="1" operator="containsText" text="NO CUMPLE">
      <formula>NOT(ISERROR(SEARCH("NO CUMPLE",C18)))</formula>
    </cfRule>
  </conditionalFormatting>
  <conditionalFormatting sqref="B25:C25">
    <cfRule type="containsText" dxfId="380" priority="26" stopIfTrue="1" operator="containsText" text="NO CUMPLE">
      <formula>NOT(ISERROR(SEARCH("NO CUMPLE",B25)))</formula>
    </cfRule>
  </conditionalFormatting>
  <conditionalFormatting sqref="B37:C37">
    <cfRule type="containsText" dxfId="379" priority="24" stopIfTrue="1" operator="containsText" text="NO CUMPLE">
      <formula>NOT(ISERROR(SEARCH("NO CUMPLE",B37)))</formula>
    </cfRule>
  </conditionalFormatting>
  <conditionalFormatting sqref="B38:C38">
    <cfRule type="containsText" dxfId="378" priority="23" stopIfTrue="1" operator="containsText" text="NO CUMPLE">
      <formula>NOT(ISERROR(SEARCH("NO CUMPLE",B38)))</formula>
    </cfRule>
  </conditionalFormatting>
  <conditionalFormatting sqref="B57:C57">
    <cfRule type="containsText" dxfId="377" priority="14" stopIfTrue="1" operator="containsText" text="NO CUMPLE">
      <formula>NOT(ISERROR(SEARCH("NO CUMPLE",B57)))</formula>
    </cfRule>
  </conditionalFormatting>
  <conditionalFormatting sqref="B56:C56">
    <cfRule type="containsText" dxfId="376" priority="22" stopIfTrue="1" operator="containsText" text="NO CUMPLE">
      <formula>NOT(ISERROR(SEARCH("NO CUMPLE",B56)))</formula>
    </cfRule>
  </conditionalFormatting>
  <conditionalFormatting sqref="C75">
    <cfRule type="containsText" dxfId="375" priority="11" stopIfTrue="1" operator="containsText" text="NO CUMPLE">
      <formula>NOT(ISERROR(SEARCH("NO CUMPLE",C75)))</formula>
    </cfRule>
  </conditionalFormatting>
  <conditionalFormatting sqref="B53:C53">
    <cfRule type="containsText" dxfId="374" priority="15" stopIfTrue="1" operator="containsText" text="NO CUMPLE">
      <formula>NOT(ISERROR(SEARCH("NO CUMPLE",B53)))</formula>
    </cfRule>
  </conditionalFormatting>
  <conditionalFormatting sqref="B59:C59">
    <cfRule type="containsText" dxfId="373" priority="21" stopIfTrue="1" operator="containsText" text="NO CUMPLE">
      <formula>NOT(ISERROR(SEARCH("NO CUMPLE",B59)))</formula>
    </cfRule>
  </conditionalFormatting>
  <conditionalFormatting sqref="C60:C61">
    <cfRule type="containsText" dxfId="372" priority="20" stopIfTrue="1" operator="containsText" text="NO CUMPLE">
      <formula>NOT(ISERROR(SEARCH("NO CUMPLE",C60)))</formula>
    </cfRule>
  </conditionalFormatting>
  <conditionalFormatting sqref="C66:C67">
    <cfRule type="containsText" dxfId="371" priority="19" stopIfTrue="1" operator="containsText" text="NO CUMPLE">
      <formula>NOT(ISERROR(SEARCH("NO CUMPLE",C66)))</formula>
    </cfRule>
  </conditionalFormatting>
  <conditionalFormatting sqref="B68:C69">
    <cfRule type="containsText" dxfId="370" priority="18" stopIfTrue="1" operator="containsText" text="NO CUMPLE">
      <formula>NOT(ISERROR(SEARCH("NO CUMPLE",B68)))</formula>
    </cfRule>
  </conditionalFormatting>
  <conditionalFormatting sqref="B72:C72">
    <cfRule type="containsText" dxfId="369" priority="17" stopIfTrue="1" operator="containsText" text="NO CUMPLE">
      <formula>NOT(ISERROR(SEARCH("NO CUMPLE",B72)))</formula>
    </cfRule>
  </conditionalFormatting>
  <conditionalFormatting sqref="C63:C64">
    <cfRule type="containsText" dxfId="368" priority="8" stopIfTrue="1" operator="containsText" text="NO CUMPLE">
      <formula>NOT(ISERROR(SEARCH("NO CUMPLE",C63)))</formula>
    </cfRule>
  </conditionalFormatting>
  <conditionalFormatting sqref="C62">
    <cfRule type="containsText" dxfId="367" priority="12" stopIfTrue="1" operator="containsText" text="NO CUMPLE">
      <formula>NOT(ISERROR(SEARCH("NO CUMPLE",C62)))</formula>
    </cfRule>
  </conditionalFormatting>
  <conditionalFormatting sqref="B65:C65">
    <cfRule type="containsText" dxfId="366" priority="13" stopIfTrue="1" operator="containsText" text="NO PRESENTA">
      <formula>NOT(ISERROR(SEARCH("NO PRESENTA",B65)))</formula>
    </cfRule>
  </conditionalFormatting>
  <conditionalFormatting sqref="C73">
    <cfRule type="containsText" dxfId="365" priority="10" stopIfTrue="1" operator="containsText" text="NO CUMPLE">
      <formula>NOT(ISERROR(SEARCH("NO CUMPLE",C73)))</formula>
    </cfRule>
  </conditionalFormatting>
  <conditionalFormatting sqref="C54:C55">
    <cfRule type="containsText" dxfId="364" priority="9" stopIfTrue="1" operator="containsText" text="NO CUMPLE">
      <formula>NOT(ISERROR(SEARCH("NO CUMPLE",C54)))</formula>
    </cfRule>
  </conditionalFormatting>
  <conditionalFormatting sqref="C50">
    <cfRule type="containsText" dxfId="363" priority="7" stopIfTrue="1" operator="containsText" text="NO CUMPLE">
      <formula>NOT(ISERROR(SEARCH("NO CUMPLE",C50)))</formula>
    </cfRule>
  </conditionalFormatting>
  <conditionalFormatting sqref="C52">
    <cfRule type="containsText" dxfId="362" priority="5" stopIfTrue="1" operator="containsText" text="NO CUMPLE">
      <formula>NOT(ISERROR(SEARCH("NO CUMPLE",C52)))</formula>
    </cfRule>
  </conditionalFormatting>
  <conditionalFormatting sqref="B74:C74">
    <cfRule type="containsText" dxfId="361" priority="3" stopIfTrue="1" operator="containsText" text="NO CUMPLE">
      <formula>NOT(ISERROR(SEARCH("NO CUMPLE",B74)))</formula>
    </cfRule>
  </conditionalFormatting>
  <conditionalFormatting sqref="C51">
    <cfRule type="containsText" dxfId="360" priority="6" stopIfTrue="1" operator="containsText" text="NO CUMPLE">
      <formula>NOT(ISERROR(SEARCH("NO CUMPLE",C51)))</formula>
    </cfRule>
  </conditionalFormatting>
  <conditionalFormatting sqref="B58:C58">
    <cfRule type="containsText" dxfId="359" priority="4" stopIfTrue="1" operator="containsText" text="NO CUMPLE">
      <formula>NOT(ISERROR(SEARCH("NO CUMPLE",B58)))</formula>
    </cfRule>
  </conditionalFormatting>
  <conditionalFormatting sqref="B70:C70">
    <cfRule type="containsText" dxfId="358" priority="2" stopIfTrue="1" operator="containsText" text="NO CUMPLE">
      <formula>NOT(ISERROR(SEARCH("NO CUMPLE",B70)))</formula>
    </cfRule>
  </conditionalFormatting>
  <conditionalFormatting sqref="B71:C71">
    <cfRule type="containsText" dxfId="357" priority="1" stopIfTrue="1" operator="containsText" text="NO CUMPLE">
      <formula>NOT(ISERROR(SEARCH("NO CUMPLE",B71)))</formula>
    </cfRule>
  </conditionalFormatting>
  <dataValidations count="9">
    <dataValidation type="list" allowBlank="1" showInputMessage="1" showErrorMessage="1" sqref="B24:C25 B41:C41 B37:C38 B57:C58 B74:C74 B70:C71" xr:uid="{023C6F7A-C119-154C-AB5B-E23E02D72FA0}">
      <formula1>$N$6:$N$8</formula1>
    </dataValidation>
    <dataValidation type="list" allowBlank="1" showInputMessage="1" showErrorMessage="1" sqref="B32:C32 B65:C65" xr:uid="{FDF96835-F31C-2A4C-9606-4283AEC25EA0}">
      <formula1>$K$6:$K$8</formula1>
    </dataValidation>
    <dataValidation type="list" allowBlank="1" showInputMessage="1" showErrorMessage="1" sqref="C27:C31 C42 C40 C21:C22 B35:C36 C60:C64 C75 C73 C54:C55 B68:C69" xr:uid="{6FB33E32-120B-F849-A929-D5E4F6022E12}">
      <formula1>$L$6:$L$7</formula1>
    </dataValidation>
    <dataValidation type="list" allowBlank="1" showInputMessage="1" showErrorMessage="1" sqref="B39:C39 B72:C72" xr:uid="{DD83AB28-90ED-B740-AF98-0B8B6BCD8C8C}">
      <formula1>$M$6:$M$7</formula1>
    </dataValidation>
    <dataValidation type="list" allowBlank="1" showInputMessage="1" showErrorMessage="1" sqref="B23:C23 B20:C20 B26:C26 B56:C56 B53:C53 B59:C59" xr:uid="{DDF070F0-7670-5B47-B829-CFC06BD883BE}">
      <formula1>$L$6:$L$8</formula1>
    </dataValidation>
    <dataValidation type="list" allowBlank="1" showInputMessage="1" showErrorMessage="1" sqref="B40 B42 B27:B29 B73 B75 B60:B62" xr:uid="{E766DC4B-0F7B-2044-9E3C-135428EE85C0}">
      <formula1>$K$6:$K$7</formula1>
    </dataValidation>
    <dataValidation type="list" allowBlank="1" showInputMessage="1" showErrorMessage="1" sqref="B17:B19 B50:B52" xr:uid="{A765B948-C854-4C4A-B18F-ACC67EC3BFE4}">
      <formula1>$J$6:$J$7</formula1>
    </dataValidation>
    <dataValidation type="date" operator="notBetween" allowBlank="1" showInputMessage="1" showErrorMessage="1" sqref="B22 B31 B55 B64" xr:uid="{92AFCFE5-CCF8-CC4A-B103-9222A1D3D19D}">
      <formula1>26665</formula1>
      <formula2>36161</formula2>
    </dataValidation>
    <dataValidation type="list" allowBlank="1" showInputMessage="1" showErrorMessage="1" sqref="A13:F13 A46:F46" xr:uid="{A695DEA8-6707-B14E-944C-505CDFBD11D7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3:W42"/>
  <sheetViews>
    <sheetView zoomScaleNormal="100" workbookViewId="0">
      <selection activeCell="A54" sqref="A54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">
        <v>121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DAYS360(F11,B21)</f>
        <v>-18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x14ac:dyDescent="0.15">
      <c r="A15" s="35" t="s">
        <v>61</v>
      </c>
      <c r="B15" s="146" t="s">
        <v>62</v>
      </c>
      <c r="C15" s="146"/>
      <c r="D15" s="147" t="s">
        <v>63</v>
      </c>
      <c r="E15" s="147"/>
      <c r="F15" s="14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3" ht="14" x14ac:dyDescent="0.15">
      <c r="A16" s="54" t="s">
        <v>69</v>
      </c>
      <c r="B16" s="29" t="s">
        <v>64</v>
      </c>
      <c r="C16" s="30" t="str">
        <f>IF(B16=$J$6,$L$6,IF(B16=$J$7,$L$7,IF(B16=$I$7,$I$19)))</f>
        <v>CUMPLE</v>
      </c>
      <c r="D16" s="123"/>
      <c r="E16" s="123"/>
      <c r="F16" s="123"/>
      <c r="G16" s="21">
        <f>IF(C16=$L$7,$L$16,$L$17)</f>
        <v>0</v>
      </c>
      <c r="H16" s="21"/>
      <c r="I16" s="21">
        <v>91</v>
      </c>
      <c r="J16" s="24">
        <f>DAYS360(F11,B32)+3</f>
        <v>124</v>
      </c>
      <c r="K16" s="21"/>
      <c r="L16" s="21">
        <v>1</v>
      </c>
      <c r="M16" s="21"/>
      <c r="N16" s="21"/>
      <c r="O16" s="21"/>
      <c r="P16" s="21"/>
      <c r="Q16" s="21"/>
      <c r="R16" s="21"/>
      <c r="S16" s="21"/>
      <c r="T16" s="26"/>
    </row>
    <row r="17" spans="1:20" ht="14" x14ac:dyDescent="0.15">
      <c r="A17" s="54" t="s">
        <v>70</v>
      </c>
      <c r="B17" s="29" t="s">
        <v>64</v>
      </c>
      <c r="C17" s="30" t="str">
        <f>IF(B17=$J$6,$L$6,IF(B17=$J$7,$L$7,IF(B17=$I$7,$I$19)))</f>
        <v>CUMPLE</v>
      </c>
      <c r="D17" s="123"/>
      <c r="E17" s="123"/>
      <c r="F17" s="123"/>
      <c r="G17" s="21">
        <f>IF(C17=$L$7,$L$16,$L$17)</f>
        <v>0</v>
      </c>
      <c r="H17" s="21"/>
      <c r="I17" s="21"/>
      <c r="J17" s="21"/>
      <c r="K17" s="21"/>
      <c r="L17" s="21">
        <v>0</v>
      </c>
      <c r="M17" s="21"/>
      <c r="N17" s="21"/>
      <c r="O17" s="21"/>
      <c r="P17" s="21"/>
      <c r="Q17" s="21"/>
      <c r="R17" s="21"/>
      <c r="S17" s="21"/>
      <c r="T17" s="21"/>
    </row>
    <row r="18" spans="1:20" ht="14" x14ac:dyDescent="0.15">
      <c r="A18" s="54" t="s">
        <v>81</v>
      </c>
      <c r="B18" s="29" t="s">
        <v>64</v>
      </c>
      <c r="C18" s="30" t="str">
        <f>IF(B18=$J$6,$L$6,IF(B18=$J$7,$L$7,IF(B18=$I$7,$I$19)))</f>
        <v>CUMPLE</v>
      </c>
      <c r="D18" s="123"/>
      <c r="E18" s="123"/>
      <c r="F18" s="123"/>
      <c r="G18" s="21">
        <f>IF(C18=$L$7,$L$16,$L$17)</f>
        <v>0</v>
      </c>
      <c r="H18" s="21"/>
      <c r="I18" s="21">
        <v>0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54" t="s">
        <v>82</v>
      </c>
      <c r="B19" s="124" t="s">
        <v>86</v>
      </c>
      <c r="C19" s="124"/>
      <c r="D19" s="123"/>
      <c r="E19" s="123"/>
      <c r="F19" s="123"/>
      <c r="G19" s="21">
        <f>IF(B19=$L$7,$L$16,$L$17)</f>
        <v>0</v>
      </c>
      <c r="H19" s="21"/>
      <c r="I19" s="21" t="b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138" t="s">
        <v>105</v>
      </c>
      <c r="B20" s="31" t="s">
        <v>90</v>
      </c>
      <c r="C20" s="132" t="s">
        <v>65</v>
      </c>
      <c r="D20" s="123"/>
      <c r="E20" s="123"/>
      <c r="F20" s="123"/>
      <c r="G20" s="21">
        <f>IF(C20=$L$7,$L$16,$L$17)</f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x14ac:dyDescent="0.15">
      <c r="A21" s="138"/>
      <c r="B21" s="32">
        <v>43962</v>
      </c>
      <c r="C21" s="132"/>
      <c r="D21" s="123"/>
      <c r="E21" s="123"/>
      <c r="F21" s="123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ht="18" customHeight="1" x14ac:dyDescent="0.15">
      <c r="A22" s="54" t="s">
        <v>106</v>
      </c>
      <c r="B22" s="124" t="s">
        <v>65</v>
      </c>
      <c r="C22" s="124"/>
      <c r="D22" s="123"/>
      <c r="E22" s="123"/>
      <c r="F22" s="123"/>
      <c r="G22" s="21">
        <f>IF(B22=$L$7,$L$16,$L$17)</f>
        <v>0</v>
      </c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17.25" customHeight="1" x14ac:dyDescent="0.15">
      <c r="A23" s="54" t="s">
        <v>71</v>
      </c>
      <c r="B23" s="124" t="s">
        <v>67</v>
      </c>
      <c r="C23" s="124"/>
      <c r="D23" s="123"/>
      <c r="E23" s="123"/>
      <c r="F23" s="123"/>
      <c r="G23" s="21">
        <f>IF(B23=$L$7,$L$16,$L$17)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4" x14ac:dyDescent="0.15">
      <c r="A24" s="54" t="s">
        <v>103</v>
      </c>
      <c r="B24" s="124" t="s">
        <v>67</v>
      </c>
      <c r="C24" s="124"/>
      <c r="D24" s="123"/>
      <c r="E24" s="123"/>
      <c r="F24" s="123"/>
      <c r="G24" s="21">
        <f>IF(B24=$L$7,$L$16,$L$17)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29.25" customHeight="1" x14ac:dyDescent="0.15">
      <c r="A25" s="54" t="s">
        <v>72</v>
      </c>
      <c r="B25" s="124" t="s">
        <v>65</v>
      </c>
      <c r="C25" s="124"/>
      <c r="D25" s="134"/>
      <c r="E25" s="135"/>
      <c r="F25" s="136"/>
      <c r="G25" s="21">
        <f>IF(B25=$L$7,$L$16,$L$17)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14" x14ac:dyDescent="0.15">
      <c r="A26" s="54" t="s">
        <v>73</v>
      </c>
      <c r="B26" s="29" t="s">
        <v>66</v>
      </c>
      <c r="C26" s="29" t="s">
        <v>65</v>
      </c>
      <c r="D26" s="123"/>
      <c r="E26" s="123"/>
      <c r="F26" s="123"/>
      <c r="G26" s="21">
        <f>IF(C26=$L$7,$L$16,$L$17)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6"/>
      <c r="T26" s="21"/>
    </row>
    <row r="27" spans="1:20" ht="14" x14ac:dyDescent="0.15">
      <c r="A27" s="54" t="s">
        <v>74</v>
      </c>
      <c r="B27" s="29" t="s">
        <v>66</v>
      </c>
      <c r="C27" s="29" t="s">
        <v>65</v>
      </c>
      <c r="D27" s="123"/>
      <c r="E27" s="123"/>
      <c r="F27" s="123"/>
      <c r="G27" s="21">
        <f>IF(C27=$L$7,$L$16,$L$17)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14" x14ac:dyDescent="0.15">
      <c r="A28" s="54" t="s">
        <v>83</v>
      </c>
      <c r="B28" s="29" t="s">
        <v>66</v>
      </c>
      <c r="C28" s="29" t="s">
        <v>65</v>
      </c>
      <c r="D28" s="123"/>
      <c r="E28" s="123"/>
      <c r="F28" s="123"/>
      <c r="G28" s="21">
        <f>IF(C28=$L$7,$L$16,$L$17)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3.5" customHeight="1" x14ac:dyDescent="0.15">
      <c r="A29" s="54" t="s">
        <v>104</v>
      </c>
      <c r="B29" s="31" t="s">
        <v>90</v>
      </c>
      <c r="C29" s="132" t="s">
        <v>65</v>
      </c>
      <c r="D29" s="123"/>
      <c r="E29" s="123"/>
      <c r="F29" s="123"/>
      <c r="G29" s="21">
        <f>IF(C29=$L$7,$L$16,$L$17)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4.25" customHeight="1" x14ac:dyDescent="0.15">
      <c r="A30" s="54" t="s">
        <v>75</v>
      </c>
      <c r="B30" s="32">
        <v>43962</v>
      </c>
      <c r="C30" s="132"/>
      <c r="D30" s="123"/>
      <c r="E30" s="123"/>
      <c r="F30" s="123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" x14ac:dyDescent="0.15">
      <c r="A31" s="54" t="s">
        <v>78</v>
      </c>
      <c r="B31" s="133" t="s">
        <v>66</v>
      </c>
      <c r="C31" s="133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54" t="s">
        <v>79</v>
      </c>
      <c r="B32" s="50">
        <v>44104</v>
      </c>
      <c r="C32" s="30" t="str">
        <f>IF(B31=O7,L8,IF($J$16&lt;$I$16,$L$7,$L$6))</f>
        <v>CUMPLE</v>
      </c>
      <c r="D32" s="123"/>
      <c r="E32" s="123"/>
      <c r="F32" s="123"/>
      <c r="G32" s="21">
        <f>IF(C32=$L$7,$L$16,$L$17)</f>
        <v>0</v>
      </c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54" t="s">
        <v>80</v>
      </c>
      <c r="B33" s="75" t="s">
        <v>140</v>
      </c>
      <c r="C33" s="30" t="str">
        <f>IF(B31=O7,L8,IF(B33&lt;$J$12,$L$7,$L$6))</f>
        <v>CUMPLE</v>
      </c>
      <c r="D33" s="123"/>
      <c r="E33" s="123"/>
      <c r="F33" s="123"/>
      <c r="G33" s="21">
        <f>IF(C33=$L$7,$L$16,$L$17)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54" t="s">
        <v>102</v>
      </c>
      <c r="B34" s="124" t="s">
        <v>65</v>
      </c>
      <c r="C34" s="124"/>
      <c r="D34" s="123"/>
      <c r="E34" s="123"/>
      <c r="F34" s="123"/>
      <c r="G34" s="21">
        <f>IF(B34=$L$7,$L$16,$L$17)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54" t="s">
        <v>91</v>
      </c>
      <c r="B35" s="124" t="s">
        <v>65</v>
      </c>
      <c r="C35" s="124"/>
      <c r="D35" s="123"/>
      <c r="E35" s="123"/>
      <c r="F35" s="123"/>
      <c r="G35" s="21">
        <f>IF(B35=$L$7,$L$16,$L$17)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54" t="s">
        <v>92</v>
      </c>
      <c r="B36" s="124" t="s">
        <v>67</v>
      </c>
      <c r="C36" s="124"/>
      <c r="D36" s="123"/>
      <c r="E36" s="123"/>
      <c r="F36" s="123"/>
      <c r="G36" s="21">
        <f>IF(B36=$L$7,$L$16,$L$17)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54" t="s">
        <v>93</v>
      </c>
      <c r="B37" s="124" t="s">
        <v>67</v>
      </c>
      <c r="C37" s="124"/>
      <c r="D37" s="123"/>
      <c r="E37" s="123"/>
      <c r="F37" s="123"/>
      <c r="G37" s="21">
        <f>IF(B37=$L$7,$L$16,$L$17)</f>
        <v>0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54" t="s">
        <v>94</v>
      </c>
      <c r="B38" s="124" t="s">
        <v>67</v>
      </c>
      <c r="C38" s="124"/>
      <c r="D38" s="123"/>
      <c r="E38" s="123"/>
      <c r="F38" s="123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54" t="s">
        <v>95</v>
      </c>
      <c r="B39" s="29" t="s">
        <v>66</v>
      </c>
      <c r="C39" s="29" t="s">
        <v>65</v>
      </c>
      <c r="D39" s="123"/>
      <c r="E39" s="123"/>
      <c r="F39" s="123"/>
      <c r="G39" s="21">
        <f>IF(C39=$L$7,$L$16,$L$17)</f>
        <v>0</v>
      </c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54" t="s">
        <v>96</v>
      </c>
      <c r="B40" s="124" t="s">
        <v>65</v>
      </c>
      <c r="C40" s="124"/>
      <c r="D40" s="123" t="s">
        <v>178</v>
      </c>
      <c r="E40" s="123"/>
      <c r="F40" s="123"/>
      <c r="G40" s="21">
        <f>IF(B40=$L$7,$L$16,$L$17)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54" t="s">
        <v>108</v>
      </c>
      <c r="B41" s="29" t="s">
        <v>66</v>
      </c>
      <c r="C41" s="29" t="s">
        <v>65</v>
      </c>
      <c r="D41" s="123"/>
      <c r="E41" s="123"/>
      <c r="F41" s="123"/>
      <c r="G41" s="21">
        <f>IF(C41=$L$7,$L$16,$L$17)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34" t="s">
        <v>99</v>
      </c>
      <c r="B42" s="186" t="str">
        <f>IF($G$42=L17,$P$6,$P$7)</f>
        <v>HABILITADO</v>
      </c>
      <c r="C42" s="186"/>
      <c r="D42" s="186"/>
      <c r="E42" s="186"/>
      <c r="F42" s="186"/>
      <c r="G42" s="21">
        <f>SUM(G16:G41)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</sheetData>
  <sheetProtection algorithmName="SHA-512" hashValue="26rwyERFuPYLNDuyqicbURj5XacmxLvvAiyJHurOvrhjle9Dv1IVd5OXoMZu+ErZLSd2JP1ahJuXXRTSnEgWgA==" saltValue="u4jbM/C7DJFgdmM+tq2hCA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A11:E11"/>
    <mergeCell ref="A12:F12"/>
    <mergeCell ref="A13:F13"/>
    <mergeCell ref="A14:F14"/>
    <mergeCell ref="B15:C15"/>
    <mergeCell ref="D15:F15"/>
    <mergeCell ref="A8:B8"/>
    <mergeCell ref="C8:F8"/>
    <mergeCell ref="A9:F9"/>
    <mergeCell ref="A10:B10"/>
    <mergeCell ref="D10:F10"/>
    <mergeCell ref="D17:F17"/>
    <mergeCell ref="D18:F18"/>
    <mergeCell ref="B19:C19"/>
    <mergeCell ref="D19:F19"/>
    <mergeCell ref="D16:F16"/>
    <mergeCell ref="A20:A21"/>
    <mergeCell ref="C20:C21"/>
    <mergeCell ref="D20:F20"/>
    <mergeCell ref="D21:F21"/>
    <mergeCell ref="B22:C22"/>
    <mergeCell ref="D22:F22"/>
    <mergeCell ref="B31:C31"/>
    <mergeCell ref="D31:F31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C29:C30"/>
    <mergeCell ref="D29:F30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38:C38"/>
    <mergeCell ref="D38:F38"/>
    <mergeCell ref="D39:F39"/>
    <mergeCell ref="B40:C40"/>
    <mergeCell ref="D40:F40"/>
    <mergeCell ref="D41:F41"/>
    <mergeCell ref="B42:F42"/>
  </mergeCells>
  <conditionalFormatting sqref="B23:C23">
    <cfRule type="containsText" dxfId="356" priority="14" stopIfTrue="1" operator="containsText" text="NO CUMPLE">
      <formula>NOT(ISERROR(SEARCH("NO CUMPLE",B23)))</formula>
    </cfRule>
  </conditionalFormatting>
  <conditionalFormatting sqref="B22:C22">
    <cfRule type="containsText" dxfId="355" priority="22" stopIfTrue="1" operator="containsText" text="NO CUMPLE">
      <formula>NOT(ISERROR(SEARCH("NO CUMPLE",B22)))</formula>
    </cfRule>
  </conditionalFormatting>
  <conditionalFormatting sqref="C41">
    <cfRule type="containsText" dxfId="354" priority="11" stopIfTrue="1" operator="containsText" text="NO CUMPLE">
      <formula>NOT(ISERROR(SEARCH("NO CUMPLE",C41)))</formula>
    </cfRule>
  </conditionalFormatting>
  <conditionalFormatting sqref="B19:C19">
    <cfRule type="containsText" dxfId="353" priority="15" stopIfTrue="1" operator="containsText" text="NO CUMPLE">
      <formula>NOT(ISERROR(SEARCH("NO CUMPLE",B19)))</formula>
    </cfRule>
  </conditionalFormatting>
  <conditionalFormatting sqref="B25:C25">
    <cfRule type="containsText" dxfId="352" priority="21" stopIfTrue="1" operator="containsText" text="NO CUMPLE">
      <formula>NOT(ISERROR(SEARCH("NO CUMPLE",B25)))</formula>
    </cfRule>
  </conditionalFormatting>
  <conditionalFormatting sqref="C26:C27">
    <cfRule type="containsText" dxfId="351" priority="20" stopIfTrue="1" operator="containsText" text="NO CUMPLE">
      <formula>NOT(ISERROR(SEARCH("NO CUMPLE",C26)))</formula>
    </cfRule>
  </conditionalFormatting>
  <conditionalFormatting sqref="C32:C33">
    <cfRule type="containsText" dxfId="350" priority="19" stopIfTrue="1" operator="containsText" text="NO CUMPLE">
      <formula>NOT(ISERROR(SEARCH("NO CUMPLE",C32)))</formula>
    </cfRule>
  </conditionalFormatting>
  <conditionalFormatting sqref="B34:C35">
    <cfRule type="containsText" dxfId="349" priority="18" stopIfTrue="1" operator="containsText" text="NO CUMPLE">
      <formula>NOT(ISERROR(SEARCH("NO CUMPLE",B34)))</formula>
    </cfRule>
  </conditionalFormatting>
  <conditionalFormatting sqref="B38:C38">
    <cfRule type="containsText" dxfId="348" priority="17" stopIfTrue="1" operator="containsText" text="NO CUMPLE">
      <formula>NOT(ISERROR(SEARCH("NO CUMPLE",B38)))</formula>
    </cfRule>
  </conditionalFormatting>
  <conditionalFormatting sqref="C29:C30">
    <cfRule type="containsText" dxfId="347" priority="8" stopIfTrue="1" operator="containsText" text="NO CUMPLE">
      <formula>NOT(ISERROR(SEARCH("NO CUMPLE",C29)))</formula>
    </cfRule>
  </conditionalFormatting>
  <conditionalFormatting sqref="C28">
    <cfRule type="containsText" dxfId="346" priority="12" stopIfTrue="1" operator="containsText" text="NO CUMPLE">
      <formula>NOT(ISERROR(SEARCH("NO CUMPLE",C28)))</formula>
    </cfRule>
  </conditionalFormatting>
  <conditionalFormatting sqref="B31:C31">
    <cfRule type="containsText" dxfId="345" priority="13" stopIfTrue="1" operator="containsText" text="NO PRESENTA">
      <formula>NOT(ISERROR(SEARCH("NO PRESENTA",B31)))</formula>
    </cfRule>
  </conditionalFormatting>
  <conditionalFormatting sqref="C39">
    <cfRule type="containsText" dxfId="344" priority="10" stopIfTrue="1" operator="containsText" text="NO CUMPLE">
      <formula>NOT(ISERROR(SEARCH("NO CUMPLE",C39)))</formula>
    </cfRule>
  </conditionalFormatting>
  <conditionalFormatting sqref="C20:C21">
    <cfRule type="containsText" dxfId="343" priority="9" stopIfTrue="1" operator="containsText" text="NO CUMPLE">
      <formula>NOT(ISERROR(SEARCH("NO CUMPLE",C20)))</formula>
    </cfRule>
  </conditionalFormatting>
  <conditionalFormatting sqref="C16">
    <cfRule type="containsText" dxfId="342" priority="7" stopIfTrue="1" operator="containsText" text="NO CUMPLE">
      <formula>NOT(ISERROR(SEARCH("NO CUMPLE",C16)))</formula>
    </cfRule>
  </conditionalFormatting>
  <conditionalFormatting sqref="C18">
    <cfRule type="containsText" dxfId="341" priority="5" stopIfTrue="1" operator="containsText" text="NO CUMPLE">
      <formula>NOT(ISERROR(SEARCH("NO CUMPLE",C18)))</formula>
    </cfRule>
  </conditionalFormatting>
  <conditionalFormatting sqref="B40:C40">
    <cfRule type="containsText" dxfId="340" priority="3" stopIfTrue="1" operator="containsText" text="NO CUMPLE">
      <formula>NOT(ISERROR(SEARCH("NO CUMPLE",B40)))</formula>
    </cfRule>
  </conditionalFormatting>
  <conditionalFormatting sqref="C17">
    <cfRule type="containsText" dxfId="339" priority="6" stopIfTrue="1" operator="containsText" text="NO CUMPLE">
      <formula>NOT(ISERROR(SEARCH("NO CUMPLE",C17)))</formula>
    </cfRule>
  </conditionalFormatting>
  <conditionalFormatting sqref="B24:C24">
    <cfRule type="containsText" dxfId="338" priority="4" stopIfTrue="1" operator="containsText" text="NO CUMPLE">
      <formula>NOT(ISERROR(SEARCH("NO CUMPLE",B24)))</formula>
    </cfRule>
  </conditionalFormatting>
  <conditionalFormatting sqref="B36:C36">
    <cfRule type="containsText" dxfId="337" priority="2" stopIfTrue="1" operator="containsText" text="NO CUMPLE">
      <formula>NOT(ISERROR(SEARCH("NO CUMPLE",B36)))</formula>
    </cfRule>
  </conditionalFormatting>
  <conditionalFormatting sqref="B37:C37">
    <cfRule type="containsText" dxfId="336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A13:F13" xr:uid="{00000000-0002-0000-0800-000000000000}">
      <formula1>$L$3:$L$4</formula1>
    </dataValidation>
    <dataValidation type="date" operator="notBetween" allowBlank="1" showInputMessage="1" showErrorMessage="1" sqref="B21 B30" xr:uid="{00000000-0002-0000-0800-000001000000}">
      <formula1>26665</formula1>
      <formula2>36161</formula2>
    </dataValidation>
    <dataValidation type="list" allowBlank="1" showInputMessage="1" showErrorMessage="1" sqref="B16:B18" xr:uid="{00000000-0002-0000-0800-000002000000}">
      <formula1>$J$6:$J$7</formula1>
    </dataValidation>
    <dataValidation type="list" allowBlank="1" showInputMessage="1" showErrorMessage="1" sqref="B39 B41 B26:B28" xr:uid="{00000000-0002-0000-0800-000003000000}">
      <formula1>$K$6:$K$7</formula1>
    </dataValidation>
    <dataValidation type="list" allowBlank="1" showInputMessage="1" showErrorMessage="1" sqref="B22:C22 B19:C19 B25:C25" xr:uid="{00000000-0002-0000-0800-000004000000}">
      <formula1>$L$6:$L$8</formula1>
    </dataValidation>
    <dataValidation type="list" allowBlank="1" showInputMessage="1" showErrorMessage="1" sqref="B38:C38" xr:uid="{00000000-0002-0000-0800-000005000000}">
      <formula1>$M$6:$M$7</formula1>
    </dataValidation>
    <dataValidation type="list" allowBlank="1" showInputMessage="1" showErrorMessage="1" sqref="C26:C30 C41 C39 C20:C21 B34:C35" xr:uid="{00000000-0002-0000-0800-000006000000}">
      <formula1>$L$6:$L$7</formula1>
    </dataValidation>
    <dataValidation type="list" allowBlank="1" showInputMessage="1" showErrorMessage="1" sqref="B31:C31" xr:uid="{00000000-0002-0000-0800-000007000000}">
      <formula1>$K$6:$K$8</formula1>
    </dataValidation>
    <dataValidation type="list" allowBlank="1" showInputMessage="1" showErrorMessage="1" sqref="B23:C24 B40:C40 B36:C37" xr:uid="{00000000-0002-0000-0800-000008000000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A1184-78CD-8C47-A0AB-756AA109B8FA}">
  <sheetPr>
    <pageSetUpPr fitToPage="1"/>
  </sheetPr>
  <dimension ref="A3:W76"/>
  <sheetViews>
    <sheetView zoomScale="162" zoomScaleNormal="100" workbookViewId="0">
      <selection activeCell="A40" sqref="A40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">
        <v>124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DAYS360(F11,B22)</f>
        <v>-2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ht="13.5" customHeight="1" x14ac:dyDescent="0.15">
      <c r="A15" s="143" t="s">
        <v>148</v>
      </c>
      <c r="B15" s="144"/>
      <c r="C15" s="144"/>
      <c r="D15" s="144"/>
      <c r="E15" s="144"/>
      <c r="F15" s="145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W15" s="25"/>
    </row>
    <row r="16" spans="1:23" x14ac:dyDescent="0.15">
      <c r="A16" s="35" t="s">
        <v>61</v>
      </c>
      <c r="B16" s="146" t="s">
        <v>62</v>
      </c>
      <c r="C16" s="146"/>
      <c r="D16" s="147" t="s">
        <v>63</v>
      </c>
      <c r="E16" s="147"/>
      <c r="F16" s="14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14" x14ac:dyDescent="0.15">
      <c r="A17" s="61" t="s">
        <v>69</v>
      </c>
      <c r="B17" s="29" t="s">
        <v>64</v>
      </c>
      <c r="C17" s="30" t="str">
        <f>IF(B17=$J$6,$L$6,IF(B17=$J$7,$L$7,IF(B17=$I$7,$I$20)))</f>
        <v>CUMPLE</v>
      </c>
      <c r="D17" s="123"/>
      <c r="E17" s="123"/>
      <c r="F17" s="123"/>
      <c r="G17" s="21">
        <f>IF(C17=$L$7,$L$17,$L$18)</f>
        <v>0</v>
      </c>
      <c r="H17" s="21"/>
      <c r="I17" s="21">
        <v>91</v>
      </c>
      <c r="J17" s="24">
        <f>DAYS360(F11,B33)+3</f>
        <v>124</v>
      </c>
      <c r="K17" s="21"/>
      <c r="L17" s="21">
        <v>1</v>
      </c>
      <c r="M17" s="21"/>
      <c r="N17" s="21"/>
      <c r="O17" s="21"/>
      <c r="P17" s="21"/>
      <c r="Q17" s="21"/>
      <c r="R17" s="21"/>
      <c r="S17" s="21"/>
      <c r="T17" s="26"/>
    </row>
    <row r="18" spans="1:20" ht="14" x14ac:dyDescent="0.15">
      <c r="A18" s="61" t="s">
        <v>70</v>
      </c>
      <c r="B18" s="29" t="s">
        <v>64</v>
      </c>
      <c r="C18" s="30" t="str">
        <f>IF(B18=$J$6,$L$6,IF(B18=$J$7,$L$7,IF(B18=$I$7,$I$20)))</f>
        <v>CUMPLE</v>
      </c>
      <c r="D18" s="123"/>
      <c r="E18" s="123"/>
      <c r="F18" s="123"/>
      <c r="G18" s="21">
        <f>IF(C18=$L$7,$L$17,$L$18)</f>
        <v>0</v>
      </c>
      <c r="H18" s="21"/>
      <c r="I18" s="21"/>
      <c r="J18" s="21"/>
      <c r="K18" s="21"/>
      <c r="L18" s="21">
        <v>0</v>
      </c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61" t="s">
        <v>81</v>
      </c>
      <c r="B19" s="29" t="s">
        <v>64</v>
      </c>
      <c r="C19" s="30" t="str">
        <f>IF(B19=$J$6,$L$6,IF(B19=$J$7,$L$7,IF(B19=$I$7,$I$20)))</f>
        <v>CUMPLE</v>
      </c>
      <c r="D19" s="123"/>
      <c r="E19" s="123"/>
      <c r="F19" s="123"/>
      <c r="G19" s="21">
        <f>IF(C19=$L$7,$L$17,$L$18)</f>
        <v>0</v>
      </c>
      <c r="H19" s="21"/>
      <c r="I19" s="21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61" t="s">
        <v>82</v>
      </c>
      <c r="B20" s="124" t="s">
        <v>86</v>
      </c>
      <c r="C20" s="124"/>
      <c r="D20" s="123"/>
      <c r="E20" s="123"/>
      <c r="F20" s="123"/>
      <c r="G20" s="21">
        <f>IF(B20=$L$7,$L$17,$L$18)</f>
        <v>0</v>
      </c>
      <c r="H20" s="21"/>
      <c r="I20" s="21" t="b"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4" x14ac:dyDescent="0.15">
      <c r="A21" s="138" t="s">
        <v>105</v>
      </c>
      <c r="B21" s="31" t="s">
        <v>90</v>
      </c>
      <c r="C21" s="132" t="s">
        <v>65</v>
      </c>
      <c r="D21" s="123"/>
      <c r="E21" s="123"/>
      <c r="F21" s="123"/>
      <c r="G21" s="21">
        <f>IF(C21=$L$7,$L$17,$L$18)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x14ac:dyDescent="0.15">
      <c r="A22" s="138"/>
      <c r="B22" s="32">
        <v>43978</v>
      </c>
      <c r="C22" s="132"/>
      <c r="D22" s="123"/>
      <c r="E22" s="123"/>
      <c r="F22" s="123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7" customHeight="1" x14ac:dyDescent="0.15">
      <c r="A23" s="61" t="s">
        <v>106</v>
      </c>
      <c r="B23" s="124" t="s">
        <v>65</v>
      </c>
      <c r="C23" s="124"/>
      <c r="D23" s="123"/>
      <c r="E23" s="123"/>
      <c r="F23" s="123"/>
      <c r="G23" s="21">
        <f>IF(B23=$L$7,$L$17,$L$18)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7.25" customHeight="1" x14ac:dyDescent="0.15">
      <c r="A24" s="61" t="s">
        <v>71</v>
      </c>
      <c r="B24" s="124" t="s">
        <v>67</v>
      </c>
      <c r="C24" s="124"/>
      <c r="D24" s="123"/>
      <c r="E24" s="123"/>
      <c r="F24" s="123"/>
      <c r="G24" s="21">
        <f>IF(B24=$L$7,$L$17,$L$18)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14" x14ac:dyDescent="0.15">
      <c r="A25" s="61" t="s">
        <v>103</v>
      </c>
      <c r="B25" s="124" t="s">
        <v>67</v>
      </c>
      <c r="C25" s="124"/>
      <c r="D25" s="123"/>
      <c r="E25" s="123"/>
      <c r="F25" s="123"/>
      <c r="G25" s="21">
        <f>IF(B25=$L$7,$L$17,$L$18)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29.25" customHeight="1" x14ac:dyDescent="0.15">
      <c r="A26" s="61" t="s">
        <v>72</v>
      </c>
      <c r="B26" s="124" t="s">
        <v>65</v>
      </c>
      <c r="C26" s="124"/>
      <c r="D26" s="134"/>
      <c r="E26" s="135"/>
      <c r="F26" s="136"/>
      <c r="G26" s="21">
        <f>IF(B26=$L$7,$L$17,$L$18)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4" x14ac:dyDescent="0.15">
      <c r="A27" s="61" t="s">
        <v>73</v>
      </c>
      <c r="B27" s="29" t="s">
        <v>66</v>
      </c>
      <c r="C27" s="29" t="s">
        <v>65</v>
      </c>
      <c r="D27" s="123" t="s">
        <v>145</v>
      </c>
      <c r="E27" s="123"/>
      <c r="F27" s="123"/>
      <c r="G27" s="21">
        <f>IF(C27=$L$7,$L$17,$L$18)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6"/>
      <c r="T27" s="21"/>
    </row>
    <row r="28" spans="1:20" ht="14" x14ac:dyDescent="0.15">
      <c r="A28" s="61" t="s">
        <v>74</v>
      </c>
      <c r="B28" s="29" t="s">
        <v>66</v>
      </c>
      <c r="C28" s="29" t="s">
        <v>65</v>
      </c>
      <c r="D28" s="123" t="s">
        <v>145</v>
      </c>
      <c r="E28" s="123"/>
      <c r="F28" s="123"/>
      <c r="G28" s="21">
        <f>IF(C28=$L$7,$L$17,$L$18)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4" x14ac:dyDescent="0.15">
      <c r="A29" s="61" t="s">
        <v>83</v>
      </c>
      <c r="B29" s="29" t="s">
        <v>66</v>
      </c>
      <c r="C29" s="29" t="s">
        <v>65</v>
      </c>
      <c r="D29" s="123" t="s">
        <v>145</v>
      </c>
      <c r="E29" s="123"/>
      <c r="F29" s="123"/>
      <c r="G29" s="21">
        <f>IF(C29=$L$7,$L$17,$L$18)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3.5" customHeight="1" x14ac:dyDescent="0.15">
      <c r="A30" s="61" t="s">
        <v>104</v>
      </c>
      <c r="B30" s="31" t="s">
        <v>90</v>
      </c>
      <c r="C30" s="132" t="s">
        <v>65</v>
      </c>
      <c r="D30" s="123"/>
      <c r="E30" s="123"/>
      <c r="F30" s="123"/>
      <c r="G30" s="21">
        <f>IF(C30=$L$7,$L$17,$L$18)</f>
        <v>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.25" customHeight="1" x14ac:dyDescent="0.15">
      <c r="A31" s="61" t="s">
        <v>75</v>
      </c>
      <c r="B31" s="32">
        <v>43978</v>
      </c>
      <c r="C31" s="132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61" t="s">
        <v>78</v>
      </c>
      <c r="B32" s="133" t="s">
        <v>66</v>
      </c>
      <c r="C32" s="133"/>
      <c r="D32" s="123"/>
      <c r="E32" s="123"/>
      <c r="F32" s="12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61" t="s">
        <v>79</v>
      </c>
      <c r="B33" s="50">
        <v>44104</v>
      </c>
      <c r="C33" s="30" t="str">
        <f>IF(B32=O7,L8,IF($J$17&lt;$I$17,$L$7,$L$6))</f>
        <v>CUMPLE</v>
      </c>
      <c r="D33" s="123"/>
      <c r="E33" s="123"/>
      <c r="F33" s="123"/>
      <c r="G33" s="21">
        <f>IF(C33=$L$7,$L$17,$L$18)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61" t="s">
        <v>80</v>
      </c>
      <c r="B34" s="33">
        <v>123777870</v>
      </c>
      <c r="C34" s="30" t="str">
        <f>IF(B32=O7,L8,IF(B34&lt;$J$12,$L$7,$L$6))</f>
        <v>CUMPLE</v>
      </c>
      <c r="D34" s="123"/>
      <c r="E34" s="123"/>
      <c r="F34" s="123"/>
      <c r="G34" s="21">
        <f>IF(C34=$L$7,$L$17,$L$18)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61" t="s">
        <v>102</v>
      </c>
      <c r="B35" s="124" t="s">
        <v>65</v>
      </c>
      <c r="C35" s="124"/>
      <c r="D35" s="123"/>
      <c r="E35" s="123"/>
      <c r="F35" s="123"/>
      <c r="G35" s="21">
        <f>IF(B35=$L$7,$L$17,$L$18)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61" t="s">
        <v>91</v>
      </c>
      <c r="B36" s="124" t="s">
        <v>65</v>
      </c>
      <c r="C36" s="124"/>
      <c r="D36" s="123"/>
      <c r="E36" s="123"/>
      <c r="F36" s="123"/>
      <c r="G36" s="21">
        <f>IF(B36=$L$7,$L$17,$L$18)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61" t="s">
        <v>92</v>
      </c>
      <c r="B37" s="124" t="s">
        <v>68</v>
      </c>
      <c r="C37" s="124"/>
      <c r="D37" s="123" t="s">
        <v>202</v>
      </c>
      <c r="E37" s="123"/>
      <c r="F37" s="123"/>
      <c r="G37" s="21">
        <f>IF(B37=$L$7,$L$17,$L$18)</f>
        <v>1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61" t="s">
        <v>93</v>
      </c>
      <c r="B38" s="124" t="s">
        <v>65</v>
      </c>
      <c r="C38" s="124"/>
      <c r="D38" s="123"/>
      <c r="E38" s="123"/>
      <c r="F38" s="123"/>
      <c r="G38" s="21">
        <f>IF(B38=$L$7,$L$17,$L$18)</f>
        <v>0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61" t="s">
        <v>94</v>
      </c>
      <c r="B39" s="124" t="s">
        <v>67</v>
      </c>
      <c r="C39" s="124"/>
      <c r="D39" s="123"/>
      <c r="E39" s="123"/>
      <c r="F39" s="123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61" t="s">
        <v>95</v>
      </c>
      <c r="B40" s="29" t="s">
        <v>66</v>
      </c>
      <c r="C40" s="29" t="s">
        <v>65</v>
      </c>
      <c r="D40" s="123"/>
      <c r="E40" s="123"/>
      <c r="F40" s="123"/>
      <c r="G40" s="21">
        <f>IF(C40=$L$7,$L$17,$L$18)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61" t="s">
        <v>96</v>
      </c>
      <c r="B41" s="124" t="s">
        <v>65</v>
      </c>
      <c r="C41" s="124"/>
      <c r="D41" s="123" t="s">
        <v>146</v>
      </c>
      <c r="E41" s="123"/>
      <c r="F41" s="123"/>
      <c r="G41" s="21">
        <f>IF(B41=$L$7,$L$17,$L$18)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61" t="s">
        <v>108</v>
      </c>
      <c r="B42" s="29" t="s">
        <v>66</v>
      </c>
      <c r="C42" s="29" t="s">
        <v>65</v>
      </c>
      <c r="D42" s="123"/>
      <c r="E42" s="123"/>
      <c r="F42" s="123"/>
      <c r="G42" s="21">
        <f>IF(C42=$L$7,$L$17,$L$18)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4" x14ac:dyDescent="0.15">
      <c r="A43" s="93" t="s">
        <v>99</v>
      </c>
      <c r="B43" s="125" t="str">
        <f>IF($G$43=L18,$P$6,$P$7)</f>
        <v>NO HABILITADO</v>
      </c>
      <c r="C43" s="125"/>
      <c r="D43" s="125"/>
      <c r="E43" s="125"/>
      <c r="F43" s="125"/>
      <c r="G43" s="21">
        <f>SUM(G17:G42)</f>
        <v>1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5" spans="1:20" x14ac:dyDescent="0.15">
      <c r="A45" s="140" t="s">
        <v>60</v>
      </c>
      <c r="B45" s="140"/>
      <c r="C45" s="140"/>
      <c r="D45" s="140"/>
      <c r="E45" s="140"/>
      <c r="F45" s="140"/>
    </row>
    <row r="46" spans="1:20" x14ac:dyDescent="0.15">
      <c r="A46" s="141" t="s">
        <v>77</v>
      </c>
      <c r="B46" s="141"/>
      <c r="C46" s="141"/>
      <c r="D46" s="141"/>
      <c r="E46" s="141"/>
      <c r="F46" s="141"/>
    </row>
    <row r="47" spans="1:20" x14ac:dyDescent="0.15">
      <c r="A47" s="142" t="s">
        <v>124</v>
      </c>
      <c r="B47" s="142"/>
      <c r="C47" s="142"/>
      <c r="D47" s="142"/>
      <c r="E47" s="142"/>
      <c r="F47" s="142"/>
    </row>
    <row r="48" spans="1:20" x14ac:dyDescent="0.15">
      <c r="A48" s="143" t="s">
        <v>149</v>
      </c>
      <c r="B48" s="144"/>
      <c r="C48" s="144"/>
      <c r="D48" s="144"/>
      <c r="E48" s="144"/>
      <c r="F48" s="145"/>
    </row>
    <row r="49" spans="1:6" x14ac:dyDescent="0.15">
      <c r="A49" s="35" t="s">
        <v>61</v>
      </c>
      <c r="B49" s="146" t="s">
        <v>62</v>
      </c>
      <c r="C49" s="146"/>
      <c r="D49" s="147" t="s">
        <v>63</v>
      </c>
      <c r="E49" s="147"/>
      <c r="F49" s="147"/>
    </row>
    <row r="50" spans="1:6" ht="14" x14ac:dyDescent="0.15">
      <c r="A50" s="61" t="s">
        <v>69</v>
      </c>
      <c r="B50" s="29" t="s">
        <v>64</v>
      </c>
      <c r="C50" s="30" t="str">
        <f>IF(B50=$J$6,$L$6,IF(B50=$J$7,$L$7,IF(B50=$I$7,$I$20)))</f>
        <v>CUMPLE</v>
      </c>
      <c r="D50" s="123"/>
      <c r="E50" s="123"/>
      <c r="F50" s="123"/>
    </row>
    <row r="51" spans="1:6" ht="14" x14ac:dyDescent="0.15">
      <c r="A51" s="61" t="s">
        <v>70</v>
      </c>
      <c r="B51" s="29" t="s">
        <v>64</v>
      </c>
      <c r="C51" s="30" t="str">
        <f>IF(B51=$J$6,$L$6,IF(B51=$J$7,$L$7,IF(B51=$I$7,$I$20)))</f>
        <v>CUMPLE</v>
      </c>
      <c r="D51" s="123"/>
      <c r="E51" s="123"/>
      <c r="F51" s="123"/>
    </row>
    <row r="52" spans="1:6" ht="14" x14ac:dyDescent="0.15">
      <c r="A52" s="61" t="s">
        <v>81</v>
      </c>
      <c r="B52" s="29" t="s">
        <v>64</v>
      </c>
      <c r="C52" s="30" t="str">
        <f>IF(B52=$J$6,$L$6,IF(B52=$J$7,$L$7,IF(B52=$I$7,$I$20)))</f>
        <v>CUMPLE</v>
      </c>
      <c r="D52" s="123"/>
      <c r="E52" s="123"/>
      <c r="F52" s="123"/>
    </row>
    <row r="53" spans="1:6" ht="14" x14ac:dyDescent="0.15">
      <c r="A53" s="61" t="s">
        <v>82</v>
      </c>
      <c r="B53" s="124" t="s">
        <v>86</v>
      </c>
      <c r="C53" s="124"/>
      <c r="D53" s="123"/>
      <c r="E53" s="123"/>
      <c r="F53" s="123"/>
    </row>
    <row r="54" spans="1:6" ht="14" x14ac:dyDescent="0.15">
      <c r="A54" s="138" t="s">
        <v>105</v>
      </c>
      <c r="B54" s="31" t="s">
        <v>90</v>
      </c>
      <c r="C54" s="132" t="s">
        <v>65</v>
      </c>
      <c r="D54" s="123"/>
      <c r="E54" s="123"/>
      <c r="F54" s="123"/>
    </row>
    <row r="55" spans="1:6" x14ac:dyDescent="0.15">
      <c r="A55" s="138"/>
      <c r="B55" s="32">
        <v>43958</v>
      </c>
      <c r="C55" s="132"/>
      <c r="D55" s="123"/>
      <c r="E55" s="123"/>
      <c r="F55" s="123"/>
    </row>
    <row r="56" spans="1:6" ht="14" x14ac:dyDescent="0.15">
      <c r="A56" s="61" t="s">
        <v>106</v>
      </c>
      <c r="B56" s="124" t="s">
        <v>65</v>
      </c>
      <c r="C56" s="124"/>
      <c r="D56" s="123"/>
      <c r="E56" s="123"/>
      <c r="F56" s="123"/>
    </row>
    <row r="57" spans="1:6" ht="14" x14ac:dyDescent="0.15">
      <c r="A57" s="61" t="s">
        <v>71</v>
      </c>
      <c r="B57" s="124" t="s">
        <v>67</v>
      </c>
      <c r="C57" s="124"/>
      <c r="D57" s="123"/>
      <c r="E57" s="123"/>
      <c r="F57" s="123"/>
    </row>
    <row r="58" spans="1:6" ht="14" x14ac:dyDescent="0.15">
      <c r="A58" s="61" t="s">
        <v>103</v>
      </c>
      <c r="B58" s="124" t="s">
        <v>67</v>
      </c>
      <c r="C58" s="124"/>
      <c r="D58" s="123"/>
      <c r="E58" s="123"/>
      <c r="F58" s="123"/>
    </row>
    <row r="59" spans="1:6" ht="28" x14ac:dyDescent="0.15">
      <c r="A59" s="61" t="s">
        <v>72</v>
      </c>
      <c r="B59" s="124" t="s">
        <v>65</v>
      </c>
      <c r="C59" s="124"/>
      <c r="D59" s="134"/>
      <c r="E59" s="135"/>
      <c r="F59" s="136"/>
    </row>
    <row r="60" spans="1:6" ht="14" x14ac:dyDescent="0.15">
      <c r="A60" s="61" t="s">
        <v>73</v>
      </c>
      <c r="B60" s="29" t="s">
        <v>66</v>
      </c>
      <c r="C60" s="29" t="s">
        <v>65</v>
      </c>
      <c r="D60" s="123"/>
      <c r="E60" s="123"/>
      <c r="F60" s="123"/>
    </row>
    <row r="61" spans="1:6" ht="14" x14ac:dyDescent="0.15">
      <c r="A61" s="61" t="s">
        <v>74</v>
      </c>
      <c r="B61" s="29" t="s">
        <v>66</v>
      </c>
      <c r="C61" s="29" t="s">
        <v>65</v>
      </c>
      <c r="D61" s="123"/>
      <c r="E61" s="123"/>
      <c r="F61" s="123"/>
    </row>
    <row r="62" spans="1:6" ht="14" x14ac:dyDescent="0.15">
      <c r="A62" s="61" t="s">
        <v>83</v>
      </c>
      <c r="B62" s="29" t="s">
        <v>66</v>
      </c>
      <c r="C62" s="29" t="s">
        <v>65</v>
      </c>
      <c r="D62" s="123"/>
      <c r="E62" s="123"/>
      <c r="F62" s="123"/>
    </row>
    <row r="63" spans="1:6" ht="14" x14ac:dyDescent="0.15">
      <c r="A63" s="94" t="s">
        <v>104</v>
      </c>
      <c r="B63" s="31" t="s">
        <v>90</v>
      </c>
      <c r="C63" s="132" t="s">
        <v>68</v>
      </c>
      <c r="D63" s="123" t="s">
        <v>202</v>
      </c>
      <c r="E63" s="123"/>
      <c r="F63" s="123"/>
    </row>
    <row r="64" spans="1:6" ht="14" x14ac:dyDescent="0.15">
      <c r="A64" s="94" t="s">
        <v>75</v>
      </c>
      <c r="B64" s="32"/>
      <c r="C64" s="132"/>
      <c r="D64" s="123"/>
      <c r="E64" s="123"/>
      <c r="F64" s="123"/>
    </row>
    <row r="65" spans="1:6" ht="14" x14ac:dyDescent="0.15">
      <c r="A65" s="61" t="s">
        <v>78</v>
      </c>
      <c r="B65" s="133" t="s">
        <v>66</v>
      </c>
      <c r="C65" s="133"/>
      <c r="D65" s="123"/>
      <c r="E65" s="123"/>
      <c r="F65" s="123"/>
    </row>
    <row r="66" spans="1:6" ht="14" x14ac:dyDescent="0.15">
      <c r="A66" s="61" t="s">
        <v>79</v>
      </c>
      <c r="B66" s="50">
        <v>44104</v>
      </c>
      <c r="C66" s="30" t="str">
        <f>IF(B65=O40,L41,IF($J$17&lt;$I$17,$L$7,$L$6))</f>
        <v>CUMPLE</v>
      </c>
      <c r="D66" s="187"/>
      <c r="E66" s="188"/>
      <c r="F66" s="189"/>
    </row>
    <row r="67" spans="1:6" ht="14" x14ac:dyDescent="0.15">
      <c r="A67" s="61" t="s">
        <v>80</v>
      </c>
      <c r="B67" s="33">
        <v>123777870</v>
      </c>
      <c r="C67" s="30" t="str">
        <f>IF(B65=O40,L41,IF(B67&lt;$J$12,$L$7,$L$6))</f>
        <v>CUMPLE</v>
      </c>
      <c r="D67" s="123"/>
      <c r="E67" s="123"/>
      <c r="F67" s="123"/>
    </row>
    <row r="68" spans="1:6" ht="14" x14ac:dyDescent="0.15">
      <c r="A68" s="61" t="s">
        <v>102</v>
      </c>
      <c r="B68" s="124" t="s">
        <v>65</v>
      </c>
      <c r="C68" s="124"/>
      <c r="D68" s="123"/>
      <c r="E68" s="123"/>
      <c r="F68" s="123"/>
    </row>
    <row r="69" spans="1:6" ht="14" x14ac:dyDescent="0.15">
      <c r="A69" s="61" t="s">
        <v>91</v>
      </c>
      <c r="B69" s="124" t="s">
        <v>65</v>
      </c>
      <c r="C69" s="124"/>
      <c r="D69" s="123"/>
      <c r="E69" s="123"/>
      <c r="F69" s="123"/>
    </row>
    <row r="70" spans="1:6" ht="14" x14ac:dyDescent="0.15">
      <c r="A70" s="61" t="s">
        <v>92</v>
      </c>
      <c r="B70" s="124" t="s">
        <v>68</v>
      </c>
      <c r="C70" s="124"/>
      <c r="D70" s="123" t="s">
        <v>202</v>
      </c>
      <c r="E70" s="123"/>
      <c r="F70" s="123"/>
    </row>
    <row r="71" spans="1:6" ht="14" x14ac:dyDescent="0.15">
      <c r="A71" s="61" t="s">
        <v>93</v>
      </c>
      <c r="B71" s="124" t="s">
        <v>65</v>
      </c>
      <c r="C71" s="124"/>
      <c r="D71" s="123"/>
      <c r="E71" s="123"/>
      <c r="F71" s="123"/>
    </row>
    <row r="72" spans="1:6" ht="14" x14ac:dyDescent="0.15">
      <c r="A72" s="61" t="s">
        <v>94</v>
      </c>
      <c r="B72" s="124" t="s">
        <v>67</v>
      </c>
      <c r="C72" s="124"/>
      <c r="D72" s="123"/>
      <c r="E72" s="123"/>
      <c r="F72" s="123"/>
    </row>
    <row r="73" spans="1:6" ht="14" x14ac:dyDescent="0.15">
      <c r="A73" s="61" t="s">
        <v>95</v>
      </c>
      <c r="B73" s="29" t="s">
        <v>66</v>
      </c>
      <c r="C73" s="29" t="s">
        <v>65</v>
      </c>
      <c r="D73" s="123"/>
      <c r="E73" s="123"/>
      <c r="F73" s="123"/>
    </row>
    <row r="74" spans="1:6" ht="14" x14ac:dyDescent="0.15">
      <c r="A74" s="61" t="s">
        <v>96</v>
      </c>
      <c r="B74" s="124" t="s">
        <v>67</v>
      </c>
      <c r="C74" s="124"/>
      <c r="D74" s="123" t="s">
        <v>143</v>
      </c>
      <c r="E74" s="123"/>
      <c r="F74" s="123"/>
    </row>
    <row r="75" spans="1:6" ht="14" x14ac:dyDescent="0.15">
      <c r="A75" s="61" t="s">
        <v>108</v>
      </c>
      <c r="B75" s="29" t="s">
        <v>66</v>
      </c>
      <c r="C75" s="29" t="s">
        <v>65</v>
      </c>
      <c r="D75" s="123"/>
      <c r="E75" s="123"/>
      <c r="F75" s="123"/>
    </row>
    <row r="76" spans="1:6" ht="14" x14ac:dyDescent="0.15">
      <c r="A76" s="93" t="s">
        <v>99</v>
      </c>
      <c r="B76" s="125" t="str">
        <f>IF($G$43=L51,$P$6,$P$7)</f>
        <v>NO HABILITADO</v>
      </c>
      <c r="C76" s="125"/>
      <c r="D76" s="125"/>
      <c r="E76" s="125"/>
      <c r="F76" s="125"/>
    </row>
  </sheetData>
  <sheetProtection algorithmName="SHA-512" hashValue="4LKqFl1T+KmEvDj9lQrcndTWQarQ+uIvhR/wtlMysTjZmx2M5Msn+Rbhggnn/PD7ku68OICWBy0FARUz93VP2w==" saltValue="lyIx/fcaqOc7MTqxufLATQ==" spinCount="100000" sheet="1" objects="1" scenarios="1"/>
  <protectedRanges>
    <protectedRange sqref="C20 B17:B20 C53 B50:B53" name="Rango1"/>
    <protectedRange sqref="B74:C74 B23:C25 B41:C41 B37:C39 B70:C72 B56:C58" name="Rango1_1"/>
    <protectedRange sqref="B26:C26 B59:C59" name="Rango1_2"/>
    <protectedRange sqref="C27:C29 C42 C40 C60:C62 C75 C73" name="Rango1_3"/>
    <protectedRange sqref="D30:D31 D63:D64" name="Rango1_4"/>
    <protectedRange sqref="B35:C36 B68:C69" name="Rango1_6"/>
    <protectedRange sqref="B22 B31 B55 B64" name="Rango1_8"/>
    <protectedRange sqref="B33 B66" name="Rango1_5_2_1"/>
    <protectedRange sqref="B34 B67" name="Rango1_5_1"/>
  </protectedRanges>
  <mergeCells count="100">
    <mergeCell ref="A11:E11"/>
    <mergeCell ref="A8:B8"/>
    <mergeCell ref="C8:F8"/>
    <mergeCell ref="A9:F9"/>
    <mergeCell ref="A10:B10"/>
    <mergeCell ref="D10:F10"/>
    <mergeCell ref="D18:F18"/>
    <mergeCell ref="D19:F19"/>
    <mergeCell ref="B20:C20"/>
    <mergeCell ref="D20:F20"/>
    <mergeCell ref="A12:F12"/>
    <mergeCell ref="A13:F13"/>
    <mergeCell ref="A14:F14"/>
    <mergeCell ref="B16:C16"/>
    <mergeCell ref="D16:F16"/>
    <mergeCell ref="D17:F17"/>
    <mergeCell ref="A15:F15"/>
    <mergeCell ref="A21:A22"/>
    <mergeCell ref="C21:C22"/>
    <mergeCell ref="D21:F21"/>
    <mergeCell ref="D22:F22"/>
    <mergeCell ref="B23:C23"/>
    <mergeCell ref="D23:F23"/>
    <mergeCell ref="B39:C39"/>
    <mergeCell ref="D39:F39"/>
    <mergeCell ref="D33:F33"/>
    <mergeCell ref="D34:F34"/>
    <mergeCell ref="B35:C35"/>
    <mergeCell ref="D35:F35"/>
    <mergeCell ref="B36:C36"/>
    <mergeCell ref="D36:F36"/>
    <mergeCell ref="B37:C37"/>
    <mergeCell ref="D37:F37"/>
    <mergeCell ref="B38:C38"/>
    <mergeCell ref="D38:F38"/>
    <mergeCell ref="B32:C32"/>
    <mergeCell ref="D32:F32"/>
    <mergeCell ref="B24:C24"/>
    <mergeCell ref="D24:F24"/>
    <mergeCell ref="B25:C25"/>
    <mergeCell ref="D25:F25"/>
    <mergeCell ref="D27:F27"/>
    <mergeCell ref="D28:F28"/>
    <mergeCell ref="D29:F29"/>
    <mergeCell ref="C30:C31"/>
    <mergeCell ref="D30:F31"/>
    <mergeCell ref="B26:C26"/>
    <mergeCell ref="D26:F26"/>
    <mergeCell ref="D40:F40"/>
    <mergeCell ref="B41:C41"/>
    <mergeCell ref="D41:F41"/>
    <mergeCell ref="D42:F42"/>
    <mergeCell ref="B43:F43"/>
    <mergeCell ref="A45:F45"/>
    <mergeCell ref="A46:F46"/>
    <mergeCell ref="A47:F47"/>
    <mergeCell ref="A48:F48"/>
    <mergeCell ref="B49:C49"/>
    <mergeCell ref="D49:F49"/>
    <mergeCell ref="D50:F50"/>
    <mergeCell ref="D51:F51"/>
    <mergeCell ref="D52:F52"/>
    <mergeCell ref="B53:C53"/>
    <mergeCell ref="D53:F53"/>
    <mergeCell ref="A54:A55"/>
    <mergeCell ref="C54:C55"/>
    <mergeCell ref="D54:F54"/>
    <mergeCell ref="D55:F55"/>
    <mergeCell ref="B56:C56"/>
    <mergeCell ref="D56:F56"/>
    <mergeCell ref="B65:C65"/>
    <mergeCell ref="D65:F65"/>
    <mergeCell ref="B57:C57"/>
    <mergeCell ref="D57:F57"/>
    <mergeCell ref="B58:C58"/>
    <mergeCell ref="D58:F58"/>
    <mergeCell ref="B59:C59"/>
    <mergeCell ref="D59:F59"/>
    <mergeCell ref="D60:F60"/>
    <mergeCell ref="D61:F61"/>
    <mergeCell ref="D62:F62"/>
    <mergeCell ref="C63:C64"/>
    <mergeCell ref="D63:F64"/>
    <mergeCell ref="D66:F66"/>
    <mergeCell ref="D67:F67"/>
    <mergeCell ref="B68:C68"/>
    <mergeCell ref="D68:F68"/>
    <mergeCell ref="B69:C69"/>
    <mergeCell ref="D69:F69"/>
    <mergeCell ref="B70:C70"/>
    <mergeCell ref="D70:F70"/>
    <mergeCell ref="B71:C71"/>
    <mergeCell ref="D71:F71"/>
    <mergeCell ref="B72:C72"/>
    <mergeCell ref="D72:F72"/>
    <mergeCell ref="D73:F73"/>
    <mergeCell ref="B74:C74"/>
    <mergeCell ref="D74:F74"/>
    <mergeCell ref="D75:F75"/>
    <mergeCell ref="B76:F76"/>
  </mergeCells>
  <conditionalFormatting sqref="B24:C24">
    <cfRule type="containsText" dxfId="335" priority="36" stopIfTrue="1" operator="containsText" text="NO CUMPLE">
      <formula>NOT(ISERROR(SEARCH("NO CUMPLE",B24)))</formula>
    </cfRule>
  </conditionalFormatting>
  <conditionalFormatting sqref="B23:C23">
    <cfRule type="containsText" dxfId="334" priority="44" stopIfTrue="1" operator="containsText" text="NO CUMPLE">
      <formula>NOT(ISERROR(SEARCH("NO CUMPLE",B23)))</formula>
    </cfRule>
  </conditionalFormatting>
  <conditionalFormatting sqref="C42">
    <cfRule type="containsText" dxfId="333" priority="33" stopIfTrue="1" operator="containsText" text="NO CUMPLE">
      <formula>NOT(ISERROR(SEARCH("NO CUMPLE",C42)))</formula>
    </cfRule>
  </conditionalFormatting>
  <conditionalFormatting sqref="B20:C20">
    <cfRule type="containsText" dxfId="332" priority="37" stopIfTrue="1" operator="containsText" text="NO CUMPLE">
      <formula>NOT(ISERROR(SEARCH("NO CUMPLE",B20)))</formula>
    </cfRule>
  </conditionalFormatting>
  <conditionalFormatting sqref="B26:C26">
    <cfRule type="containsText" dxfId="331" priority="43" stopIfTrue="1" operator="containsText" text="NO CUMPLE">
      <formula>NOT(ISERROR(SEARCH("NO CUMPLE",B26)))</formula>
    </cfRule>
  </conditionalFormatting>
  <conditionalFormatting sqref="C27:C28">
    <cfRule type="containsText" dxfId="330" priority="42" stopIfTrue="1" operator="containsText" text="NO CUMPLE">
      <formula>NOT(ISERROR(SEARCH("NO CUMPLE",C27)))</formula>
    </cfRule>
  </conditionalFormatting>
  <conditionalFormatting sqref="C33:C34">
    <cfRule type="containsText" dxfId="329" priority="41" stopIfTrue="1" operator="containsText" text="NO CUMPLE">
      <formula>NOT(ISERROR(SEARCH("NO CUMPLE",C33)))</formula>
    </cfRule>
  </conditionalFormatting>
  <conditionalFormatting sqref="B35:C36">
    <cfRule type="containsText" dxfId="328" priority="40" stopIfTrue="1" operator="containsText" text="NO CUMPLE">
      <formula>NOT(ISERROR(SEARCH("NO CUMPLE",B35)))</formula>
    </cfRule>
  </conditionalFormatting>
  <conditionalFormatting sqref="B39:C39">
    <cfRule type="containsText" dxfId="327" priority="39" stopIfTrue="1" operator="containsText" text="NO CUMPLE">
      <formula>NOT(ISERROR(SEARCH("NO CUMPLE",B39)))</formula>
    </cfRule>
  </conditionalFormatting>
  <conditionalFormatting sqref="C30:C31">
    <cfRule type="containsText" dxfId="326" priority="30" stopIfTrue="1" operator="containsText" text="NO CUMPLE">
      <formula>NOT(ISERROR(SEARCH("NO CUMPLE",C30)))</formula>
    </cfRule>
  </conditionalFormatting>
  <conditionalFormatting sqref="C29">
    <cfRule type="containsText" dxfId="325" priority="34" stopIfTrue="1" operator="containsText" text="NO CUMPLE">
      <formula>NOT(ISERROR(SEARCH("NO CUMPLE",C29)))</formula>
    </cfRule>
  </conditionalFormatting>
  <conditionalFormatting sqref="B32:C32">
    <cfRule type="containsText" dxfId="324" priority="35" stopIfTrue="1" operator="containsText" text="NO PRESENTA">
      <formula>NOT(ISERROR(SEARCH("NO PRESENTA",B32)))</formula>
    </cfRule>
  </conditionalFormatting>
  <conditionalFormatting sqref="C40">
    <cfRule type="containsText" dxfId="323" priority="32" stopIfTrue="1" operator="containsText" text="NO CUMPLE">
      <formula>NOT(ISERROR(SEARCH("NO CUMPLE",C40)))</formula>
    </cfRule>
  </conditionalFormatting>
  <conditionalFormatting sqref="C21:C22">
    <cfRule type="containsText" dxfId="322" priority="31" stopIfTrue="1" operator="containsText" text="NO CUMPLE">
      <formula>NOT(ISERROR(SEARCH("NO CUMPLE",C21)))</formula>
    </cfRule>
  </conditionalFormatting>
  <conditionalFormatting sqref="C17">
    <cfRule type="containsText" dxfId="321" priority="29" stopIfTrue="1" operator="containsText" text="NO CUMPLE">
      <formula>NOT(ISERROR(SEARCH("NO CUMPLE",C17)))</formula>
    </cfRule>
  </conditionalFormatting>
  <conditionalFormatting sqref="C19">
    <cfRule type="containsText" dxfId="320" priority="27" stopIfTrue="1" operator="containsText" text="NO CUMPLE">
      <formula>NOT(ISERROR(SEARCH("NO CUMPLE",C19)))</formula>
    </cfRule>
  </conditionalFormatting>
  <conditionalFormatting sqref="B41:C41">
    <cfRule type="containsText" dxfId="319" priority="25" stopIfTrue="1" operator="containsText" text="NO CUMPLE">
      <formula>NOT(ISERROR(SEARCH("NO CUMPLE",B41)))</formula>
    </cfRule>
  </conditionalFormatting>
  <conditionalFormatting sqref="C18">
    <cfRule type="containsText" dxfId="318" priority="28" stopIfTrue="1" operator="containsText" text="NO CUMPLE">
      <formula>NOT(ISERROR(SEARCH("NO CUMPLE",C18)))</formula>
    </cfRule>
  </conditionalFormatting>
  <conditionalFormatting sqref="B25:C25">
    <cfRule type="containsText" dxfId="317" priority="26" stopIfTrue="1" operator="containsText" text="NO CUMPLE">
      <formula>NOT(ISERROR(SEARCH("NO CUMPLE",B25)))</formula>
    </cfRule>
  </conditionalFormatting>
  <conditionalFormatting sqref="B37:C37">
    <cfRule type="containsText" dxfId="316" priority="24" stopIfTrue="1" operator="containsText" text="NO CUMPLE">
      <formula>NOT(ISERROR(SEARCH("NO CUMPLE",B37)))</formula>
    </cfRule>
  </conditionalFormatting>
  <conditionalFormatting sqref="B38:C38">
    <cfRule type="containsText" dxfId="315" priority="23" stopIfTrue="1" operator="containsText" text="NO CUMPLE">
      <formula>NOT(ISERROR(SEARCH("NO CUMPLE",B38)))</formula>
    </cfRule>
  </conditionalFormatting>
  <conditionalFormatting sqref="B57:C57">
    <cfRule type="containsText" dxfId="314" priority="14" stopIfTrue="1" operator="containsText" text="NO CUMPLE">
      <formula>NOT(ISERROR(SEARCH("NO CUMPLE",B57)))</formula>
    </cfRule>
  </conditionalFormatting>
  <conditionalFormatting sqref="B56:C56">
    <cfRule type="containsText" dxfId="313" priority="22" stopIfTrue="1" operator="containsText" text="NO CUMPLE">
      <formula>NOT(ISERROR(SEARCH("NO CUMPLE",B56)))</formula>
    </cfRule>
  </conditionalFormatting>
  <conditionalFormatting sqref="C75">
    <cfRule type="containsText" dxfId="312" priority="11" stopIfTrue="1" operator="containsText" text="NO CUMPLE">
      <formula>NOT(ISERROR(SEARCH("NO CUMPLE",C75)))</formula>
    </cfRule>
  </conditionalFormatting>
  <conditionalFormatting sqref="B53:C53">
    <cfRule type="containsText" dxfId="311" priority="15" stopIfTrue="1" operator="containsText" text="NO CUMPLE">
      <formula>NOT(ISERROR(SEARCH("NO CUMPLE",B53)))</formula>
    </cfRule>
  </conditionalFormatting>
  <conditionalFormatting sqref="B59:C59">
    <cfRule type="containsText" dxfId="310" priority="21" stopIfTrue="1" operator="containsText" text="NO CUMPLE">
      <formula>NOT(ISERROR(SEARCH("NO CUMPLE",B59)))</formula>
    </cfRule>
  </conditionalFormatting>
  <conditionalFormatting sqref="C60:C61">
    <cfRule type="containsText" dxfId="309" priority="20" stopIfTrue="1" operator="containsText" text="NO CUMPLE">
      <formula>NOT(ISERROR(SEARCH("NO CUMPLE",C60)))</formula>
    </cfRule>
  </conditionalFormatting>
  <conditionalFormatting sqref="C66:C67">
    <cfRule type="containsText" dxfId="308" priority="19" stopIfTrue="1" operator="containsText" text="NO CUMPLE">
      <formula>NOT(ISERROR(SEARCH("NO CUMPLE",C66)))</formula>
    </cfRule>
  </conditionalFormatting>
  <conditionalFormatting sqref="B68:C69">
    <cfRule type="containsText" dxfId="307" priority="18" stopIfTrue="1" operator="containsText" text="NO CUMPLE">
      <formula>NOT(ISERROR(SEARCH("NO CUMPLE",B68)))</formula>
    </cfRule>
  </conditionalFormatting>
  <conditionalFormatting sqref="B72:C72">
    <cfRule type="containsText" dxfId="306" priority="17" stopIfTrue="1" operator="containsText" text="NO CUMPLE">
      <formula>NOT(ISERROR(SEARCH("NO CUMPLE",B72)))</formula>
    </cfRule>
  </conditionalFormatting>
  <conditionalFormatting sqref="C63:C64">
    <cfRule type="containsText" dxfId="305" priority="8" stopIfTrue="1" operator="containsText" text="NO CUMPLE">
      <formula>NOT(ISERROR(SEARCH("NO CUMPLE",C63)))</formula>
    </cfRule>
  </conditionalFormatting>
  <conditionalFormatting sqref="C62">
    <cfRule type="containsText" dxfId="304" priority="12" stopIfTrue="1" operator="containsText" text="NO CUMPLE">
      <formula>NOT(ISERROR(SEARCH("NO CUMPLE",C62)))</formula>
    </cfRule>
  </conditionalFormatting>
  <conditionalFormatting sqref="B65:C65">
    <cfRule type="containsText" dxfId="303" priority="13" stopIfTrue="1" operator="containsText" text="NO PRESENTA">
      <formula>NOT(ISERROR(SEARCH("NO PRESENTA",B65)))</formula>
    </cfRule>
  </conditionalFormatting>
  <conditionalFormatting sqref="C73">
    <cfRule type="containsText" dxfId="302" priority="10" stopIfTrue="1" operator="containsText" text="NO CUMPLE">
      <formula>NOT(ISERROR(SEARCH("NO CUMPLE",C73)))</formula>
    </cfRule>
  </conditionalFormatting>
  <conditionalFormatting sqref="C54:C55">
    <cfRule type="containsText" dxfId="301" priority="9" stopIfTrue="1" operator="containsText" text="NO CUMPLE">
      <formula>NOT(ISERROR(SEARCH("NO CUMPLE",C54)))</formula>
    </cfRule>
  </conditionalFormatting>
  <conditionalFormatting sqref="C50">
    <cfRule type="containsText" dxfId="300" priority="7" stopIfTrue="1" operator="containsText" text="NO CUMPLE">
      <formula>NOT(ISERROR(SEARCH("NO CUMPLE",C50)))</formula>
    </cfRule>
  </conditionalFormatting>
  <conditionalFormatting sqref="C52">
    <cfRule type="containsText" dxfId="299" priority="5" stopIfTrue="1" operator="containsText" text="NO CUMPLE">
      <formula>NOT(ISERROR(SEARCH("NO CUMPLE",C52)))</formula>
    </cfRule>
  </conditionalFormatting>
  <conditionalFormatting sqref="B74:C74">
    <cfRule type="containsText" dxfId="298" priority="3" stopIfTrue="1" operator="containsText" text="NO CUMPLE">
      <formula>NOT(ISERROR(SEARCH("NO CUMPLE",B74)))</formula>
    </cfRule>
  </conditionalFormatting>
  <conditionalFormatting sqref="C51">
    <cfRule type="containsText" dxfId="297" priority="6" stopIfTrue="1" operator="containsText" text="NO CUMPLE">
      <formula>NOT(ISERROR(SEARCH("NO CUMPLE",C51)))</formula>
    </cfRule>
  </conditionalFormatting>
  <conditionalFormatting sqref="B58:C58">
    <cfRule type="containsText" dxfId="296" priority="4" stopIfTrue="1" operator="containsText" text="NO CUMPLE">
      <formula>NOT(ISERROR(SEARCH("NO CUMPLE",B58)))</formula>
    </cfRule>
  </conditionalFormatting>
  <conditionalFormatting sqref="B70:C70">
    <cfRule type="containsText" dxfId="295" priority="2" stopIfTrue="1" operator="containsText" text="NO CUMPLE">
      <formula>NOT(ISERROR(SEARCH("NO CUMPLE",B70)))</formula>
    </cfRule>
  </conditionalFormatting>
  <conditionalFormatting sqref="B71:C71">
    <cfRule type="containsText" dxfId="294" priority="1" stopIfTrue="1" operator="containsText" text="NO CUMPLE">
      <formula>NOT(ISERROR(SEARCH("NO CUMPLE",B71)))</formula>
    </cfRule>
  </conditionalFormatting>
  <dataValidations count="9">
    <dataValidation type="list" allowBlank="1" showInputMessage="1" showErrorMessage="1" sqref="B24:C25 B41:C41 B37:C38 B57:C58 B74:C74 B70:C71" xr:uid="{6AA57196-C930-6447-B981-09EAEF6B02D9}">
      <formula1>$N$6:$N$8</formula1>
    </dataValidation>
    <dataValidation type="list" allowBlank="1" showInputMessage="1" showErrorMessage="1" sqref="B32:C32 B65:C65" xr:uid="{D36D8062-4631-0242-9EB5-CAAAB1501884}">
      <formula1>$K$6:$K$8</formula1>
    </dataValidation>
    <dataValidation type="list" allowBlank="1" showInputMessage="1" showErrorMessage="1" sqref="C27:C31 C42 C40 C21:C22 B35:C36 C60:C64 C75 C73 C54:C55 B68:C69" xr:uid="{CBF62071-8EA1-0B4F-AD89-C5786B3BBE12}">
      <formula1>$L$6:$L$7</formula1>
    </dataValidation>
    <dataValidation type="list" allowBlank="1" showInputMessage="1" showErrorMessage="1" sqref="B39:C39 B72:C72" xr:uid="{9F91DBA8-DCAE-6C46-966A-DF7F4987B5CB}">
      <formula1>$M$6:$M$7</formula1>
    </dataValidation>
    <dataValidation type="list" allowBlank="1" showInputMessage="1" showErrorMessage="1" sqref="B23:C23 B20:C20 B26:C26 B56:C56 B53:C53 B59:C59" xr:uid="{1D832D85-33D8-604F-9A64-0C599C721CAF}">
      <formula1>$L$6:$L$8</formula1>
    </dataValidation>
    <dataValidation type="list" allowBlank="1" showInputMessage="1" showErrorMessage="1" sqref="B40 B42 B27:B29 B73 B75 B60:B62" xr:uid="{6576D354-EB9F-2B4C-8370-CCF5F51CF1D2}">
      <formula1>$K$6:$K$7</formula1>
    </dataValidation>
    <dataValidation type="list" allowBlank="1" showInputMessage="1" showErrorMessage="1" sqref="B17:B19 B50:B52" xr:uid="{68C1ABF0-0AF6-954B-9669-07ECF22D3F7A}">
      <formula1>$J$6:$J$7</formula1>
    </dataValidation>
    <dataValidation type="date" operator="notBetween" allowBlank="1" showInputMessage="1" showErrorMessage="1" sqref="B22 B31 B55 B64" xr:uid="{C653BB3B-6DFC-F041-8802-340C6AF77663}">
      <formula1>26665</formula1>
      <formula2>36161</formula2>
    </dataValidation>
    <dataValidation type="list" allowBlank="1" showInputMessage="1" showErrorMessage="1" sqref="A13:F13 A46:F46" xr:uid="{329C50D1-16DA-9841-B649-1BD5D6E9AECA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AE833-FE43-3041-8023-AAD3EF2E57AA}">
  <sheetPr>
    <pageSetUpPr fitToPage="1"/>
  </sheetPr>
  <dimension ref="A3:W42"/>
  <sheetViews>
    <sheetView topLeftCell="A3" zoomScale="101" zoomScaleNormal="110" workbookViewId="0">
      <selection activeCell="A49" sqref="A49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">
        <v>136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DAYS360(F11,B21)</f>
        <v>-11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x14ac:dyDescent="0.15">
      <c r="A15" s="35" t="s">
        <v>61</v>
      </c>
      <c r="B15" s="146" t="s">
        <v>62</v>
      </c>
      <c r="C15" s="146"/>
      <c r="D15" s="147" t="s">
        <v>63</v>
      </c>
      <c r="E15" s="147"/>
      <c r="F15" s="14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3" ht="14" x14ac:dyDescent="0.15">
      <c r="A16" s="61" t="s">
        <v>69</v>
      </c>
      <c r="B16" s="29" t="s">
        <v>64</v>
      </c>
      <c r="C16" s="30" t="str">
        <f>IF(B16=$J$6,$L$6,IF(B16=$J$7,$L$7,IF(B16=$I$7,$I$19)))</f>
        <v>CUMPLE</v>
      </c>
      <c r="D16" s="123"/>
      <c r="E16" s="123"/>
      <c r="F16" s="123"/>
      <c r="G16" s="21">
        <f>IF(C16=$L$7,$L$16,$L$17)</f>
        <v>0</v>
      </c>
      <c r="H16" s="21"/>
      <c r="I16" s="21">
        <v>91</v>
      </c>
      <c r="J16" s="24">
        <f>DAYS360(F11,B32)+3</f>
        <v>123</v>
      </c>
      <c r="K16" s="21"/>
      <c r="L16" s="21">
        <v>1</v>
      </c>
      <c r="M16" s="21"/>
      <c r="N16" s="21"/>
      <c r="O16" s="21"/>
      <c r="P16" s="21"/>
      <c r="Q16" s="21"/>
      <c r="R16" s="21"/>
      <c r="S16" s="21"/>
      <c r="T16" s="26"/>
    </row>
    <row r="17" spans="1:20" ht="14" x14ac:dyDescent="0.15">
      <c r="A17" s="61" t="s">
        <v>70</v>
      </c>
      <c r="B17" s="29" t="s">
        <v>64</v>
      </c>
      <c r="C17" s="30" t="str">
        <f>IF(B17=$J$6,$L$6,IF(B17=$J$7,$L$7,IF(B17=$I$7,$I$19)))</f>
        <v>CUMPLE</v>
      </c>
      <c r="D17" s="123"/>
      <c r="E17" s="123"/>
      <c r="F17" s="123"/>
      <c r="G17" s="21">
        <f>IF(C17=$L$7,$L$16,$L$17)</f>
        <v>0</v>
      </c>
      <c r="H17" s="21"/>
      <c r="I17" s="21"/>
      <c r="J17" s="21"/>
      <c r="K17" s="21"/>
      <c r="L17" s="21">
        <v>0</v>
      </c>
      <c r="M17" s="21"/>
      <c r="N17" s="21"/>
      <c r="O17" s="21"/>
      <c r="P17" s="21"/>
      <c r="Q17" s="21"/>
      <c r="R17" s="21"/>
      <c r="S17" s="21"/>
      <c r="T17" s="21"/>
    </row>
    <row r="18" spans="1:20" ht="14" x14ac:dyDescent="0.15">
      <c r="A18" s="61" t="s">
        <v>81</v>
      </c>
      <c r="B18" s="29" t="s">
        <v>64</v>
      </c>
      <c r="C18" s="30" t="str">
        <f>IF(B18=$J$6,$L$6,IF(B18=$J$7,$L$7,IF(B18=$I$7,$I$19)))</f>
        <v>CUMPLE</v>
      </c>
      <c r="D18" s="123"/>
      <c r="E18" s="123"/>
      <c r="F18" s="123"/>
      <c r="G18" s="21">
        <f>IF(C18=$L$7,$L$16,$L$17)</f>
        <v>0</v>
      </c>
      <c r="H18" s="21"/>
      <c r="I18" s="21">
        <v>0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61" t="s">
        <v>82</v>
      </c>
      <c r="B19" s="124" t="s">
        <v>86</v>
      </c>
      <c r="C19" s="124"/>
      <c r="D19" s="123"/>
      <c r="E19" s="123"/>
      <c r="F19" s="123"/>
      <c r="G19" s="21">
        <f>IF(B19=$L$7,$L$16,$L$17)</f>
        <v>0</v>
      </c>
      <c r="H19" s="21"/>
      <c r="I19" s="21" t="b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138" t="s">
        <v>105</v>
      </c>
      <c r="B20" s="31" t="s">
        <v>90</v>
      </c>
      <c r="C20" s="132" t="s">
        <v>65</v>
      </c>
      <c r="D20" s="123"/>
      <c r="E20" s="123"/>
      <c r="F20" s="123"/>
      <c r="G20" s="21">
        <f>IF(C20=$L$7,$L$16,$L$17)</f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x14ac:dyDescent="0.15">
      <c r="A21" s="138"/>
      <c r="B21" s="32">
        <v>43969</v>
      </c>
      <c r="C21" s="132"/>
      <c r="D21" s="123"/>
      <c r="E21" s="123"/>
      <c r="F21" s="123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ht="14" x14ac:dyDescent="0.15">
      <c r="A22" s="61" t="s">
        <v>106</v>
      </c>
      <c r="B22" s="124" t="s">
        <v>65</v>
      </c>
      <c r="C22" s="124"/>
      <c r="D22" s="123"/>
      <c r="E22" s="123"/>
      <c r="F22" s="123"/>
      <c r="G22" s="21">
        <f>IF(B22=$L$7,$L$16,$L$17)</f>
        <v>0</v>
      </c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17.25" customHeight="1" x14ac:dyDescent="0.15">
      <c r="A23" s="61" t="s">
        <v>71</v>
      </c>
      <c r="B23" s="124" t="s">
        <v>67</v>
      </c>
      <c r="C23" s="124"/>
      <c r="D23" s="123"/>
      <c r="E23" s="123"/>
      <c r="F23" s="123"/>
      <c r="G23" s="21">
        <f>IF(B23=$L$7,$L$16,$L$17)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4" x14ac:dyDescent="0.15">
      <c r="A24" s="61" t="s">
        <v>103</v>
      </c>
      <c r="B24" s="124" t="s">
        <v>67</v>
      </c>
      <c r="C24" s="124"/>
      <c r="D24" s="123"/>
      <c r="E24" s="123"/>
      <c r="F24" s="123"/>
      <c r="G24" s="21">
        <f>IF(B24=$L$7,$L$16,$L$17)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29.25" customHeight="1" x14ac:dyDescent="0.15">
      <c r="A25" s="61" t="s">
        <v>72</v>
      </c>
      <c r="B25" s="124" t="s">
        <v>65</v>
      </c>
      <c r="C25" s="124"/>
      <c r="D25" s="134"/>
      <c r="E25" s="135"/>
      <c r="F25" s="136"/>
      <c r="G25" s="21">
        <f>IF(B25=$L$7,$L$16,$L$17)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14" x14ac:dyDescent="0.15">
      <c r="A26" s="61" t="s">
        <v>73</v>
      </c>
      <c r="B26" s="29" t="s">
        <v>66</v>
      </c>
      <c r="C26" s="29" t="s">
        <v>65</v>
      </c>
      <c r="D26" s="123"/>
      <c r="E26" s="123"/>
      <c r="F26" s="123"/>
      <c r="G26" s="21">
        <f>IF(C26=$L$7,$L$16,$L$17)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6"/>
      <c r="T26" s="21"/>
    </row>
    <row r="27" spans="1:20" ht="14" x14ac:dyDescent="0.15">
      <c r="A27" s="61" t="s">
        <v>74</v>
      </c>
      <c r="B27" s="29" t="s">
        <v>66</v>
      </c>
      <c r="C27" s="29" t="s">
        <v>65</v>
      </c>
      <c r="D27" s="123"/>
      <c r="E27" s="123"/>
      <c r="F27" s="123"/>
      <c r="G27" s="21">
        <f>IF(C27=$L$7,$L$16,$L$17)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14" x14ac:dyDescent="0.15">
      <c r="A28" s="61" t="s">
        <v>83</v>
      </c>
      <c r="B28" s="29" t="s">
        <v>66</v>
      </c>
      <c r="C28" s="29" t="s">
        <v>65</v>
      </c>
      <c r="D28" s="123"/>
      <c r="E28" s="123"/>
      <c r="F28" s="123"/>
      <c r="G28" s="21">
        <f>IF(C28=$L$7,$L$16,$L$17)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3.5" customHeight="1" x14ac:dyDescent="0.15">
      <c r="A29" s="61" t="s">
        <v>104</v>
      </c>
      <c r="B29" s="31" t="s">
        <v>90</v>
      </c>
      <c r="C29" s="132" t="s">
        <v>65</v>
      </c>
      <c r="D29" s="123"/>
      <c r="E29" s="123"/>
      <c r="F29" s="123"/>
      <c r="G29" s="21">
        <f>IF(C29=$L$7,$L$16,$L$17)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4.25" customHeight="1" x14ac:dyDescent="0.15">
      <c r="A30" s="61" t="s">
        <v>75</v>
      </c>
      <c r="B30" s="32">
        <v>43970</v>
      </c>
      <c r="C30" s="132"/>
      <c r="D30" s="123"/>
      <c r="E30" s="123"/>
      <c r="F30" s="123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" x14ac:dyDescent="0.15">
      <c r="A31" s="61" t="s">
        <v>78</v>
      </c>
      <c r="B31" s="133" t="s">
        <v>66</v>
      </c>
      <c r="C31" s="133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61" t="s">
        <v>79</v>
      </c>
      <c r="B32" s="50">
        <v>44103</v>
      </c>
      <c r="C32" s="30" t="str">
        <f>IF(B31=O7,L8,IF($J$16&lt;$I$16,$L$7,$L$6))</f>
        <v>CUMPLE</v>
      </c>
      <c r="D32" s="123"/>
      <c r="E32" s="123"/>
      <c r="F32" s="123"/>
      <c r="G32" s="21">
        <f>IF(C32=$L$7,$L$16,$L$17)</f>
        <v>0</v>
      </c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61" t="s">
        <v>80</v>
      </c>
      <c r="B33" s="75" t="s">
        <v>140</v>
      </c>
      <c r="C33" s="30" t="str">
        <f>IF(B31=O7,L8,IF(B33&lt;$J$12,$L$7,$L$6))</f>
        <v>CUMPLE</v>
      </c>
      <c r="D33" s="123"/>
      <c r="E33" s="123"/>
      <c r="F33" s="123"/>
      <c r="G33" s="21">
        <f>IF(C33=$L$7,$L$16,$L$17)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61" t="s">
        <v>102</v>
      </c>
      <c r="B34" s="124" t="s">
        <v>65</v>
      </c>
      <c r="C34" s="124"/>
      <c r="D34" s="123"/>
      <c r="E34" s="123"/>
      <c r="F34" s="123"/>
      <c r="G34" s="21">
        <f>IF(B34=$L$7,$L$16,$L$17)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61" t="s">
        <v>91</v>
      </c>
      <c r="B35" s="124" t="s">
        <v>65</v>
      </c>
      <c r="C35" s="124"/>
      <c r="D35" s="123"/>
      <c r="E35" s="123"/>
      <c r="F35" s="123"/>
      <c r="G35" s="21">
        <f>IF(B35=$L$7,$L$16,$L$17)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61" t="s">
        <v>92</v>
      </c>
      <c r="B36" s="124" t="s">
        <v>67</v>
      </c>
      <c r="C36" s="124"/>
      <c r="D36" s="123"/>
      <c r="E36" s="123"/>
      <c r="F36" s="123"/>
      <c r="G36" s="21">
        <f>IF(B36=$L$7,$L$16,$L$17)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61" t="s">
        <v>93</v>
      </c>
      <c r="B37" s="124" t="s">
        <v>67</v>
      </c>
      <c r="C37" s="124"/>
      <c r="D37" s="123"/>
      <c r="E37" s="123"/>
      <c r="F37" s="123"/>
      <c r="G37" s="21">
        <f>IF(B37=$L$7,$L$16,$L$17)</f>
        <v>0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61" t="s">
        <v>94</v>
      </c>
      <c r="B38" s="124" t="s">
        <v>67</v>
      </c>
      <c r="C38" s="124"/>
      <c r="D38" s="123"/>
      <c r="E38" s="123"/>
      <c r="F38" s="123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61" t="s">
        <v>95</v>
      </c>
      <c r="B39" s="29" t="s">
        <v>66</v>
      </c>
      <c r="C39" s="29" t="s">
        <v>65</v>
      </c>
      <c r="D39" s="123"/>
      <c r="E39" s="123"/>
      <c r="F39" s="123"/>
      <c r="G39" s="21">
        <f>IF(C39=$L$7,$L$16,$L$17)</f>
        <v>0</v>
      </c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61" t="s">
        <v>96</v>
      </c>
      <c r="B40" s="124" t="s">
        <v>67</v>
      </c>
      <c r="C40" s="124"/>
      <c r="D40" s="123" t="s">
        <v>179</v>
      </c>
      <c r="E40" s="123"/>
      <c r="F40" s="123"/>
      <c r="G40" s="21">
        <f>IF(B40=$L$7,$L$16,$L$17)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61" t="s">
        <v>108</v>
      </c>
      <c r="B41" s="29" t="s">
        <v>66</v>
      </c>
      <c r="C41" s="29" t="s">
        <v>65</v>
      </c>
      <c r="D41" s="123"/>
      <c r="E41" s="123"/>
      <c r="F41" s="123"/>
      <c r="G41" s="21">
        <f>IF(C41=$L$7,$L$16,$L$17)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34" t="s">
        <v>99</v>
      </c>
      <c r="B42" s="186" t="str">
        <f>IF($G$42=L17,$P$6,$P$7)</f>
        <v>HABILITADO</v>
      </c>
      <c r="C42" s="186"/>
      <c r="D42" s="186"/>
      <c r="E42" s="186"/>
      <c r="F42" s="186"/>
      <c r="G42" s="21">
        <f>SUM(G16:G41)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</sheetData>
  <sheetProtection algorithmName="SHA-512" hashValue="EWpoBW9+dnwV269VaDxSwe5FLfOk23PMtS6WkEwA06Yn/7+Ti+RIW/Aeal/yFFnpfj4nDjG6w5yxndiAdKgX8A==" saltValue="T2a2vLVQRmhyoumsaNlelw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A11:E11"/>
    <mergeCell ref="A8:B8"/>
    <mergeCell ref="C8:F8"/>
    <mergeCell ref="A9:F9"/>
    <mergeCell ref="A10:B10"/>
    <mergeCell ref="D10:F10"/>
    <mergeCell ref="D17:F17"/>
    <mergeCell ref="D18:F18"/>
    <mergeCell ref="B19:C19"/>
    <mergeCell ref="D19:F19"/>
    <mergeCell ref="A12:F12"/>
    <mergeCell ref="A13:F13"/>
    <mergeCell ref="A14:F14"/>
    <mergeCell ref="B15:C15"/>
    <mergeCell ref="D15:F15"/>
    <mergeCell ref="D16:F16"/>
    <mergeCell ref="A20:A21"/>
    <mergeCell ref="C20:C21"/>
    <mergeCell ref="D20:F20"/>
    <mergeCell ref="D21:F21"/>
    <mergeCell ref="B22:C22"/>
    <mergeCell ref="D22:F22"/>
    <mergeCell ref="B31:C31"/>
    <mergeCell ref="D31:F31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C29:C30"/>
    <mergeCell ref="D29:F30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38:C38"/>
    <mergeCell ref="D38:F38"/>
    <mergeCell ref="D39:F39"/>
    <mergeCell ref="B40:C40"/>
    <mergeCell ref="D40:F40"/>
    <mergeCell ref="D41:F41"/>
    <mergeCell ref="B42:F42"/>
  </mergeCells>
  <conditionalFormatting sqref="B23:C23">
    <cfRule type="containsText" dxfId="293" priority="14" stopIfTrue="1" operator="containsText" text="NO CUMPLE">
      <formula>NOT(ISERROR(SEARCH("NO CUMPLE",B23)))</formula>
    </cfRule>
  </conditionalFormatting>
  <conditionalFormatting sqref="B22:C22">
    <cfRule type="containsText" dxfId="292" priority="22" stopIfTrue="1" operator="containsText" text="NO CUMPLE">
      <formula>NOT(ISERROR(SEARCH("NO CUMPLE",B22)))</formula>
    </cfRule>
  </conditionalFormatting>
  <conditionalFormatting sqref="C41">
    <cfRule type="containsText" dxfId="291" priority="11" stopIfTrue="1" operator="containsText" text="NO CUMPLE">
      <formula>NOT(ISERROR(SEARCH("NO CUMPLE",C41)))</formula>
    </cfRule>
  </conditionalFormatting>
  <conditionalFormatting sqref="B19:C19">
    <cfRule type="containsText" dxfId="290" priority="15" stopIfTrue="1" operator="containsText" text="NO CUMPLE">
      <formula>NOT(ISERROR(SEARCH("NO CUMPLE",B19)))</formula>
    </cfRule>
  </conditionalFormatting>
  <conditionalFormatting sqref="B25:C25">
    <cfRule type="containsText" dxfId="289" priority="21" stopIfTrue="1" operator="containsText" text="NO CUMPLE">
      <formula>NOT(ISERROR(SEARCH("NO CUMPLE",B25)))</formula>
    </cfRule>
  </conditionalFormatting>
  <conditionalFormatting sqref="C26:C27">
    <cfRule type="containsText" dxfId="288" priority="20" stopIfTrue="1" operator="containsText" text="NO CUMPLE">
      <formula>NOT(ISERROR(SEARCH("NO CUMPLE",C26)))</formula>
    </cfRule>
  </conditionalFormatting>
  <conditionalFormatting sqref="C32:C33">
    <cfRule type="containsText" dxfId="287" priority="19" stopIfTrue="1" operator="containsText" text="NO CUMPLE">
      <formula>NOT(ISERROR(SEARCH("NO CUMPLE",C32)))</formula>
    </cfRule>
  </conditionalFormatting>
  <conditionalFormatting sqref="B34:C35">
    <cfRule type="containsText" dxfId="286" priority="18" stopIfTrue="1" operator="containsText" text="NO CUMPLE">
      <formula>NOT(ISERROR(SEARCH("NO CUMPLE",B34)))</formula>
    </cfRule>
  </conditionalFormatting>
  <conditionalFormatting sqref="B38:C38">
    <cfRule type="containsText" dxfId="285" priority="17" stopIfTrue="1" operator="containsText" text="NO CUMPLE">
      <formula>NOT(ISERROR(SEARCH("NO CUMPLE",B38)))</formula>
    </cfRule>
  </conditionalFormatting>
  <conditionalFormatting sqref="C29:C30">
    <cfRule type="containsText" dxfId="284" priority="8" stopIfTrue="1" operator="containsText" text="NO CUMPLE">
      <formula>NOT(ISERROR(SEARCH("NO CUMPLE",C29)))</formula>
    </cfRule>
  </conditionalFormatting>
  <conditionalFormatting sqref="C28">
    <cfRule type="containsText" dxfId="283" priority="12" stopIfTrue="1" operator="containsText" text="NO CUMPLE">
      <formula>NOT(ISERROR(SEARCH("NO CUMPLE",C28)))</formula>
    </cfRule>
  </conditionalFormatting>
  <conditionalFormatting sqref="B31:C31">
    <cfRule type="containsText" dxfId="282" priority="13" stopIfTrue="1" operator="containsText" text="NO PRESENTA">
      <formula>NOT(ISERROR(SEARCH("NO PRESENTA",B31)))</formula>
    </cfRule>
  </conditionalFormatting>
  <conditionalFormatting sqref="C39">
    <cfRule type="containsText" dxfId="281" priority="10" stopIfTrue="1" operator="containsText" text="NO CUMPLE">
      <formula>NOT(ISERROR(SEARCH("NO CUMPLE",C39)))</formula>
    </cfRule>
  </conditionalFormatting>
  <conditionalFormatting sqref="C20:C21">
    <cfRule type="containsText" dxfId="280" priority="9" stopIfTrue="1" operator="containsText" text="NO CUMPLE">
      <formula>NOT(ISERROR(SEARCH("NO CUMPLE",C20)))</formula>
    </cfRule>
  </conditionalFormatting>
  <conditionalFormatting sqref="C16">
    <cfRule type="containsText" dxfId="279" priority="7" stopIfTrue="1" operator="containsText" text="NO CUMPLE">
      <formula>NOT(ISERROR(SEARCH("NO CUMPLE",C16)))</formula>
    </cfRule>
  </conditionalFormatting>
  <conditionalFormatting sqref="C18">
    <cfRule type="containsText" dxfId="278" priority="5" stopIfTrue="1" operator="containsText" text="NO CUMPLE">
      <formula>NOT(ISERROR(SEARCH("NO CUMPLE",C18)))</formula>
    </cfRule>
  </conditionalFormatting>
  <conditionalFormatting sqref="B40:C40">
    <cfRule type="containsText" dxfId="277" priority="3" stopIfTrue="1" operator="containsText" text="NO CUMPLE">
      <formula>NOT(ISERROR(SEARCH("NO CUMPLE",B40)))</formula>
    </cfRule>
  </conditionalFormatting>
  <conditionalFormatting sqref="C17">
    <cfRule type="containsText" dxfId="276" priority="6" stopIfTrue="1" operator="containsText" text="NO CUMPLE">
      <formula>NOT(ISERROR(SEARCH("NO CUMPLE",C17)))</formula>
    </cfRule>
  </conditionalFormatting>
  <conditionalFormatting sqref="B24:C24">
    <cfRule type="containsText" dxfId="275" priority="4" stopIfTrue="1" operator="containsText" text="NO CUMPLE">
      <formula>NOT(ISERROR(SEARCH("NO CUMPLE",B24)))</formula>
    </cfRule>
  </conditionalFormatting>
  <conditionalFormatting sqref="B36:C36">
    <cfRule type="containsText" dxfId="274" priority="2" stopIfTrue="1" operator="containsText" text="NO CUMPLE">
      <formula>NOT(ISERROR(SEARCH("NO CUMPLE",B36)))</formula>
    </cfRule>
  </conditionalFormatting>
  <conditionalFormatting sqref="B37:C37">
    <cfRule type="containsText" dxfId="273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314A6A27-8EE3-8748-94E2-87EB180F8395}">
      <formula1>$N$6:$N$8</formula1>
    </dataValidation>
    <dataValidation type="list" allowBlank="1" showInputMessage="1" showErrorMessage="1" sqref="B31:C31" xr:uid="{20EE4FBD-143F-A548-879C-0F9537A8B6C2}">
      <formula1>$K$6:$K$8</formula1>
    </dataValidation>
    <dataValidation type="list" allowBlank="1" showInputMessage="1" showErrorMessage="1" sqref="C26:C30 C41 C39 C20:C21 B34:C35" xr:uid="{5531B07E-B3C1-B743-9A30-833DF4FD99BB}">
      <formula1>$L$6:$L$7</formula1>
    </dataValidation>
    <dataValidation type="list" allowBlank="1" showInputMessage="1" showErrorMessage="1" sqref="B38:C38" xr:uid="{09E9589A-B058-344F-B067-0427D8F392F4}">
      <formula1>$M$6:$M$7</formula1>
    </dataValidation>
    <dataValidation type="list" allowBlank="1" showInputMessage="1" showErrorMessage="1" sqref="B22:C22 B19:C19 B25:C25" xr:uid="{481DF11B-412E-DA41-BD80-1FE00432EBC6}">
      <formula1>$L$6:$L$8</formula1>
    </dataValidation>
    <dataValidation type="list" allowBlank="1" showInputMessage="1" showErrorMessage="1" sqref="B39 B41 B26:B28" xr:uid="{0F405ED0-238E-AA49-9E9A-03DC8A92F309}">
      <formula1>$K$6:$K$7</formula1>
    </dataValidation>
    <dataValidation type="list" allowBlank="1" showInputMessage="1" showErrorMessage="1" sqref="B16:B18" xr:uid="{653D32EC-8518-614F-AB2D-42571CCA30C6}">
      <formula1>$J$6:$J$7</formula1>
    </dataValidation>
    <dataValidation type="date" operator="notBetween" allowBlank="1" showInputMessage="1" showErrorMessage="1" sqref="B21 B30" xr:uid="{EDADDCB9-4723-CE43-BB89-8C781C731A44}">
      <formula1>26665</formula1>
      <formula2>36161</formula2>
    </dataValidation>
    <dataValidation type="list" allowBlank="1" showInputMessage="1" showErrorMessage="1" sqref="A13:F13" xr:uid="{3A307C41-C82A-F043-8334-1A279EBB5C34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F1CB-6BFF-304D-A717-B4C420B0B192}">
  <sheetPr>
    <pageSetUpPr fitToPage="1"/>
  </sheetPr>
  <dimension ref="A3:W42"/>
  <sheetViews>
    <sheetView zoomScale="111" zoomScaleNormal="110" workbookViewId="0">
      <selection activeCell="A49" sqref="A49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">
        <v>126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DAYS360(F11,B21)</f>
        <v>-2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x14ac:dyDescent="0.15">
      <c r="A15" s="35" t="s">
        <v>61</v>
      </c>
      <c r="B15" s="146" t="s">
        <v>62</v>
      </c>
      <c r="C15" s="146"/>
      <c r="D15" s="147" t="s">
        <v>63</v>
      </c>
      <c r="E15" s="147"/>
      <c r="F15" s="14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3" ht="14" x14ac:dyDescent="0.15">
      <c r="A16" s="61" t="s">
        <v>69</v>
      </c>
      <c r="B16" s="29" t="s">
        <v>64</v>
      </c>
      <c r="C16" s="30" t="str">
        <f>IF(B16=$J$6,$L$6,IF(B16=$J$7,$L$7,IF(B16=$I$7,$I$19)))</f>
        <v>CUMPLE</v>
      </c>
      <c r="D16" s="137"/>
      <c r="E16" s="137"/>
      <c r="F16" s="137"/>
      <c r="G16" s="21">
        <f>IF(C16=$L$7,$L$16,$L$17)</f>
        <v>0</v>
      </c>
      <c r="H16" s="21"/>
      <c r="I16" s="21">
        <v>91</v>
      </c>
      <c r="J16" s="24">
        <f>DAYS360(F11,B32)+3</f>
        <v>99</v>
      </c>
      <c r="K16" s="21"/>
      <c r="L16" s="21">
        <v>1</v>
      </c>
      <c r="M16" s="21"/>
      <c r="N16" s="21"/>
      <c r="O16" s="21"/>
      <c r="P16" s="21"/>
      <c r="Q16" s="21"/>
      <c r="R16" s="21"/>
      <c r="S16" s="21"/>
      <c r="T16" s="26"/>
    </row>
    <row r="17" spans="1:20" ht="14" x14ac:dyDescent="0.15">
      <c r="A17" s="61" t="s">
        <v>70</v>
      </c>
      <c r="B17" s="29" t="s">
        <v>64</v>
      </c>
      <c r="C17" s="30" t="str">
        <f>IF(B17=$J$6,$L$6,IF(B17=$J$7,$L$7,IF(B17=$I$7,$I$19)))</f>
        <v>CUMPLE</v>
      </c>
      <c r="D17" s="123"/>
      <c r="E17" s="123"/>
      <c r="F17" s="123"/>
      <c r="G17" s="21">
        <f>IF(C17=$L$7,$L$16,$L$17)</f>
        <v>0</v>
      </c>
      <c r="H17" s="21"/>
      <c r="I17" s="21"/>
      <c r="J17" s="21"/>
      <c r="K17" s="21"/>
      <c r="L17" s="21">
        <v>0</v>
      </c>
      <c r="M17" s="21"/>
      <c r="N17" s="21"/>
      <c r="O17" s="21"/>
      <c r="P17" s="21"/>
      <c r="Q17" s="21"/>
      <c r="R17" s="21"/>
      <c r="S17" s="21"/>
      <c r="T17" s="21"/>
    </row>
    <row r="18" spans="1:20" ht="14" x14ac:dyDescent="0.15">
      <c r="A18" s="61" t="s">
        <v>81</v>
      </c>
      <c r="B18" s="29" t="s">
        <v>64</v>
      </c>
      <c r="C18" s="30" t="str">
        <f>IF(B18=$J$6,$L$6,IF(B18=$J$7,$L$7,IF(B18=$I$7,$I$19)))</f>
        <v>CUMPLE</v>
      </c>
      <c r="D18" s="123"/>
      <c r="E18" s="123"/>
      <c r="F18" s="123"/>
      <c r="G18" s="21">
        <f>IF(C18=$L$7,$L$16,$L$17)</f>
        <v>0</v>
      </c>
      <c r="H18" s="21"/>
      <c r="I18" s="21">
        <v>0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61" t="s">
        <v>82</v>
      </c>
      <c r="B19" s="124" t="s">
        <v>86</v>
      </c>
      <c r="C19" s="124"/>
      <c r="D19" s="123"/>
      <c r="E19" s="123"/>
      <c r="F19" s="123"/>
      <c r="G19" s="21">
        <f>IF(B19=$L$7,$L$16,$L$17)</f>
        <v>0</v>
      </c>
      <c r="H19" s="21"/>
      <c r="I19" s="21" t="b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138" t="s">
        <v>105</v>
      </c>
      <c r="B20" s="31" t="s">
        <v>90</v>
      </c>
      <c r="C20" s="132" t="s">
        <v>65</v>
      </c>
      <c r="D20" s="123"/>
      <c r="E20" s="123"/>
      <c r="F20" s="123"/>
      <c r="G20" s="21">
        <f>IF(C20=$L$7,$L$16,$L$17)</f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x14ac:dyDescent="0.15">
      <c r="A21" s="138"/>
      <c r="B21" s="32">
        <v>43978</v>
      </c>
      <c r="C21" s="132"/>
      <c r="D21" s="123"/>
      <c r="E21" s="123"/>
      <c r="F21" s="123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ht="14" x14ac:dyDescent="0.15">
      <c r="A22" s="61" t="s">
        <v>106</v>
      </c>
      <c r="B22" s="124" t="s">
        <v>65</v>
      </c>
      <c r="C22" s="124"/>
      <c r="D22" s="123"/>
      <c r="E22" s="123"/>
      <c r="F22" s="123"/>
      <c r="G22" s="21">
        <f>IF(B22=$L$7,$L$16,$L$17)</f>
        <v>0</v>
      </c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17.25" customHeight="1" x14ac:dyDescent="0.15">
      <c r="A23" s="61" t="s">
        <v>71</v>
      </c>
      <c r="B23" s="124" t="s">
        <v>67</v>
      </c>
      <c r="C23" s="124"/>
      <c r="D23" s="123"/>
      <c r="E23" s="123"/>
      <c r="F23" s="123"/>
      <c r="G23" s="21">
        <f>IF(B23=$L$7,$L$16,$L$17)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4" x14ac:dyDescent="0.15">
      <c r="A24" s="61" t="s">
        <v>103</v>
      </c>
      <c r="B24" s="124" t="s">
        <v>67</v>
      </c>
      <c r="C24" s="124"/>
      <c r="D24" s="123"/>
      <c r="E24" s="123"/>
      <c r="F24" s="123"/>
      <c r="G24" s="21">
        <f>IF(B24=$L$7,$L$16,$L$17)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29.25" customHeight="1" x14ac:dyDescent="0.15">
      <c r="A25" s="61" t="s">
        <v>72</v>
      </c>
      <c r="B25" s="124" t="s">
        <v>65</v>
      </c>
      <c r="C25" s="124"/>
      <c r="D25" s="134"/>
      <c r="E25" s="135"/>
      <c r="F25" s="136"/>
      <c r="G25" s="21">
        <f>IF(B25=$L$7,$L$16,$L$17)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14" x14ac:dyDescent="0.15">
      <c r="A26" s="61" t="s">
        <v>73</v>
      </c>
      <c r="B26" s="29" t="s">
        <v>66</v>
      </c>
      <c r="C26" s="29" t="s">
        <v>65</v>
      </c>
      <c r="D26" s="123"/>
      <c r="E26" s="123"/>
      <c r="F26" s="123"/>
      <c r="G26" s="21">
        <f>IF(C26=$L$7,$L$16,$L$17)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6"/>
      <c r="T26" s="21"/>
    </row>
    <row r="27" spans="1:20" ht="14" x14ac:dyDescent="0.15">
      <c r="A27" s="61" t="s">
        <v>74</v>
      </c>
      <c r="B27" s="29" t="s">
        <v>66</v>
      </c>
      <c r="C27" s="29" t="s">
        <v>65</v>
      </c>
      <c r="D27" s="123"/>
      <c r="E27" s="123"/>
      <c r="F27" s="123"/>
      <c r="G27" s="21">
        <f>IF(C27=$L$7,$L$16,$L$17)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14" x14ac:dyDescent="0.15">
      <c r="A28" s="61" t="s">
        <v>83</v>
      </c>
      <c r="B28" s="29" t="s">
        <v>66</v>
      </c>
      <c r="C28" s="29" t="s">
        <v>65</v>
      </c>
      <c r="D28" s="123"/>
      <c r="E28" s="123"/>
      <c r="F28" s="123"/>
      <c r="G28" s="21">
        <f>IF(C28=$L$7,$L$16,$L$17)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3.5" customHeight="1" x14ac:dyDescent="0.15">
      <c r="A29" s="61" t="s">
        <v>104</v>
      </c>
      <c r="B29" s="31" t="s">
        <v>90</v>
      </c>
      <c r="C29" s="132" t="s">
        <v>65</v>
      </c>
      <c r="D29" s="123"/>
      <c r="E29" s="123"/>
      <c r="F29" s="123"/>
      <c r="G29" s="21">
        <f>IF(C29=$L$7,$L$16,$L$17)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4.25" customHeight="1" x14ac:dyDescent="0.15">
      <c r="A30" s="61" t="s">
        <v>75</v>
      </c>
      <c r="B30" s="32">
        <v>43978</v>
      </c>
      <c r="C30" s="132"/>
      <c r="D30" s="123"/>
      <c r="E30" s="123"/>
      <c r="F30" s="123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" x14ac:dyDescent="0.15">
      <c r="A31" s="61" t="s">
        <v>78</v>
      </c>
      <c r="B31" s="133" t="s">
        <v>66</v>
      </c>
      <c r="C31" s="133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61" t="s">
        <v>79</v>
      </c>
      <c r="B32" s="50">
        <v>44079</v>
      </c>
      <c r="C32" s="30" t="str">
        <f>IF(B31=O7,L8,IF($J$16&lt;$I$16,$L$7,$L$6))</f>
        <v>CUMPLE</v>
      </c>
      <c r="D32" s="123"/>
      <c r="E32" s="123"/>
      <c r="F32" s="123"/>
      <c r="G32" s="21">
        <f>IF(C32=$L$7,$L$16,$L$17)</f>
        <v>0</v>
      </c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61" t="s">
        <v>80</v>
      </c>
      <c r="B33" s="75" t="s">
        <v>140</v>
      </c>
      <c r="C33" s="30" t="str">
        <f>IF(B31=O7,L8,IF(B33&lt;$J$12,$L$7,$L$6))</f>
        <v>CUMPLE</v>
      </c>
      <c r="D33" s="123"/>
      <c r="E33" s="123"/>
      <c r="F33" s="123"/>
      <c r="G33" s="21">
        <f>IF(C33=$L$7,$L$16,$L$17)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61" t="s">
        <v>102</v>
      </c>
      <c r="B34" s="124" t="s">
        <v>65</v>
      </c>
      <c r="C34" s="124"/>
      <c r="D34" s="123"/>
      <c r="E34" s="123"/>
      <c r="F34" s="123"/>
      <c r="G34" s="21">
        <f>IF(B34=$L$7,$L$16,$L$17)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61" t="s">
        <v>91</v>
      </c>
      <c r="B35" s="124" t="s">
        <v>65</v>
      </c>
      <c r="C35" s="124"/>
      <c r="D35" s="123"/>
      <c r="E35" s="123"/>
      <c r="F35" s="123"/>
      <c r="G35" s="21">
        <f>IF(B35=$L$7,$L$16,$L$17)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61" t="s">
        <v>92</v>
      </c>
      <c r="B36" s="124" t="s">
        <v>67</v>
      </c>
      <c r="C36" s="124"/>
      <c r="D36" s="123"/>
      <c r="E36" s="123"/>
      <c r="F36" s="123"/>
      <c r="G36" s="21">
        <f>IF(B36=$L$7,$L$16,$L$17)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61" t="s">
        <v>93</v>
      </c>
      <c r="B37" s="124" t="s">
        <v>67</v>
      </c>
      <c r="C37" s="124"/>
      <c r="D37" s="123"/>
      <c r="E37" s="123"/>
      <c r="F37" s="123"/>
      <c r="G37" s="21">
        <f>IF(B37=$L$7,$L$16,$L$17)</f>
        <v>0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61" t="s">
        <v>94</v>
      </c>
      <c r="B38" s="124" t="s">
        <v>67</v>
      </c>
      <c r="C38" s="124"/>
      <c r="D38" s="123"/>
      <c r="E38" s="123"/>
      <c r="F38" s="123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61" t="s">
        <v>95</v>
      </c>
      <c r="B39" s="29" t="s">
        <v>66</v>
      </c>
      <c r="C39" s="29" t="s">
        <v>65</v>
      </c>
      <c r="D39" s="123"/>
      <c r="E39" s="123"/>
      <c r="F39" s="123"/>
      <c r="G39" s="21">
        <f>IF(C39=$L$7,$L$16,$L$17)</f>
        <v>0</v>
      </c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61" t="s">
        <v>96</v>
      </c>
      <c r="B40" s="124" t="s">
        <v>65</v>
      </c>
      <c r="C40" s="124"/>
      <c r="D40" s="123" t="s">
        <v>146</v>
      </c>
      <c r="E40" s="123"/>
      <c r="F40" s="123"/>
      <c r="G40" s="21">
        <f>IF(B40=$L$7,$L$16,$L$17)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61" t="s">
        <v>108</v>
      </c>
      <c r="B41" s="29" t="s">
        <v>66</v>
      </c>
      <c r="C41" s="29" t="s">
        <v>65</v>
      </c>
      <c r="D41" s="123"/>
      <c r="E41" s="123"/>
      <c r="F41" s="123"/>
      <c r="G41" s="21">
        <f>IF(C41=$L$7,$L$16,$L$17)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34" t="s">
        <v>99</v>
      </c>
      <c r="B42" s="186" t="str">
        <f>IF($G$42=L17,$P$6,$P$7)</f>
        <v>HABILITADO</v>
      </c>
      <c r="C42" s="186"/>
      <c r="D42" s="186"/>
      <c r="E42" s="186"/>
      <c r="F42" s="186"/>
      <c r="G42" s="21">
        <f>SUM(G16:G41)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</sheetData>
  <sheetProtection algorithmName="SHA-512" hashValue="pS0/ra88V4Z5XRXF87kLQ0UYaa4+kSv5VlCZnlw50g283pWQvw7FDTDFGV1T1+bg2e3irOlQWH8ekhUCHkSw3w==" saltValue="KRRq55E/Nwi3BY0nk22yHQ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A11:E11"/>
    <mergeCell ref="A8:B8"/>
    <mergeCell ref="C8:F8"/>
    <mergeCell ref="A9:F9"/>
    <mergeCell ref="A10:B10"/>
    <mergeCell ref="D10:F10"/>
    <mergeCell ref="D17:F17"/>
    <mergeCell ref="D18:F18"/>
    <mergeCell ref="B19:C19"/>
    <mergeCell ref="D19:F19"/>
    <mergeCell ref="A12:F12"/>
    <mergeCell ref="A13:F13"/>
    <mergeCell ref="A14:F14"/>
    <mergeCell ref="B15:C15"/>
    <mergeCell ref="D15:F15"/>
    <mergeCell ref="D16:F16"/>
    <mergeCell ref="A20:A21"/>
    <mergeCell ref="C20:C21"/>
    <mergeCell ref="D20:F20"/>
    <mergeCell ref="D21:F21"/>
    <mergeCell ref="B22:C22"/>
    <mergeCell ref="D22:F22"/>
    <mergeCell ref="B31:C31"/>
    <mergeCell ref="D31:F31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C29:C30"/>
    <mergeCell ref="D29:F30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38:C38"/>
    <mergeCell ref="D38:F38"/>
    <mergeCell ref="D39:F39"/>
    <mergeCell ref="B40:C40"/>
    <mergeCell ref="D40:F40"/>
    <mergeCell ref="D41:F41"/>
    <mergeCell ref="B42:F42"/>
  </mergeCells>
  <conditionalFormatting sqref="B23:C23">
    <cfRule type="containsText" dxfId="272" priority="14" stopIfTrue="1" operator="containsText" text="NO CUMPLE">
      <formula>NOT(ISERROR(SEARCH("NO CUMPLE",B23)))</formula>
    </cfRule>
  </conditionalFormatting>
  <conditionalFormatting sqref="B22:C22">
    <cfRule type="containsText" dxfId="271" priority="22" stopIfTrue="1" operator="containsText" text="NO CUMPLE">
      <formula>NOT(ISERROR(SEARCH("NO CUMPLE",B22)))</formula>
    </cfRule>
  </conditionalFormatting>
  <conditionalFormatting sqref="C41">
    <cfRule type="containsText" dxfId="270" priority="11" stopIfTrue="1" operator="containsText" text="NO CUMPLE">
      <formula>NOT(ISERROR(SEARCH("NO CUMPLE",C41)))</formula>
    </cfRule>
  </conditionalFormatting>
  <conditionalFormatting sqref="B19:C19">
    <cfRule type="containsText" dxfId="269" priority="15" stopIfTrue="1" operator="containsText" text="NO CUMPLE">
      <formula>NOT(ISERROR(SEARCH("NO CUMPLE",B19)))</formula>
    </cfRule>
  </conditionalFormatting>
  <conditionalFormatting sqref="B25:C25">
    <cfRule type="containsText" dxfId="268" priority="21" stopIfTrue="1" operator="containsText" text="NO CUMPLE">
      <formula>NOT(ISERROR(SEARCH("NO CUMPLE",B25)))</formula>
    </cfRule>
  </conditionalFormatting>
  <conditionalFormatting sqref="C26:C27">
    <cfRule type="containsText" dxfId="267" priority="20" stopIfTrue="1" operator="containsText" text="NO CUMPLE">
      <formula>NOT(ISERROR(SEARCH("NO CUMPLE",C26)))</formula>
    </cfRule>
  </conditionalFormatting>
  <conditionalFormatting sqref="C32:C33">
    <cfRule type="containsText" dxfId="266" priority="19" stopIfTrue="1" operator="containsText" text="NO CUMPLE">
      <formula>NOT(ISERROR(SEARCH("NO CUMPLE",C32)))</formula>
    </cfRule>
  </conditionalFormatting>
  <conditionalFormatting sqref="B34:C35">
    <cfRule type="containsText" dxfId="265" priority="18" stopIfTrue="1" operator="containsText" text="NO CUMPLE">
      <formula>NOT(ISERROR(SEARCH("NO CUMPLE",B34)))</formula>
    </cfRule>
  </conditionalFormatting>
  <conditionalFormatting sqref="B38:C38">
    <cfRule type="containsText" dxfId="264" priority="17" stopIfTrue="1" operator="containsText" text="NO CUMPLE">
      <formula>NOT(ISERROR(SEARCH("NO CUMPLE",B38)))</formula>
    </cfRule>
  </conditionalFormatting>
  <conditionalFormatting sqref="C29:C30">
    <cfRule type="containsText" dxfId="263" priority="8" stopIfTrue="1" operator="containsText" text="NO CUMPLE">
      <formula>NOT(ISERROR(SEARCH("NO CUMPLE",C29)))</formula>
    </cfRule>
  </conditionalFormatting>
  <conditionalFormatting sqref="C28">
    <cfRule type="containsText" dxfId="262" priority="12" stopIfTrue="1" operator="containsText" text="NO CUMPLE">
      <formula>NOT(ISERROR(SEARCH("NO CUMPLE",C28)))</formula>
    </cfRule>
  </conditionalFormatting>
  <conditionalFormatting sqref="B31:C31">
    <cfRule type="containsText" dxfId="261" priority="13" stopIfTrue="1" operator="containsText" text="NO PRESENTA">
      <formula>NOT(ISERROR(SEARCH("NO PRESENTA",B31)))</formula>
    </cfRule>
  </conditionalFormatting>
  <conditionalFormatting sqref="C39">
    <cfRule type="containsText" dxfId="260" priority="10" stopIfTrue="1" operator="containsText" text="NO CUMPLE">
      <formula>NOT(ISERROR(SEARCH("NO CUMPLE",C39)))</formula>
    </cfRule>
  </conditionalFormatting>
  <conditionalFormatting sqref="C20:C21">
    <cfRule type="containsText" dxfId="259" priority="9" stopIfTrue="1" operator="containsText" text="NO CUMPLE">
      <formula>NOT(ISERROR(SEARCH("NO CUMPLE",C20)))</formula>
    </cfRule>
  </conditionalFormatting>
  <conditionalFormatting sqref="C16">
    <cfRule type="containsText" dxfId="258" priority="7" stopIfTrue="1" operator="containsText" text="NO CUMPLE">
      <formula>NOT(ISERROR(SEARCH("NO CUMPLE",C16)))</formula>
    </cfRule>
  </conditionalFormatting>
  <conditionalFormatting sqref="C18">
    <cfRule type="containsText" dxfId="257" priority="5" stopIfTrue="1" operator="containsText" text="NO CUMPLE">
      <formula>NOT(ISERROR(SEARCH("NO CUMPLE",C18)))</formula>
    </cfRule>
  </conditionalFormatting>
  <conditionalFormatting sqref="B40:C40">
    <cfRule type="containsText" dxfId="256" priority="3" stopIfTrue="1" operator="containsText" text="NO CUMPLE">
      <formula>NOT(ISERROR(SEARCH("NO CUMPLE",B40)))</formula>
    </cfRule>
  </conditionalFormatting>
  <conditionalFormatting sqref="C17">
    <cfRule type="containsText" dxfId="255" priority="6" stopIfTrue="1" operator="containsText" text="NO CUMPLE">
      <formula>NOT(ISERROR(SEARCH("NO CUMPLE",C17)))</formula>
    </cfRule>
  </conditionalFormatting>
  <conditionalFormatting sqref="B24:C24">
    <cfRule type="containsText" dxfId="254" priority="4" stopIfTrue="1" operator="containsText" text="NO CUMPLE">
      <formula>NOT(ISERROR(SEARCH("NO CUMPLE",B24)))</formula>
    </cfRule>
  </conditionalFormatting>
  <conditionalFormatting sqref="B36:C36">
    <cfRule type="containsText" dxfId="253" priority="2" stopIfTrue="1" operator="containsText" text="NO CUMPLE">
      <formula>NOT(ISERROR(SEARCH("NO CUMPLE",B36)))</formula>
    </cfRule>
  </conditionalFormatting>
  <conditionalFormatting sqref="B37:C37">
    <cfRule type="containsText" dxfId="252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6652EBF7-5D2D-2749-B90A-33326AB8A01B}">
      <formula1>$N$6:$N$8</formula1>
    </dataValidation>
    <dataValidation type="list" allowBlank="1" showInputMessage="1" showErrorMessage="1" sqref="B31:C31" xr:uid="{9818A570-A22A-6546-A42C-6FD26F068B58}">
      <formula1>$K$6:$K$8</formula1>
    </dataValidation>
    <dataValidation type="list" allowBlank="1" showInputMessage="1" showErrorMessage="1" sqref="C26:C30 C41 C39 C20:C21 B34:C35" xr:uid="{591CF34C-6270-0644-927D-2FBB4719382A}">
      <formula1>$L$6:$L$7</formula1>
    </dataValidation>
    <dataValidation type="list" allowBlank="1" showInputMessage="1" showErrorMessage="1" sqref="B38:C38" xr:uid="{23384A64-9552-B543-BCD6-AC2969797D07}">
      <formula1>$M$6:$M$7</formula1>
    </dataValidation>
    <dataValidation type="list" allowBlank="1" showInputMessage="1" showErrorMessage="1" sqref="B22:C22 B19:C19 B25:C25" xr:uid="{D9ABE73D-9EB8-9542-8364-8E4FF0278E75}">
      <formula1>$L$6:$L$8</formula1>
    </dataValidation>
    <dataValidation type="list" allowBlank="1" showInputMessage="1" showErrorMessage="1" sqref="B39 B41 B26:B28" xr:uid="{D24A1F77-ED7D-3449-83DB-EE928F4219A5}">
      <formula1>$K$6:$K$7</formula1>
    </dataValidation>
    <dataValidation type="list" allowBlank="1" showInputMessage="1" showErrorMessage="1" sqref="B16:B18" xr:uid="{34E133AB-6C33-E644-8D6D-9ED95648B239}">
      <formula1>$J$6:$J$7</formula1>
    </dataValidation>
    <dataValidation type="date" operator="notBetween" allowBlank="1" showInputMessage="1" showErrorMessage="1" sqref="B21 B30" xr:uid="{79C0430C-5F55-F54E-B612-CB95848F4C71}">
      <formula1>26665</formula1>
      <formula2>36161</formula2>
    </dataValidation>
    <dataValidation type="list" allowBlank="1" showInputMessage="1" showErrorMessage="1" sqref="A13:F13" xr:uid="{513AE049-E715-5C49-9C42-91303584CBB4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AC5FD-2502-F148-9DAF-6664605EC51D}">
  <sheetPr>
    <pageSetUpPr fitToPage="1"/>
  </sheetPr>
  <dimension ref="A3:W42"/>
  <sheetViews>
    <sheetView topLeftCell="A14" zoomScale="125" zoomScaleNormal="110" workbookViewId="0">
      <selection activeCell="A45" sqref="A45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127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-16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IF(B16=$J$6,$L$6,IF(B16=$J$7,$L$7,IF(B16=$I$7,$I$19)))</f>
        <v>CUMPLE</v>
      </c>
      <c r="D16" s="155"/>
      <c r="E16" s="155"/>
      <c r="F16" s="155"/>
      <c r="G16" s="78">
        <f>IF(C16=$L$7,$L$16,$L$17)</f>
        <v>0</v>
      </c>
      <c r="H16" s="78"/>
      <c r="I16" s="78">
        <v>91</v>
      </c>
      <c r="J16" s="78">
        <f>DAYS360(F11,B32)+3</f>
        <v>123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43964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18" customHeight="1" x14ac:dyDescent="0.15">
      <c r="A23" s="83" t="s">
        <v>71</v>
      </c>
      <c r="B23" s="154" t="s">
        <v>67</v>
      </c>
      <c r="C23" s="154"/>
      <c r="D23" s="157"/>
      <c r="E23" s="157"/>
      <c r="F23" s="157"/>
      <c r="G23" s="78">
        <f>IF(B23=$L$7,$L$16,$L$17)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IF(B25=$L$7,$L$16,$L$17)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43964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44103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24" customHeight="1" x14ac:dyDescent="0.15">
      <c r="A40" s="83" t="s">
        <v>96</v>
      </c>
      <c r="B40" s="154" t="s">
        <v>65</v>
      </c>
      <c r="C40" s="154"/>
      <c r="D40" s="157" t="s">
        <v>200</v>
      </c>
      <c r="E40" s="157"/>
      <c r="F40" s="157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28.5" customHeight="1" x14ac:dyDescent="0.15">
      <c r="A41" s="83" t="s">
        <v>108</v>
      </c>
      <c r="B41" s="84" t="s">
        <v>66</v>
      </c>
      <c r="C41" s="84" t="s">
        <v>68</v>
      </c>
      <c r="D41" s="157" t="s">
        <v>185</v>
      </c>
      <c r="E41" s="157"/>
      <c r="F41" s="157"/>
      <c r="G41" s="78">
        <f>IF(C41=$L$7,$L$16,$L$17)</f>
        <v>1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2" t="s">
        <v>99</v>
      </c>
      <c r="B42" s="153" t="str">
        <f>IF($G$42=L17,$P$6,$P$7)</f>
        <v>NO HABILITADO</v>
      </c>
      <c r="C42" s="153"/>
      <c r="D42" s="153"/>
      <c r="E42" s="153"/>
      <c r="F42" s="153"/>
      <c r="G42" s="78">
        <f>SUM(G16:G41)</f>
        <v>1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Kz1kfSGKpqHqyG4YroKJOmzcaW8vH5gMy5R1Qd8HL6XOvHmMdcwd12tvU3bdDK4GSTVGiNC7eoVjRadygKvIPw==" saltValue="XBGEECrq7e6sjVAuqFF4Zw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251" priority="14" stopIfTrue="1" operator="containsText" text="NO CUMPLE">
      <formula>NOT(ISERROR(SEARCH("NO CUMPLE",B23)))</formula>
    </cfRule>
  </conditionalFormatting>
  <conditionalFormatting sqref="B22:C22">
    <cfRule type="containsText" dxfId="250" priority="21" stopIfTrue="1" operator="containsText" text="NO CUMPLE">
      <formula>NOT(ISERROR(SEARCH("NO CUMPLE",B22)))</formula>
    </cfRule>
  </conditionalFormatting>
  <conditionalFormatting sqref="C41">
    <cfRule type="containsText" dxfId="249" priority="11" stopIfTrue="1" operator="containsText" text="NO CUMPLE">
      <formula>NOT(ISERROR(SEARCH("NO CUMPLE",C41)))</formula>
    </cfRule>
  </conditionalFormatting>
  <conditionalFormatting sqref="B19:C19">
    <cfRule type="containsText" dxfId="248" priority="15" stopIfTrue="1" operator="containsText" text="NO CUMPLE">
      <formula>NOT(ISERROR(SEARCH("NO CUMPLE",B19)))</formula>
    </cfRule>
  </conditionalFormatting>
  <conditionalFormatting sqref="B25:C25">
    <cfRule type="containsText" dxfId="247" priority="20" stopIfTrue="1" operator="containsText" text="NO CUMPLE">
      <formula>NOT(ISERROR(SEARCH("NO CUMPLE",B25)))</formula>
    </cfRule>
  </conditionalFormatting>
  <conditionalFormatting sqref="C26:C27">
    <cfRule type="containsText" dxfId="246" priority="19" stopIfTrue="1" operator="containsText" text="NO CUMPLE">
      <formula>NOT(ISERROR(SEARCH("NO CUMPLE",C26)))</formula>
    </cfRule>
  </conditionalFormatting>
  <conditionalFormatting sqref="C32:C33">
    <cfRule type="containsText" dxfId="245" priority="18" stopIfTrue="1" operator="containsText" text="NO CUMPLE">
      <formula>NOT(ISERROR(SEARCH("NO CUMPLE",C32)))</formula>
    </cfRule>
  </conditionalFormatting>
  <conditionalFormatting sqref="B34:C35">
    <cfRule type="containsText" dxfId="244" priority="17" stopIfTrue="1" operator="containsText" text="NO CUMPLE">
      <formula>NOT(ISERROR(SEARCH("NO CUMPLE",B34)))</formula>
    </cfRule>
  </conditionalFormatting>
  <conditionalFormatting sqref="B38:C38">
    <cfRule type="containsText" dxfId="243" priority="16" stopIfTrue="1" operator="containsText" text="NO CUMPLE">
      <formula>NOT(ISERROR(SEARCH("NO CUMPLE",B38)))</formula>
    </cfRule>
  </conditionalFormatting>
  <conditionalFormatting sqref="C29:C30">
    <cfRule type="containsText" dxfId="242" priority="8" stopIfTrue="1" operator="containsText" text="NO CUMPLE">
      <formula>NOT(ISERROR(SEARCH("NO CUMPLE",C29)))</formula>
    </cfRule>
  </conditionalFormatting>
  <conditionalFormatting sqref="C28">
    <cfRule type="containsText" dxfId="241" priority="12" stopIfTrue="1" operator="containsText" text="NO CUMPLE">
      <formula>NOT(ISERROR(SEARCH("NO CUMPLE",C28)))</formula>
    </cfRule>
  </conditionalFormatting>
  <conditionalFormatting sqref="B31:C31">
    <cfRule type="containsText" dxfId="240" priority="13" stopIfTrue="1" operator="containsText" text="NO PRESENTA">
      <formula>NOT(ISERROR(SEARCH("NO PRESENTA",B31)))</formula>
    </cfRule>
  </conditionalFormatting>
  <conditionalFormatting sqref="C39">
    <cfRule type="containsText" dxfId="239" priority="10" stopIfTrue="1" operator="containsText" text="NO CUMPLE">
      <formula>NOT(ISERROR(SEARCH("NO CUMPLE",C39)))</formula>
    </cfRule>
  </conditionalFormatting>
  <conditionalFormatting sqref="C20:C21">
    <cfRule type="containsText" dxfId="238" priority="9" stopIfTrue="1" operator="containsText" text="NO CUMPLE">
      <formula>NOT(ISERROR(SEARCH("NO CUMPLE",C20)))</formula>
    </cfRule>
  </conditionalFormatting>
  <conditionalFormatting sqref="C16">
    <cfRule type="containsText" dxfId="237" priority="7" stopIfTrue="1" operator="containsText" text="NO CUMPLE">
      <formula>NOT(ISERROR(SEARCH("NO CUMPLE",C16)))</formula>
    </cfRule>
  </conditionalFormatting>
  <conditionalFormatting sqref="C18">
    <cfRule type="containsText" dxfId="236" priority="5" stopIfTrue="1" operator="containsText" text="NO CUMPLE">
      <formula>NOT(ISERROR(SEARCH("NO CUMPLE",C18)))</formula>
    </cfRule>
  </conditionalFormatting>
  <conditionalFormatting sqref="B40:C40">
    <cfRule type="containsText" dxfId="235" priority="3" stopIfTrue="1" operator="containsText" text="NO CUMPLE">
      <formula>NOT(ISERROR(SEARCH("NO CUMPLE",B40)))</formula>
    </cfRule>
  </conditionalFormatting>
  <conditionalFormatting sqref="C17">
    <cfRule type="containsText" dxfId="234" priority="6" stopIfTrue="1" operator="containsText" text="NO CUMPLE">
      <formula>NOT(ISERROR(SEARCH("NO CUMPLE",C17)))</formula>
    </cfRule>
  </conditionalFormatting>
  <conditionalFormatting sqref="B24:C24">
    <cfRule type="containsText" dxfId="233" priority="4" stopIfTrue="1" operator="containsText" text="NO CUMPLE">
      <formula>NOT(ISERROR(SEARCH("NO CUMPLE",B24)))</formula>
    </cfRule>
  </conditionalFormatting>
  <conditionalFormatting sqref="B36:C36">
    <cfRule type="containsText" dxfId="232" priority="2" stopIfTrue="1" operator="containsText" text="NO CUMPLE">
      <formula>NOT(ISERROR(SEARCH("NO CUMPLE",B36)))</formula>
    </cfRule>
  </conditionalFormatting>
  <conditionalFormatting sqref="B37:C37">
    <cfRule type="containsText" dxfId="231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A13:F13" xr:uid="{D58D84E7-E372-9C49-84AF-374ECE76864A}">
      <formula1>$L$3:$L$4</formula1>
    </dataValidation>
    <dataValidation type="date" operator="notBetween" allowBlank="1" showInputMessage="1" showErrorMessage="1" sqref="B21 B30" xr:uid="{4EECD491-3336-1548-8C37-3884637B5EB6}">
      <formula1>26665</formula1>
      <formula2>36161</formula2>
    </dataValidation>
    <dataValidation type="list" allowBlank="1" showInputMessage="1" showErrorMessage="1" sqref="B16:B18" xr:uid="{DF59EC65-7ACD-5449-BE05-E44392AD3DD8}">
      <formula1>$J$6:$J$7</formula1>
    </dataValidation>
    <dataValidation type="list" allowBlank="1" showInputMessage="1" showErrorMessage="1" sqref="B39 B41 B26:B28" xr:uid="{079DE9F7-A8A0-304F-8625-27EE782E1109}">
      <formula1>$K$6:$K$7</formula1>
    </dataValidation>
    <dataValidation type="list" allowBlank="1" showInputMessage="1" showErrorMessage="1" sqref="B22:C22 B19:C19 B25:C25" xr:uid="{EAA572DB-384E-C64B-94C1-411D16B80118}">
      <formula1>$L$6:$L$8</formula1>
    </dataValidation>
    <dataValidation type="list" allowBlank="1" showInputMessage="1" showErrorMessage="1" sqref="B38:C38" xr:uid="{EBD0D6EE-52DA-7F45-9281-D9F4D118ED44}">
      <formula1>$M$6:$M$7</formula1>
    </dataValidation>
    <dataValidation type="list" allowBlank="1" showInputMessage="1" showErrorMessage="1" sqref="C26:C30 C41 C39 C20:C21 B34:C35" xr:uid="{430CE314-3C7C-2E4C-B1A3-372AB511FCFA}">
      <formula1>$L$6:$L$7</formula1>
    </dataValidation>
    <dataValidation type="list" allowBlank="1" showInputMessage="1" showErrorMessage="1" sqref="B31:C31" xr:uid="{4B5BB779-8430-C84C-A303-B244C5866DEE}">
      <formula1>$K$6:$K$8</formula1>
    </dataValidation>
    <dataValidation type="list" allowBlank="1" showInputMessage="1" showErrorMessage="1" sqref="B23:C24 B40:C40 B36:C37" xr:uid="{ABECEE41-B956-EA41-A064-02441665717E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CE216-AD8B-D246-BD63-964BC9375F98}">
  <sheetPr>
    <pageSetUpPr fitToPage="1"/>
  </sheetPr>
  <dimension ref="A3:W142"/>
  <sheetViews>
    <sheetView zoomScale="116" zoomScaleNormal="110" workbookViewId="0">
      <selection activeCell="A147" sqref="A147"/>
    </sheetView>
  </sheetViews>
  <sheetFormatPr baseColWidth="10" defaultColWidth="11.5" defaultRowHeight="13" x14ac:dyDescent="0.15"/>
  <cols>
    <col min="1" max="1" width="58.33203125" customWidth="1"/>
    <col min="2" max="2" width="23.5" customWidth="1"/>
    <col min="6" max="6" width="21.83203125" bestFit="1" customWidth="1"/>
    <col min="7" max="8" width="11.5" hidden="1" customWidth="1"/>
    <col min="9" max="9" width="11.33203125" hidden="1" customWidth="1"/>
    <col min="10" max="10" width="20.83203125" hidden="1" customWidth="1"/>
    <col min="11" max="11" width="8.83203125" hidden="1" customWidth="1"/>
    <col min="12" max="17" width="11.5" hidden="1" customWidth="1"/>
    <col min="18" max="19" width="11.5" customWidth="1"/>
    <col min="20" max="20" width="13.1640625" bestFit="1" customWidth="1"/>
    <col min="23" max="23" width="14.1640625" bestFit="1" customWidth="1"/>
  </cols>
  <sheetData>
    <row r="3" spans="1:23" x14ac:dyDescent="0.15">
      <c r="L3" t="s">
        <v>76</v>
      </c>
    </row>
    <row r="4" spans="1:23" x14ac:dyDescent="0.15">
      <c r="L4" t="s">
        <v>77</v>
      </c>
    </row>
    <row r="6" spans="1:23" x14ac:dyDescent="0.15">
      <c r="J6" s="20" t="s">
        <v>64</v>
      </c>
      <c r="K6" s="20" t="s">
        <v>66</v>
      </c>
      <c r="L6" s="20" t="s">
        <v>65</v>
      </c>
      <c r="M6" s="20" t="s">
        <v>87</v>
      </c>
      <c r="N6" s="20" t="s">
        <v>67</v>
      </c>
      <c r="O6" s="20" t="s">
        <v>89</v>
      </c>
      <c r="P6" s="20" t="s">
        <v>97</v>
      </c>
    </row>
    <row r="7" spans="1:23" x14ac:dyDescent="0.15">
      <c r="A7" s="21"/>
      <c r="B7" s="21"/>
      <c r="C7" s="21"/>
      <c r="D7" s="21"/>
      <c r="E7" s="21"/>
      <c r="F7" s="21"/>
      <c r="G7" s="21"/>
      <c r="H7" s="21"/>
      <c r="I7" s="21"/>
      <c r="J7" s="21" t="s">
        <v>84</v>
      </c>
      <c r="K7" s="21" t="s">
        <v>85</v>
      </c>
      <c r="L7" s="21" t="s">
        <v>68</v>
      </c>
      <c r="M7" s="21" t="s">
        <v>67</v>
      </c>
      <c r="N7" s="21" t="s">
        <v>65</v>
      </c>
      <c r="O7" s="21" t="s">
        <v>86</v>
      </c>
      <c r="P7" s="21" t="s">
        <v>98</v>
      </c>
      <c r="Q7" s="21"/>
      <c r="R7" s="21"/>
      <c r="S7" s="21"/>
      <c r="T7" s="21"/>
    </row>
    <row r="8" spans="1:23" ht="12" customHeight="1" x14ac:dyDescent="0.15">
      <c r="A8" s="148" t="str">
        <f>'Acta de cierre y listado'!IS4512</f>
        <v>LICITACIÓN PÚBLICA SIC</v>
      </c>
      <c r="B8" s="148"/>
      <c r="C8" s="149" t="str">
        <f>'Acta de cierre y listado'!IT4512</f>
        <v>9 DE 2020</v>
      </c>
      <c r="D8" s="149"/>
      <c r="E8" s="149"/>
      <c r="F8" s="149"/>
      <c r="G8" s="22"/>
      <c r="H8" s="21"/>
      <c r="I8" s="21"/>
      <c r="J8" s="21"/>
      <c r="K8" s="21" t="s">
        <v>86</v>
      </c>
      <c r="L8" s="21" t="s">
        <v>86</v>
      </c>
      <c r="M8" s="21"/>
      <c r="N8" s="21" t="s">
        <v>68</v>
      </c>
      <c r="O8" s="21"/>
      <c r="P8" s="21"/>
      <c r="Q8" s="21"/>
      <c r="R8" s="21"/>
      <c r="S8" s="21"/>
      <c r="T8" s="21"/>
    </row>
    <row r="9" spans="1:23" ht="10.5" customHeight="1" x14ac:dyDescent="0.15">
      <c r="A9" s="150" t="s">
        <v>59</v>
      </c>
      <c r="B9" s="150"/>
      <c r="C9" s="150"/>
      <c r="D9" s="150"/>
      <c r="E9" s="150"/>
      <c r="F9" s="150"/>
      <c r="G9" s="22"/>
      <c r="H9" s="22"/>
      <c r="I9" s="2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3" ht="12.75" customHeight="1" x14ac:dyDescent="0.15">
      <c r="A10" s="151" t="s">
        <v>100</v>
      </c>
      <c r="B10" s="151"/>
      <c r="C10" s="27"/>
      <c r="D10" s="152">
        <v>1237778663</v>
      </c>
      <c r="E10" s="150"/>
      <c r="F10" s="15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3" x14ac:dyDescent="0.15">
      <c r="A11" s="148" t="s">
        <v>4</v>
      </c>
      <c r="B11" s="148"/>
      <c r="C11" s="148"/>
      <c r="D11" s="148"/>
      <c r="E11" s="148"/>
      <c r="F11" s="28">
        <f>'Acta de cierre y listado'!D12</f>
        <v>43980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3" x14ac:dyDescent="0.15">
      <c r="A12" s="140" t="s">
        <v>60</v>
      </c>
      <c r="B12" s="140"/>
      <c r="C12" s="140"/>
      <c r="D12" s="140"/>
      <c r="E12" s="140"/>
      <c r="F12" s="140"/>
      <c r="G12" s="21"/>
      <c r="H12" s="21"/>
      <c r="I12" s="21" t="s">
        <v>88</v>
      </c>
      <c r="J12" s="23">
        <f>ROUNDDOWN(F10*10%,0)</f>
        <v>0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3" x14ac:dyDescent="0.15">
      <c r="A13" s="141" t="s">
        <v>77</v>
      </c>
      <c r="B13" s="141"/>
      <c r="C13" s="141"/>
      <c r="D13" s="141"/>
      <c r="E13" s="141"/>
      <c r="F13" s="14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3" ht="13.5" customHeight="1" x14ac:dyDescent="0.15">
      <c r="A14" s="142" t="s">
        <v>128</v>
      </c>
      <c r="B14" s="142"/>
      <c r="C14" s="142"/>
      <c r="D14" s="142"/>
      <c r="E14" s="142"/>
      <c r="F14" s="142"/>
      <c r="G14" s="21"/>
      <c r="H14" s="21"/>
      <c r="I14" s="21">
        <v>30</v>
      </c>
      <c r="J14" s="21">
        <f>DAYS360(F11,B22)</f>
        <v>-11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W14" s="25"/>
    </row>
    <row r="15" spans="1:23" ht="13.5" customHeight="1" x14ac:dyDescent="0.15">
      <c r="A15" s="143" t="s">
        <v>150</v>
      </c>
      <c r="B15" s="144"/>
      <c r="C15" s="144"/>
      <c r="D15" s="144"/>
      <c r="E15" s="144"/>
      <c r="F15" s="145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W15" s="25"/>
    </row>
    <row r="16" spans="1:23" x14ac:dyDescent="0.15">
      <c r="A16" s="35" t="s">
        <v>61</v>
      </c>
      <c r="B16" s="146" t="s">
        <v>62</v>
      </c>
      <c r="C16" s="146"/>
      <c r="D16" s="147" t="s">
        <v>63</v>
      </c>
      <c r="E16" s="147"/>
      <c r="F16" s="14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14" x14ac:dyDescent="0.15">
      <c r="A17" s="61" t="s">
        <v>69</v>
      </c>
      <c r="B17" s="29" t="s">
        <v>64</v>
      </c>
      <c r="C17" s="30" t="str">
        <f>IF(B17=$J$6,$L$6,IF(B17=$J$7,$L$7,IF(B17=$I$7,$I$20)))</f>
        <v>CUMPLE</v>
      </c>
      <c r="D17" s="123"/>
      <c r="E17" s="123"/>
      <c r="F17" s="123"/>
      <c r="G17" s="21">
        <f>IF(C17=$L$7,$L$17,$L$18)</f>
        <v>0</v>
      </c>
      <c r="H17" s="21"/>
      <c r="I17" s="21">
        <v>91</v>
      </c>
      <c r="J17" s="24">
        <f>DAYS360(F11,B33)+3</f>
        <v>155</v>
      </c>
      <c r="K17" s="21"/>
      <c r="L17" s="21">
        <v>1</v>
      </c>
      <c r="M17" s="21"/>
      <c r="N17" s="21"/>
      <c r="O17" s="21"/>
      <c r="P17" s="21"/>
      <c r="Q17" s="21"/>
      <c r="R17" s="21"/>
      <c r="S17" s="21"/>
      <c r="T17" s="26"/>
    </row>
    <row r="18" spans="1:20" ht="14" x14ac:dyDescent="0.15">
      <c r="A18" s="61" t="s">
        <v>70</v>
      </c>
      <c r="B18" s="29" t="s">
        <v>64</v>
      </c>
      <c r="C18" s="30" t="str">
        <f>IF(B18=$J$6,$L$6,IF(B18=$J$7,$L$7,IF(B18=$I$7,$I$20)))</f>
        <v>CUMPLE</v>
      </c>
      <c r="D18" s="123"/>
      <c r="E18" s="123"/>
      <c r="F18" s="123"/>
      <c r="G18" s="21">
        <f>IF(C18=$L$7,$L$17,$L$18)</f>
        <v>0</v>
      </c>
      <c r="H18" s="21"/>
      <c r="I18" s="21"/>
      <c r="J18" s="21"/>
      <c r="K18" s="21"/>
      <c r="L18" s="21">
        <v>0</v>
      </c>
      <c r="M18" s="21"/>
      <c r="N18" s="21"/>
      <c r="O18" s="21"/>
      <c r="P18" s="21"/>
      <c r="Q18" s="21"/>
      <c r="R18" s="21"/>
      <c r="S18" s="21"/>
      <c r="T18" s="21"/>
    </row>
    <row r="19" spans="1:20" ht="14" x14ac:dyDescent="0.15">
      <c r="A19" s="61" t="s">
        <v>81</v>
      </c>
      <c r="B19" s="29" t="s">
        <v>64</v>
      </c>
      <c r="C19" s="30" t="str">
        <f>IF(B19=$J$6,$L$6,IF(B19=$J$7,$L$7,IF(B19=$I$7,$I$20)))</f>
        <v>CUMPLE</v>
      </c>
      <c r="D19" s="123"/>
      <c r="E19" s="123"/>
      <c r="F19" s="123"/>
      <c r="G19" s="21">
        <f>IF(C19=$L$7,$L$17,$L$18)</f>
        <v>0</v>
      </c>
      <c r="H19" s="21"/>
      <c r="I19" s="21">
        <v>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4" x14ac:dyDescent="0.15">
      <c r="A20" s="61" t="s">
        <v>82</v>
      </c>
      <c r="B20" s="124" t="s">
        <v>86</v>
      </c>
      <c r="C20" s="124"/>
      <c r="D20" s="123"/>
      <c r="E20" s="123"/>
      <c r="F20" s="123"/>
      <c r="G20" s="21">
        <f>IF(B20=$L$7,$L$17,$L$18)</f>
        <v>0</v>
      </c>
      <c r="H20" s="21"/>
      <c r="I20" s="21" t="b"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4" x14ac:dyDescent="0.15">
      <c r="A21" s="138" t="s">
        <v>105</v>
      </c>
      <c r="B21" s="31" t="s">
        <v>90</v>
      </c>
      <c r="C21" s="132" t="s">
        <v>65</v>
      </c>
      <c r="D21" s="123"/>
      <c r="E21" s="123"/>
      <c r="F21" s="123"/>
      <c r="G21" s="21">
        <f>IF(C21=$L$7,$L$17,$L$18)</f>
        <v>0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x14ac:dyDescent="0.15">
      <c r="A22" s="138"/>
      <c r="B22" s="32">
        <v>43969</v>
      </c>
      <c r="C22" s="132"/>
      <c r="D22" s="123"/>
      <c r="E22" s="123"/>
      <c r="F22" s="123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7" customHeight="1" x14ac:dyDescent="0.15">
      <c r="A23" s="61" t="s">
        <v>106</v>
      </c>
      <c r="B23" s="124" t="s">
        <v>65</v>
      </c>
      <c r="C23" s="124"/>
      <c r="D23" s="123"/>
      <c r="E23" s="123"/>
      <c r="F23" s="123"/>
      <c r="G23" s="21">
        <f>IF(B23=$L$7,$L$17,$L$18)</f>
        <v>0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7.25" customHeight="1" x14ac:dyDescent="0.15">
      <c r="A24" s="61" t="s">
        <v>71</v>
      </c>
      <c r="B24" s="124" t="s">
        <v>67</v>
      </c>
      <c r="C24" s="124"/>
      <c r="D24" s="123"/>
      <c r="E24" s="123"/>
      <c r="F24" s="123"/>
      <c r="G24" s="21">
        <f>IF(B24=$L$7,$L$17,$L$18)</f>
        <v>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14" x14ac:dyDescent="0.15">
      <c r="A25" s="61" t="s">
        <v>103</v>
      </c>
      <c r="B25" s="124" t="s">
        <v>67</v>
      </c>
      <c r="C25" s="124"/>
      <c r="D25" s="123"/>
      <c r="E25" s="123"/>
      <c r="F25" s="123"/>
      <c r="G25" s="21">
        <f>IF(B25=$L$7,$L$17,$L$18)</f>
        <v>0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29.25" customHeight="1" x14ac:dyDescent="0.15">
      <c r="A26" s="61" t="s">
        <v>72</v>
      </c>
      <c r="B26" s="124" t="s">
        <v>65</v>
      </c>
      <c r="C26" s="124"/>
      <c r="D26" s="134"/>
      <c r="E26" s="135"/>
      <c r="F26" s="136"/>
      <c r="G26" s="21">
        <f>IF(B26=$L$7,$L$17,$L$18)</f>
        <v>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4" x14ac:dyDescent="0.15">
      <c r="A27" s="61" t="s">
        <v>73</v>
      </c>
      <c r="B27" s="29" t="s">
        <v>85</v>
      </c>
      <c r="C27" s="29" t="s">
        <v>65</v>
      </c>
      <c r="D27" s="123" t="s">
        <v>145</v>
      </c>
      <c r="E27" s="123"/>
      <c r="F27" s="123"/>
      <c r="G27" s="21">
        <f>IF(C27=$L$7,$L$17,$L$18)</f>
        <v>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6"/>
      <c r="T27" s="21"/>
    </row>
    <row r="28" spans="1:20" ht="14" x14ac:dyDescent="0.15">
      <c r="A28" s="61" t="s">
        <v>74</v>
      </c>
      <c r="B28" s="29" t="s">
        <v>85</v>
      </c>
      <c r="C28" s="29" t="s">
        <v>65</v>
      </c>
      <c r="D28" s="123" t="s">
        <v>152</v>
      </c>
      <c r="E28" s="123"/>
      <c r="F28" s="123"/>
      <c r="G28" s="21">
        <f>IF(C28=$L$7,$L$17,$L$18)</f>
        <v>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4" x14ac:dyDescent="0.15">
      <c r="A29" s="61" t="s">
        <v>83</v>
      </c>
      <c r="B29" s="29" t="s">
        <v>85</v>
      </c>
      <c r="C29" s="29" t="s">
        <v>65</v>
      </c>
      <c r="D29" s="187" t="s">
        <v>145</v>
      </c>
      <c r="E29" s="188"/>
      <c r="F29" s="189"/>
      <c r="G29" s="21">
        <f>IF(C29=$L$7,$L$17,$L$18)</f>
        <v>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3.5" customHeight="1" x14ac:dyDescent="0.15">
      <c r="A30" s="61" t="s">
        <v>104</v>
      </c>
      <c r="B30" s="31" t="s">
        <v>90</v>
      </c>
      <c r="C30" s="132" t="s">
        <v>65</v>
      </c>
      <c r="D30" s="123"/>
      <c r="E30" s="123"/>
      <c r="F30" s="123"/>
      <c r="G30" s="21">
        <f>IF(C30=$L$7,$L$17,$L$18)</f>
        <v>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4.25" customHeight="1" x14ac:dyDescent="0.15">
      <c r="A31" s="61" t="s">
        <v>75</v>
      </c>
      <c r="B31" s="32">
        <v>43969</v>
      </c>
      <c r="C31" s="132"/>
      <c r="D31" s="123"/>
      <c r="E31" s="123"/>
      <c r="F31" s="123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4" x14ac:dyDescent="0.15">
      <c r="A32" s="61" t="s">
        <v>78</v>
      </c>
      <c r="B32" s="133" t="s">
        <v>66</v>
      </c>
      <c r="C32" s="133"/>
      <c r="D32" s="123"/>
      <c r="E32" s="123"/>
      <c r="F32" s="12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4" x14ac:dyDescent="0.15">
      <c r="A33" s="61" t="s">
        <v>79</v>
      </c>
      <c r="B33" s="50">
        <v>44135</v>
      </c>
      <c r="C33" s="30" t="str">
        <f>IF(B32=O7,L8,IF($J$17&lt;$I$17,$L$7,$L$6))</f>
        <v>CUMPLE</v>
      </c>
      <c r="D33" s="123"/>
      <c r="E33" s="123"/>
      <c r="F33" s="123"/>
      <c r="G33" s="21">
        <f>IF(C33=$L$7,$L$17,$L$18)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4" x14ac:dyDescent="0.15">
      <c r="A34" s="61" t="s">
        <v>80</v>
      </c>
      <c r="B34" s="33">
        <v>123777867</v>
      </c>
      <c r="C34" s="30" t="str">
        <f>IF(B32=O7,L8,IF(B34&lt;$J$12,$L$7,$L$6))</f>
        <v>CUMPLE</v>
      </c>
      <c r="D34" s="123"/>
      <c r="E34" s="123"/>
      <c r="F34" s="123"/>
      <c r="G34" s="21">
        <f>IF(C34=$L$7,$L$17,$L$18)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4" x14ac:dyDescent="0.15">
      <c r="A35" s="61" t="s">
        <v>102</v>
      </c>
      <c r="B35" s="124" t="s">
        <v>65</v>
      </c>
      <c r="C35" s="124"/>
      <c r="D35" s="123"/>
      <c r="E35" s="123"/>
      <c r="F35" s="123"/>
      <c r="G35" s="21">
        <f>IF(B35=$L$7,$L$17,$L$18)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4" x14ac:dyDescent="0.15">
      <c r="A36" s="61" t="s">
        <v>91</v>
      </c>
      <c r="B36" s="124" t="s">
        <v>65</v>
      </c>
      <c r="C36" s="124"/>
      <c r="D36" s="123"/>
      <c r="E36" s="123"/>
      <c r="F36" s="123"/>
      <c r="G36" s="21">
        <f>IF(B36=$L$7,$L$17,$L$18)</f>
        <v>0</v>
      </c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4" x14ac:dyDescent="0.15">
      <c r="A37" s="61" t="s">
        <v>92</v>
      </c>
      <c r="B37" s="124" t="s">
        <v>65</v>
      </c>
      <c r="C37" s="124"/>
      <c r="D37" s="123"/>
      <c r="E37" s="123"/>
      <c r="F37" s="123"/>
      <c r="G37" s="21">
        <f>IF(B37=$L$7,$L$17,$L$18)</f>
        <v>0</v>
      </c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4" x14ac:dyDescent="0.15">
      <c r="A38" s="61" t="s">
        <v>93</v>
      </c>
      <c r="B38" s="124" t="s">
        <v>65</v>
      </c>
      <c r="C38" s="124"/>
      <c r="D38" s="123"/>
      <c r="E38" s="123"/>
      <c r="F38" s="123"/>
      <c r="G38" s="21">
        <f>IF(B38=$L$7,$L$17,$L$18)</f>
        <v>0</v>
      </c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4" x14ac:dyDescent="0.15">
      <c r="A39" s="61" t="s">
        <v>94</v>
      </c>
      <c r="B39" s="124" t="s">
        <v>67</v>
      </c>
      <c r="C39" s="124"/>
      <c r="D39" s="123"/>
      <c r="E39" s="123"/>
      <c r="F39" s="123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4" x14ac:dyDescent="0.15">
      <c r="A40" s="61" t="s">
        <v>95</v>
      </c>
      <c r="B40" s="29" t="s">
        <v>66</v>
      </c>
      <c r="C40" s="29" t="s">
        <v>65</v>
      </c>
      <c r="D40" s="123"/>
      <c r="E40" s="123"/>
      <c r="F40" s="123"/>
      <c r="G40" s="21">
        <f>IF(C40=$L$7,$L$17,$L$18)</f>
        <v>0</v>
      </c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4" x14ac:dyDescent="0.15">
      <c r="A41" s="61" t="s">
        <v>96</v>
      </c>
      <c r="B41" s="124" t="s">
        <v>67</v>
      </c>
      <c r="C41" s="124"/>
      <c r="D41" s="123" t="s">
        <v>153</v>
      </c>
      <c r="E41" s="123"/>
      <c r="F41" s="123"/>
      <c r="G41" s="21">
        <f>IF(B41=$L$7,$L$17,$L$18)</f>
        <v>0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4" x14ac:dyDescent="0.15">
      <c r="A42" s="61" t="s">
        <v>108</v>
      </c>
      <c r="B42" s="29" t="s">
        <v>66</v>
      </c>
      <c r="C42" s="29" t="s">
        <v>65</v>
      </c>
      <c r="D42" s="123"/>
      <c r="E42" s="123"/>
      <c r="F42" s="123"/>
      <c r="G42" s="21">
        <f>IF(C42=$L$7,$L$17,$L$18)</f>
        <v>0</v>
      </c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4" x14ac:dyDescent="0.15">
      <c r="A43" s="34" t="s">
        <v>99</v>
      </c>
      <c r="B43" s="186" t="str">
        <f>IF($G$43=L18,$P$6,$P$7)</f>
        <v>HABILITADO</v>
      </c>
      <c r="C43" s="186"/>
      <c r="D43" s="186"/>
      <c r="E43" s="186"/>
      <c r="F43" s="186"/>
      <c r="G43" s="21">
        <f>SUM(G17:G42)</f>
        <v>0</v>
      </c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5" spans="1:20" x14ac:dyDescent="0.15">
      <c r="A45" s="140" t="s">
        <v>60</v>
      </c>
      <c r="B45" s="140"/>
      <c r="C45" s="140"/>
      <c r="D45" s="140"/>
      <c r="E45" s="140"/>
      <c r="F45" s="140"/>
    </row>
    <row r="46" spans="1:20" x14ac:dyDescent="0.15">
      <c r="A46" s="141" t="s">
        <v>77</v>
      </c>
      <c r="B46" s="141"/>
      <c r="C46" s="141"/>
      <c r="D46" s="141"/>
      <c r="E46" s="141"/>
      <c r="F46" s="141"/>
    </row>
    <row r="47" spans="1:20" x14ac:dyDescent="0.15">
      <c r="A47" s="142" t="s">
        <v>128</v>
      </c>
      <c r="B47" s="142"/>
      <c r="C47" s="142"/>
      <c r="D47" s="142"/>
      <c r="E47" s="142"/>
      <c r="F47" s="142"/>
    </row>
    <row r="48" spans="1:20" x14ac:dyDescent="0.15">
      <c r="A48" s="143" t="s">
        <v>151</v>
      </c>
      <c r="B48" s="144"/>
      <c r="C48" s="144"/>
      <c r="D48" s="144"/>
      <c r="E48" s="144"/>
      <c r="F48" s="145"/>
    </row>
    <row r="49" spans="1:6" x14ac:dyDescent="0.15">
      <c r="A49" s="35" t="s">
        <v>61</v>
      </c>
      <c r="B49" s="146" t="s">
        <v>62</v>
      </c>
      <c r="C49" s="146"/>
      <c r="D49" s="147" t="s">
        <v>63</v>
      </c>
      <c r="E49" s="147"/>
      <c r="F49" s="147"/>
    </row>
    <row r="50" spans="1:6" ht="14" x14ac:dyDescent="0.15">
      <c r="A50" s="61" t="s">
        <v>69</v>
      </c>
      <c r="B50" s="29" t="s">
        <v>64</v>
      </c>
      <c r="C50" s="30" t="str">
        <f>IF(B50=$J$6,$L$6,IF(B50=$J$7,$L$7,IF(B50=$I$7,$I$20)))</f>
        <v>CUMPLE</v>
      </c>
      <c r="D50" s="123"/>
      <c r="E50" s="123"/>
      <c r="F50" s="123"/>
    </row>
    <row r="51" spans="1:6" ht="14" x14ac:dyDescent="0.15">
      <c r="A51" s="61" t="s">
        <v>70</v>
      </c>
      <c r="B51" s="29" t="s">
        <v>64</v>
      </c>
      <c r="C51" s="30" t="str">
        <f>IF(B51=$J$6,$L$6,IF(B51=$J$7,$L$7,IF(B51=$I$7,$I$20)))</f>
        <v>CUMPLE</v>
      </c>
      <c r="D51" s="123"/>
      <c r="E51" s="123"/>
      <c r="F51" s="123"/>
    </row>
    <row r="52" spans="1:6" ht="14" x14ac:dyDescent="0.15">
      <c r="A52" s="61" t="s">
        <v>81</v>
      </c>
      <c r="B52" s="29" t="s">
        <v>64</v>
      </c>
      <c r="C52" s="30" t="str">
        <f>IF(B52=$J$6,$L$6,IF(B52=$J$7,$L$7,IF(B52=$I$7,$I$20)))</f>
        <v>CUMPLE</v>
      </c>
      <c r="D52" s="123"/>
      <c r="E52" s="123"/>
      <c r="F52" s="123"/>
    </row>
    <row r="53" spans="1:6" ht="14" x14ac:dyDescent="0.15">
      <c r="A53" s="61" t="s">
        <v>82</v>
      </c>
      <c r="B53" s="124" t="s">
        <v>86</v>
      </c>
      <c r="C53" s="124"/>
      <c r="D53" s="123"/>
      <c r="E53" s="123"/>
      <c r="F53" s="123"/>
    </row>
    <row r="54" spans="1:6" ht="14" x14ac:dyDescent="0.15">
      <c r="A54" s="138" t="s">
        <v>105</v>
      </c>
      <c r="B54" s="31" t="s">
        <v>90</v>
      </c>
      <c r="C54" s="132" t="s">
        <v>65</v>
      </c>
      <c r="D54" s="123"/>
      <c r="E54" s="123"/>
      <c r="F54" s="123"/>
    </row>
    <row r="55" spans="1:6" x14ac:dyDescent="0.15">
      <c r="A55" s="138"/>
      <c r="B55" s="32">
        <v>43955</v>
      </c>
      <c r="C55" s="132"/>
      <c r="D55" s="123"/>
      <c r="E55" s="123"/>
      <c r="F55" s="123"/>
    </row>
    <row r="56" spans="1:6" ht="14" x14ac:dyDescent="0.15">
      <c r="A56" s="61" t="s">
        <v>106</v>
      </c>
      <c r="B56" s="124" t="s">
        <v>65</v>
      </c>
      <c r="C56" s="124"/>
      <c r="D56" s="123"/>
      <c r="E56" s="123"/>
      <c r="F56" s="123"/>
    </row>
    <row r="57" spans="1:6" ht="41" customHeight="1" x14ac:dyDescent="0.15">
      <c r="A57" s="61" t="s">
        <v>71</v>
      </c>
      <c r="B57" s="124" t="s">
        <v>68</v>
      </c>
      <c r="C57" s="124"/>
      <c r="D57" s="137" t="s">
        <v>155</v>
      </c>
      <c r="E57" s="137"/>
      <c r="F57" s="137"/>
    </row>
    <row r="58" spans="1:6" ht="14" x14ac:dyDescent="0.15">
      <c r="A58" s="61" t="s">
        <v>103</v>
      </c>
      <c r="B58" s="124" t="s">
        <v>67</v>
      </c>
      <c r="C58" s="124"/>
      <c r="D58" s="123"/>
      <c r="E58" s="123"/>
      <c r="F58" s="123"/>
    </row>
    <row r="59" spans="1:6" ht="28" x14ac:dyDescent="0.15">
      <c r="A59" s="61" t="s">
        <v>72</v>
      </c>
      <c r="B59" s="124" t="s">
        <v>65</v>
      </c>
      <c r="C59" s="124"/>
      <c r="D59" s="134"/>
      <c r="E59" s="135"/>
      <c r="F59" s="136"/>
    </row>
    <row r="60" spans="1:6" ht="14" x14ac:dyDescent="0.15">
      <c r="A60" s="61" t="s">
        <v>73</v>
      </c>
      <c r="B60" s="29" t="s">
        <v>66</v>
      </c>
      <c r="C60" s="29" t="s">
        <v>65</v>
      </c>
      <c r="D60" s="123"/>
      <c r="E60" s="123"/>
      <c r="F60" s="123"/>
    </row>
    <row r="61" spans="1:6" ht="14" x14ac:dyDescent="0.15">
      <c r="A61" s="61" t="s">
        <v>74</v>
      </c>
      <c r="B61" s="29" t="s">
        <v>66</v>
      </c>
      <c r="C61" s="29" t="s">
        <v>65</v>
      </c>
      <c r="D61" s="123"/>
      <c r="E61" s="123"/>
      <c r="F61" s="123"/>
    </row>
    <row r="62" spans="1:6" ht="14" x14ac:dyDescent="0.15">
      <c r="A62" s="61" t="s">
        <v>83</v>
      </c>
      <c r="B62" s="29" t="s">
        <v>66</v>
      </c>
      <c r="C62" s="29" t="s">
        <v>65</v>
      </c>
      <c r="D62" s="123"/>
      <c r="E62" s="123"/>
      <c r="F62" s="123"/>
    </row>
    <row r="63" spans="1:6" ht="14" x14ac:dyDescent="0.15">
      <c r="A63" s="61" t="s">
        <v>104</v>
      </c>
      <c r="B63" s="31" t="s">
        <v>90</v>
      </c>
      <c r="C63" s="132" t="s">
        <v>65</v>
      </c>
      <c r="D63" s="123"/>
      <c r="E63" s="123"/>
      <c r="F63" s="123"/>
    </row>
    <row r="64" spans="1:6" ht="14" x14ac:dyDescent="0.15">
      <c r="A64" s="61" t="s">
        <v>75</v>
      </c>
      <c r="B64" s="32">
        <v>43957</v>
      </c>
      <c r="C64" s="132"/>
      <c r="D64" s="123"/>
      <c r="E64" s="123"/>
      <c r="F64" s="123"/>
    </row>
    <row r="65" spans="1:6" ht="14" x14ac:dyDescent="0.15">
      <c r="A65" s="61" t="s">
        <v>78</v>
      </c>
      <c r="B65" s="133" t="s">
        <v>66</v>
      </c>
      <c r="C65" s="133"/>
      <c r="D65" s="123"/>
      <c r="E65" s="123"/>
      <c r="F65" s="123"/>
    </row>
    <row r="66" spans="1:6" ht="14" x14ac:dyDescent="0.15">
      <c r="A66" s="61" t="s">
        <v>79</v>
      </c>
      <c r="B66" s="50">
        <v>44135</v>
      </c>
      <c r="C66" s="30" t="str">
        <f>IF(B65=O40,L41,IF($J$17&lt;$I$17,$L$7,$L$6))</f>
        <v>CUMPLE</v>
      </c>
      <c r="D66" s="123"/>
      <c r="E66" s="123"/>
      <c r="F66" s="123"/>
    </row>
    <row r="67" spans="1:6" ht="14" x14ac:dyDescent="0.15">
      <c r="A67" s="61" t="s">
        <v>80</v>
      </c>
      <c r="B67" s="33">
        <v>123777867</v>
      </c>
      <c r="C67" s="30" t="str">
        <f>IF(B65=O40,L41,IF(B67&lt;$J$12,$L$7,$L$6))</f>
        <v>CUMPLE</v>
      </c>
      <c r="D67" s="123"/>
      <c r="E67" s="123"/>
      <c r="F67" s="123"/>
    </row>
    <row r="68" spans="1:6" ht="14" x14ac:dyDescent="0.15">
      <c r="A68" s="61" t="s">
        <v>102</v>
      </c>
      <c r="B68" s="124" t="s">
        <v>65</v>
      </c>
      <c r="C68" s="124"/>
      <c r="D68" s="123"/>
      <c r="E68" s="123"/>
      <c r="F68" s="123"/>
    </row>
    <row r="69" spans="1:6" ht="14" x14ac:dyDescent="0.15">
      <c r="A69" s="61" t="s">
        <v>91</v>
      </c>
      <c r="B69" s="124" t="s">
        <v>65</v>
      </c>
      <c r="C69" s="124"/>
      <c r="D69" s="123"/>
      <c r="E69" s="123"/>
      <c r="F69" s="123"/>
    </row>
    <row r="70" spans="1:6" ht="14" x14ac:dyDescent="0.15">
      <c r="A70" s="61" t="s">
        <v>92</v>
      </c>
      <c r="B70" s="124" t="s">
        <v>65</v>
      </c>
      <c r="C70" s="124"/>
      <c r="D70" s="123"/>
      <c r="E70" s="123"/>
      <c r="F70" s="123"/>
    </row>
    <row r="71" spans="1:6" ht="14" x14ac:dyDescent="0.15">
      <c r="A71" s="61" t="s">
        <v>93</v>
      </c>
      <c r="B71" s="124" t="s">
        <v>65</v>
      </c>
      <c r="C71" s="124"/>
      <c r="D71" s="123"/>
      <c r="E71" s="123"/>
      <c r="F71" s="123"/>
    </row>
    <row r="72" spans="1:6" ht="14" x14ac:dyDescent="0.15">
      <c r="A72" s="61" t="s">
        <v>94</v>
      </c>
      <c r="B72" s="124" t="s">
        <v>67</v>
      </c>
      <c r="C72" s="124"/>
      <c r="D72" s="123"/>
      <c r="E72" s="123"/>
      <c r="F72" s="123"/>
    </row>
    <row r="73" spans="1:6" ht="14" x14ac:dyDescent="0.15">
      <c r="A73" s="61" t="s">
        <v>95</v>
      </c>
      <c r="B73" s="29" t="s">
        <v>66</v>
      </c>
      <c r="C73" s="29" t="s">
        <v>65</v>
      </c>
      <c r="D73" s="123"/>
      <c r="E73" s="123"/>
      <c r="F73" s="123"/>
    </row>
    <row r="74" spans="1:6" ht="14" x14ac:dyDescent="0.15">
      <c r="A74" s="61" t="s">
        <v>96</v>
      </c>
      <c r="B74" s="124" t="s">
        <v>67</v>
      </c>
      <c r="C74" s="124"/>
      <c r="D74" s="123" t="s">
        <v>153</v>
      </c>
      <c r="E74" s="123"/>
      <c r="F74" s="123"/>
    </row>
    <row r="75" spans="1:6" ht="14" x14ac:dyDescent="0.15">
      <c r="A75" s="61" t="s">
        <v>108</v>
      </c>
      <c r="B75" s="29" t="s">
        <v>85</v>
      </c>
      <c r="C75" s="29" t="s">
        <v>65</v>
      </c>
      <c r="D75" s="123"/>
      <c r="E75" s="123"/>
      <c r="F75" s="123"/>
    </row>
    <row r="76" spans="1:6" ht="14" x14ac:dyDescent="0.15">
      <c r="A76" s="93" t="s">
        <v>99</v>
      </c>
      <c r="B76" s="125" t="s">
        <v>98</v>
      </c>
      <c r="C76" s="125"/>
      <c r="D76" s="125"/>
      <c r="E76" s="125"/>
      <c r="F76" s="125"/>
    </row>
    <row r="78" spans="1:6" x14ac:dyDescent="0.15">
      <c r="A78" s="140" t="s">
        <v>60</v>
      </c>
      <c r="B78" s="140"/>
      <c r="C78" s="140"/>
      <c r="D78" s="140"/>
      <c r="E78" s="140"/>
      <c r="F78" s="140"/>
    </row>
    <row r="79" spans="1:6" x14ac:dyDescent="0.15">
      <c r="A79" s="141" t="s">
        <v>77</v>
      </c>
      <c r="B79" s="141"/>
      <c r="C79" s="141"/>
      <c r="D79" s="141"/>
      <c r="E79" s="141"/>
      <c r="F79" s="141"/>
    </row>
    <row r="80" spans="1:6" x14ac:dyDescent="0.15">
      <c r="A80" s="142" t="s">
        <v>128</v>
      </c>
      <c r="B80" s="142"/>
      <c r="C80" s="142"/>
      <c r="D80" s="142"/>
      <c r="E80" s="142"/>
      <c r="F80" s="142"/>
    </row>
    <row r="81" spans="1:6" x14ac:dyDescent="0.15">
      <c r="A81" s="143" t="s">
        <v>109</v>
      </c>
      <c r="B81" s="144"/>
      <c r="C81" s="144"/>
      <c r="D81" s="144"/>
      <c r="E81" s="144"/>
      <c r="F81" s="145"/>
    </row>
    <row r="82" spans="1:6" x14ac:dyDescent="0.15">
      <c r="A82" s="35" t="s">
        <v>61</v>
      </c>
      <c r="B82" s="146" t="s">
        <v>62</v>
      </c>
      <c r="C82" s="146"/>
      <c r="D82" s="147" t="s">
        <v>63</v>
      </c>
      <c r="E82" s="147"/>
      <c r="F82" s="147"/>
    </row>
    <row r="83" spans="1:6" ht="14" x14ac:dyDescent="0.15">
      <c r="A83" s="61" t="s">
        <v>69</v>
      </c>
      <c r="B83" s="29" t="s">
        <v>64</v>
      </c>
      <c r="C83" s="30" t="str">
        <f>IF(B83=$J$6,$L$6,IF(B83=$J$7,$L$7,IF(B83=$I$7,$I$20)))</f>
        <v>CUMPLE</v>
      </c>
      <c r="D83" s="123"/>
      <c r="E83" s="123"/>
      <c r="F83" s="123"/>
    </row>
    <row r="84" spans="1:6" ht="14" x14ac:dyDescent="0.15">
      <c r="A84" s="61" t="s">
        <v>70</v>
      </c>
      <c r="B84" s="29" t="s">
        <v>64</v>
      </c>
      <c r="C84" s="30" t="str">
        <f>IF(B84=$J$6,$L$6,IF(B84=$J$7,$L$7,IF(B84=$I$7,$I$20)))</f>
        <v>CUMPLE</v>
      </c>
      <c r="D84" s="123"/>
      <c r="E84" s="123"/>
      <c r="F84" s="123"/>
    </row>
    <row r="85" spans="1:6" ht="14" x14ac:dyDescent="0.15">
      <c r="A85" s="61" t="s">
        <v>81</v>
      </c>
      <c r="B85" s="29" t="s">
        <v>64</v>
      </c>
      <c r="C85" s="30" t="str">
        <f>IF(B85=$J$6,$L$6,IF(B85=$J$7,$L$7,IF(B85=$I$7,$I$20)))</f>
        <v>CUMPLE</v>
      </c>
      <c r="D85" s="123"/>
      <c r="E85" s="123"/>
      <c r="F85" s="123"/>
    </row>
    <row r="86" spans="1:6" ht="14" x14ac:dyDescent="0.15">
      <c r="A86" s="61" t="s">
        <v>82</v>
      </c>
      <c r="B86" s="124" t="s">
        <v>86</v>
      </c>
      <c r="C86" s="124"/>
      <c r="D86" s="123"/>
      <c r="E86" s="123"/>
      <c r="F86" s="123"/>
    </row>
    <row r="87" spans="1:6" ht="14" x14ac:dyDescent="0.15">
      <c r="A87" s="138" t="s">
        <v>105</v>
      </c>
      <c r="B87" s="31" t="s">
        <v>90</v>
      </c>
      <c r="C87" s="132" t="s">
        <v>65</v>
      </c>
      <c r="D87" s="123"/>
      <c r="E87" s="123"/>
      <c r="F87" s="123"/>
    </row>
    <row r="88" spans="1:6" x14ac:dyDescent="0.15">
      <c r="A88" s="138"/>
      <c r="B88" s="32">
        <v>43973</v>
      </c>
      <c r="C88" s="132"/>
      <c r="D88" s="123"/>
      <c r="E88" s="123"/>
      <c r="F88" s="123"/>
    </row>
    <row r="89" spans="1:6" ht="14" x14ac:dyDescent="0.15">
      <c r="A89" s="61" t="s">
        <v>106</v>
      </c>
      <c r="B89" s="124" t="s">
        <v>65</v>
      </c>
      <c r="C89" s="124"/>
      <c r="D89" s="123"/>
      <c r="E89" s="123"/>
      <c r="F89" s="123"/>
    </row>
    <row r="90" spans="1:6" ht="14" x14ac:dyDescent="0.15">
      <c r="A90" s="61" t="s">
        <v>71</v>
      </c>
      <c r="B90" s="124" t="s">
        <v>67</v>
      </c>
      <c r="C90" s="124"/>
      <c r="D90" s="123"/>
      <c r="E90" s="123"/>
      <c r="F90" s="123"/>
    </row>
    <row r="91" spans="1:6" ht="14" x14ac:dyDescent="0.15">
      <c r="A91" s="61" t="s">
        <v>103</v>
      </c>
      <c r="B91" s="124" t="s">
        <v>67</v>
      </c>
      <c r="C91" s="124"/>
      <c r="D91" s="123"/>
      <c r="E91" s="123"/>
      <c r="F91" s="123"/>
    </row>
    <row r="92" spans="1:6" ht="39" customHeight="1" x14ac:dyDescent="0.15">
      <c r="A92" s="61" t="s">
        <v>72</v>
      </c>
      <c r="B92" s="124" t="s">
        <v>68</v>
      </c>
      <c r="C92" s="124"/>
      <c r="D92" s="190" t="s">
        <v>156</v>
      </c>
      <c r="E92" s="191"/>
      <c r="F92" s="192"/>
    </row>
    <row r="93" spans="1:6" ht="14" x14ac:dyDescent="0.15">
      <c r="A93" s="61" t="s">
        <v>73</v>
      </c>
      <c r="B93" s="29" t="s">
        <v>85</v>
      </c>
      <c r="C93" s="29" t="s">
        <v>65</v>
      </c>
      <c r="D93" s="123" t="s">
        <v>145</v>
      </c>
      <c r="E93" s="123"/>
      <c r="F93" s="123"/>
    </row>
    <row r="94" spans="1:6" ht="14" x14ac:dyDescent="0.15">
      <c r="A94" s="61" t="s">
        <v>74</v>
      </c>
      <c r="B94" s="29" t="s">
        <v>85</v>
      </c>
      <c r="C94" s="29" t="s">
        <v>65</v>
      </c>
      <c r="D94" s="123" t="s">
        <v>145</v>
      </c>
      <c r="E94" s="123"/>
      <c r="F94" s="123"/>
    </row>
    <row r="95" spans="1:6" ht="14" x14ac:dyDescent="0.15">
      <c r="A95" s="61" t="s">
        <v>83</v>
      </c>
      <c r="B95" s="29" t="s">
        <v>85</v>
      </c>
      <c r="C95" s="29" t="s">
        <v>65</v>
      </c>
      <c r="D95" s="123" t="s">
        <v>145</v>
      </c>
      <c r="E95" s="123"/>
      <c r="F95" s="123"/>
    </row>
    <row r="96" spans="1:6" ht="14" x14ac:dyDescent="0.15">
      <c r="A96" s="61" t="s">
        <v>104</v>
      </c>
      <c r="B96" s="31" t="s">
        <v>90</v>
      </c>
      <c r="C96" s="132" t="s">
        <v>65</v>
      </c>
      <c r="D96" s="123"/>
      <c r="E96" s="123"/>
      <c r="F96" s="123"/>
    </row>
    <row r="97" spans="1:6" ht="14" x14ac:dyDescent="0.15">
      <c r="A97" s="61" t="s">
        <v>75</v>
      </c>
      <c r="B97" s="32">
        <v>43973</v>
      </c>
      <c r="C97" s="132"/>
      <c r="D97" s="123"/>
      <c r="E97" s="123"/>
      <c r="F97" s="123"/>
    </row>
    <row r="98" spans="1:6" ht="14" x14ac:dyDescent="0.15">
      <c r="A98" s="61" t="s">
        <v>78</v>
      </c>
      <c r="B98" s="133" t="s">
        <v>66</v>
      </c>
      <c r="C98" s="133"/>
      <c r="D98" s="123"/>
      <c r="E98" s="123"/>
      <c r="F98" s="123"/>
    </row>
    <row r="99" spans="1:6" ht="14" x14ac:dyDescent="0.15">
      <c r="A99" s="61" t="s">
        <v>79</v>
      </c>
      <c r="B99" s="50">
        <v>44135</v>
      </c>
      <c r="C99" s="30" t="str">
        <f>IF(B98=O73,L74,IF($J$17&lt;$I$17,$L$7,$L$6))</f>
        <v>CUMPLE</v>
      </c>
      <c r="D99" s="123"/>
      <c r="E99" s="123"/>
      <c r="F99" s="123"/>
    </row>
    <row r="100" spans="1:6" ht="14" x14ac:dyDescent="0.15">
      <c r="A100" s="61" t="s">
        <v>80</v>
      </c>
      <c r="B100" s="33">
        <v>123777867</v>
      </c>
      <c r="C100" s="30" t="str">
        <f>IF(B98=O73,L74,IF(B100&lt;$J$12,$L$7,$L$6))</f>
        <v>CUMPLE</v>
      </c>
      <c r="D100" s="123"/>
      <c r="E100" s="123"/>
      <c r="F100" s="123"/>
    </row>
    <row r="101" spans="1:6" ht="14" x14ac:dyDescent="0.15">
      <c r="A101" s="61" t="s">
        <v>102</v>
      </c>
      <c r="B101" s="124" t="s">
        <v>65</v>
      </c>
      <c r="C101" s="124"/>
      <c r="D101" s="123"/>
      <c r="E101" s="123"/>
      <c r="F101" s="123"/>
    </row>
    <row r="102" spans="1:6" ht="14" x14ac:dyDescent="0.15">
      <c r="A102" s="61" t="s">
        <v>91</v>
      </c>
      <c r="B102" s="124" t="s">
        <v>65</v>
      </c>
      <c r="C102" s="124"/>
      <c r="D102" s="123"/>
      <c r="E102" s="123"/>
      <c r="F102" s="123"/>
    </row>
    <row r="103" spans="1:6" ht="14" x14ac:dyDescent="0.15">
      <c r="A103" s="61" t="s">
        <v>92</v>
      </c>
      <c r="B103" s="124" t="s">
        <v>65</v>
      </c>
      <c r="C103" s="124"/>
      <c r="D103" s="123"/>
      <c r="E103" s="123"/>
      <c r="F103" s="123"/>
    </row>
    <row r="104" spans="1:6" ht="14" x14ac:dyDescent="0.15">
      <c r="A104" s="61" t="s">
        <v>93</v>
      </c>
      <c r="B104" s="124" t="s">
        <v>65</v>
      </c>
      <c r="C104" s="124"/>
      <c r="D104" s="123"/>
      <c r="E104" s="123"/>
      <c r="F104" s="123"/>
    </row>
    <row r="105" spans="1:6" ht="14" x14ac:dyDescent="0.15">
      <c r="A105" s="61" t="s">
        <v>94</v>
      </c>
      <c r="B105" s="124" t="s">
        <v>67</v>
      </c>
      <c r="C105" s="124"/>
      <c r="D105" s="137"/>
      <c r="E105" s="137"/>
      <c r="F105" s="137"/>
    </row>
    <row r="106" spans="1:6" ht="14" x14ac:dyDescent="0.15">
      <c r="A106" s="61" t="s">
        <v>95</v>
      </c>
      <c r="B106" s="29" t="s">
        <v>66</v>
      </c>
      <c r="C106" s="29" t="s">
        <v>65</v>
      </c>
      <c r="D106" s="123"/>
      <c r="E106" s="123"/>
      <c r="F106" s="123"/>
    </row>
    <row r="107" spans="1:6" ht="14" x14ac:dyDescent="0.15">
      <c r="A107" s="61" t="s">
        <v>96</v>
      </c>
      <c r="B107" s="124" t="s">
        <v>67</v>
      </c>
      <c r="C107" s="124"/>
      <c r="D107" s="123" t="s">
        <v>146</v>
      </c>
      <c r="E107" s="123"/>
      <c r="F107" s="123"/>
    </row>
    <row r="108" spans="1:6" ht="14" x14ac:dyDescent="0.15">
      <c r="A108" s="61" t="s">
        <v>108</v>
      </c>
      <c r="B108" s="29" t="s">
        <v>85</v>
      </c>
      <c r="C108" s="29" t="s">
        <v>65</v>
      </c>
      <c r="D108" s="123"/>
      <c r="E108" s="123"/>
      <c r="F108" s="123"/>
    </row>
    <row r="109" spans="1:6" ht="14" x14ac:dyDescent="0.15">
      <c r="A109" s="93" t="s">
        <v>99</v>
      </c>
      <c r="B109" s="125" t="s">
        <v>98</v>
      </c>
      <c r="C109" s="125"/>
      <c r="D109" s="125"/>
      <c r="E109" s="125"/>
      <c r="F109" s="125"/>
    </row>
    <row r="111" spans="1:6" x14ac:dyDescent="0.15">
      <c r="A111" s="140" t="s">
        <v>60</v>
      </c>
      <c r="B111" s="140"/>
      <c r="C111" s="140"/>
      <c r="D111" s="140"/>
      <c r="E111" s="140"/>
      <c r="F111" s="140"/>
    </row>
    <row r="112" spans="1:6" x14ac:dyDescent="0.15">
      <c r="A112" s="141" t="s">
        <v>77</v>
      </c>
      <c r="B112" s="141"/>
      <c r="C112" s="141"/>
      <c r="D112" s="141"/>
      <c r="E112" s="141"/>
      <c r="F112" s="141"/>
    </row>
    <row r="113" spans="1:6" x14ac:dyDescent="0.15">
      <c r="A113" s="142" t="s">
        <v>128</v>
      </c>
      <c r="B113" s="142"/>
      <c r="C113" s="142"/>
      <c r="D113" s="142"/>
      <c r="E113" s="142"/>
      <c r="F113" s="142"/>
    </row>
    <row r="114" spans="1:6" x14ac:dyDescent="0.15">
      <c r="A114" s="143" t="s">
        <v>154</v>
      </c>
      <c r="B114" s="144"/>
      <c r="C114" s="144"/>
      <c r="D114" s="144"/>
      <c r="E114" s="144"/>
      <c r="F114" s="145"/>
    </row>
    <row r="115" spans="1:6" x14ac:dyDescent="0.15">
      <c r="A115" s="35" t="s">
        <v>61</v>
      </c>
      <c r="B115" s="146" t="s">
        <v>62</v>
      </c>
      <c r="C115" s="146"/>
      <c r="D115" s="147" t="s">
        <v>63</v>
      </c>
      <c r="E115" s="147"/>
      <c r="F115" s="147"/>
    </row>
    <row r="116" spans="1:6" ht="14" x14ac:dyDescent="0.15">
      <c r="A116" s="61" t="s">
        <v>69</v>
      </c>
      <c r="B116" s="29" t="s">
        <v>64</v>
      </c>
      <c r="C116" s="30" t="str">
        <f>IF(B116=$J$6,$L$6,IF(B116=$J$7,$L$7,IF(B116=$I$7,$I$20)))</f>
        <v>CUMPLE</v>
      </c>
      <c r="D116" s="123"/>
      <c r="E116" s="123"/>
      <c r="F116" s="123"/>
    </row>
    <row r="117" spans="1:6" ht="14" x14ac:dyDescent="0.15">
      <c r="A117" s="61" t="s">
        <v>70</v>
      </c>
      <c r="B117" s="29" t="s">
        <v>64</v>
      </c>
      <c r="C117" s="30" t="str">
        <f>IF(B117=$J$6,$L$6,IF(B117=$J$7,$L$7,IF(B117=$I$7,$I$20)))</f>
        <v>CUMPLE</v>
      </c>
      <c r="D117" s="123"/>
      <c r="E117" s="123"/>
      <c r="F117" s="123"/>
    </row>
    <row r="118" spans="1:6" ht="14" x14ac:dyDescent="0.15">
      <c r="A118" s="61" t="s">
        <v>81</v>
      </c>
      <c r="B118" s="29" t="s">
        <v>64</v>
      </c>
      <c r="C118" s="30" t="str">
        <f>IF(B118=$J$6,$L$6,IF(B118=$J$7,$L$7,IF(B118=$I$7,$I$20)))</f>
        <v>CUMPLE</v>
      </c>
      <c r="D118" s="123"/>
      <c r="E118" s="123"/>
      <c r="F118" s="123"/>
    </row>
    <row r="119" spans="1:6" ht="14" x14ac:dyDescent="0.15">
      <c r="A119" s="61" t="s">
        <v>82</v>
      </c>
      <c r="B119" s="124" t="s">
        <v>86</v>
      </c>
      <c r="C119" s="124"/>
      <c r="D119" s="123"/>
      <c r="E119" s="123"/>
      <c r="F119" s="123"/>
    </row>
    <row r="120" spans="1:6" ht="14" x14ac:dyDescent="0.15">
      <c r="A120" s="138" t="s">
        <v>105</v>
      </c>
      <c r="B120" s="31" t="s">
        <v>90</v>
      </c>
      <c r="C120" s="132" t="s">
        <v>65</v>
      </c>
      <c r="D120" s="123"/>
      <c r="E120" s="123"/>
      <c r="F120" s="123"/>
    </row>
    <row r="121" spans="1:6" x14ac:dyDescent="0.15">
      <c r="A121" s="138"/>
      <c r="B121" s="32">
        <v>43959</v>
      </c>
      <c r="C121" s="132"/>
      <c r="D121" s="123"/>
      <c r="E121" s="123"/>
      <c r="F121" s="123"/>
    </row>
    <row r="122" spans="1:6" ht="14" x14ac:dyDescent="0.15">
      <c r="A122" s="61" t="s">
        <v>106</v>
      </c>
      <c r="B122" s="124" t="s">
        <v>65</v>
      </c>
      <c r="C122" s="124"/>
      <c r="D122" s="123"/>
      <c r="E122" s="123"/>
      <c r="F122" s="123"/>
    </row>
    <row r="123" spans="1:6" ht="14" x14ac:dyDescent="0.15">
      <c r="A123" s="61" t="s">
        <v>71</v>
      </c>
      <c r="B123" s="124" t="s">
        <v>67</v>
      </c>
      <c r="C123" s="124"/>
      <c r="D123" s="123"/>
      <c r="E123" s="123"/>
      <c r="F123" s="123"/>
    </row>
    <row r="124" spans="1:6" ht="14" x14ac:dyDescent="0.15">
      <c r="A124" s="61" t="s">
        <v>103</v>
      </c>
      <c r="B124" s="124" t="s">
        <v>67</v>
      </c>
      <c r="C124" s="124"/>
      <c r="D124" s="123"/>
      <c r="E124" s="123"/>
      <c r="F124" s="123"/>
    </row>
    <row r="125" spans="1:6" ht="28" x14ac:dyDescent="0.15">
      <c r="A125" s="61" t="s">
        <v>72</v>
      </c>
      <c r="B125" s="124" t="s">
        <v>65</v>
      </c>
      <c r="C125" s="124"/>
      <c r="D125" s="134"/>
      <c r="E125" s="135"/>
      <c r="F125" s="136"/>
    </row>
    <row r="126" spans="1:6" ht="14" x14ac:dyDescent="0.15">
      <c r="A126" s="61" t="s">
        <v>73</v>
      </c>
      <c r="B126" s="29" t="s">
        <v>85</v>
      </c>
      <c r="C126" s="29" t="s">
        <v>65</v>
      </c>
      <c r="D126" s="123" t="s">
        <v>145</v>
      </c>
      <c r="E126" s="123"/>
      <c r="F126" s="123"/>
    </row>
    <row r="127" spans="1:6" ht="14" x14ac:dyDescent="0.15">
      <c r="A127" s="61" t="s">
        <v>74</v>
      </c>
      <c r="B127" s="29" t="s">
        <v>85</v>
      </c>
      <c r="C127" s="29" t="s">
        <v>65</v>
      </c>
      <c r="D127" s="123" t="s">
        <v>145</v>
      </c>
      <c r="E127" s="123"/>
      <c r="F127" s="123"/>
    </row>
    <row r="128" spans="1:6" ht="14" x14ac:dyDescent="0.15">
      <c r="A128" s="61" t="s">
        <v>83</v>
      </c>
      <c r="B128" s="29" t="s">
        <v>85</v>
      </c>
      <c r="C128" s="29" t="s">
        <v>65</v>
      </c>
      <c r="D128" s="123" t="s">
        <v>145</v>
      </c>
      <c r="E128" s="123"/>
      <c r="F128" s="123"/>
    </row>
    <row r="129" spans="1:6" ht="14" x14ac:dyDescent="0.15">
      <c r="A129" s="61" t="s">
        <v>104</v>
      </c>
      <c r="B129" s="31" t="s">
        <v>90</v>
      </c>
      <c r="C129" s="132" t="s">
        <v>65</v>
      </c>
      <c r="D129" s="123"/>
      <c r="E129" s="123"/>
      <c r="F129" s="123"/>
    </row>
    <row r="130" spans="1:6" ht="14" x14ac:dyDescent="0.15">
      <c r="A130" s="61" t="s">
        <v>75</v>
      </c>
      <c r="B130" s="32">
        <v>43959</v>
      </c>
      <c r="C130" s="132"/>
      <c r="D130" s="123"/>
      <c r="E130" s="123"/>
      <c r="F130" s="123"/>
    </row>
    <row r="131" spans="1:6" ht="14" x14ac:dyDescent="0.15">
      <c r="A131" s="61" t="s">
        <v>78</v>
      </c>
      <c r="B131" s="133" t="s">
        <v>66</v>
      </c>
      <c r="C131" s="133"/>
      <c r="D131" s="123"/>
      <c r="E131" s="123"/>
      <c r="F131" s="123"/>
    </row>
    <row r="132" spans="1:6" ht="14" x14ac:dyDescent="0.15">
      <c r="A132" s="61" t="s">
        <v>79</v>
      </c>
      <c r="B132" s="50">
        <v>44135</v>
      </c>
      <c r="C132" s="30" t="str">
        <f>IF(B131=O106,L107,IF($J$17&lt;$I$17,$L$7,$L$6))</f>
        <v>CUMPLE</v>
      </c>
      <c r="D132" s="123"/>
      <c r="E132" s="123"/>
      <c r="F132" s="123"/>
    </row>
    <row r="133" spans="1:6" ht="14" x14ac:dyDescent="0.15">
      <c r="A133" s="61" t="s">
        <v>80</v>
      </c>
      <c r="B133" s="33">
        <v>123777867</v>
      </c>
      <c r="C133" s="30" t="str">
        <f>IF(B131=O106,L107,IF(B133&lt;$J$12,$L$7,$L$6))</f>
        <v>CUMPLE</v>
      </c>
      <c r="D133" s="123"/>
      <c r="E133" s="123"/>
      <c r="F133" s="123"/>
    </row>
    <row r="134" spans="1:6" ht="14" x14ac:dyDescent="0.15">
      <c r="A134" s="61" t="s">
        <v>102</v>
      </c>
      <c r="B134" s="124" t="s">
        <v>65</v>
      </c>
      <c r="C134" s="124"/>
      <c r="D134" s="123"/>
      <c r="E134" s="123"/>
      <c r="F134" s="123"/>
    </row>
    <row r="135" spans="1:6" ht="14" x14ac:dyDescent="0.15">
      <c r="A135" s="61" t="s">
        <v>91</v>
      </c>
      <c r="B135" s="124" t="s">
        <v>65</v>
      </c>
      <c r="C135" s="124"/>
      <c r="D135" s="123"/>
      <c r="E135" s="123"/>
      <c r="F135" s="123"/>
    </row>
    <row r="136" spans="1:6" ht="14" x14ac:dyDescent="0.15">
      <c r="A136" s="61" t="s">
        <v>92</v>
      </c>
      <c r="B136" s="124" t="s">
        <v>65</v>
      </c>
      <c r="C136" s="124"/>
      <c r="D136" s="123"/>
      <c r="E136" s="123"/>
      <c r="F136" s="123"/>
    </row>
    <row r="137" spans="1:6" ht="14" x14ac:dyDescent="0.15">
      <c r="A137" s="61" t="s">
        <v>93</v>
      </c>
      <c r="B137" s="124" t="s">
        <v>65</v>
      </c>
      <c r="C137" s="124"/>
      <c r="D137" s="123"/>
      <c r="E137" s="123"/>
      <c r="F137" s="123"/>
    </row>
    <row r="138" spans="1:6" ht="14" x14ac:dyDescent="0.15">
      <c r="A138" s="61" t="s">
        <v>94</v>
      </c>
      <c r="B138" s="124" t="s">
        <v>67</v>
      </c>
      <c r="C138" s="124"/>
      <c r="D138" s="123"/>
      <c r="E138" s="123"/>
      <c r="F138" s="123"/>
    </row>
    <row r="139" spans="1:6" ht="14" x14ac:dyDescent="0.15">
      <c r="A139" s="61" t="s">
        <v>95</v>
      </c>
      <c r="B139" s="29" t="s">
        <v>66</v>
      </c>
      <c r="C139" s="29" t="s">
        <v>65</v>
      </c>
      <c r="D139" s="123"/>
      <c r="E139" s="123"/>
      <c r="F139" s="123"/>
    </row>
    <row r="140" spans="1:6" ht="14" x14ac:dyDescent="0.15">
      <c r="A140" s="61" t="s">
        <v>96</v>
      </c>
      <c r="B140" s="124" t="s">
        <v>65</v>
      </c>
      <c r="C140" s="124"/>
      <c r="D140" s="123" t="s">
        <v>153</v>
      </c>
      <c r="E140" s="123"/>
      <c r="F140" s="123"/>
    </row>
    <row r="141" spans="1:6" ht="14" x14ac:dyDescent="0.15">
      <c r="A141" s="61" t="s">
        <v>108</v>
      </c>
      <c r="B141" s="29" t="s">
        <v>85</v>
      </c>
      <c r="C141" s="29" t="s">
        <v>65</v>
      </c>
      <c r="D141" s="123"/>
      <c r="E141" s="123"/>
      <c r="F141" s="123"/>
    </row>
    <row r="142" spans="1:6" ht="14" x14ac:dyDescent="0.15">
      <c r="A142" s="34" t="s">
        <v>99</v>
      </c>
      <c r="B142" s="186" t="str">
        <f>IF($G$43=L117,$P$6,$P$7)</f>
        <v>HABILITADO</v>
      </c>
      <c r="C142" s="186"/>
      <c r="D142" s="186"/>
      <c r="E142" s="186"/>
      <c r="F142" s="186"/>
    </row>
  </sheetData>
  <sheetProtection algorithmName="SHA-512" hashValue="f62ib7Vv5zKuAAe3E2SAcR8cxXxVKuK4JXhVn4Tf1OZxY4QTgZ3Sl+U7VUiYB1ARo1fZrkIVQA0ecExkP9PfoA==" saltValue="ewjjoapJCPAmnqJomikekg==" spinCount="100000" sheet="1" objects="1" scenarios="1"/>
  <protectedRanges>
    <protectedRange sqref="C20 B17:B20 C53 B50:B53 C86 B83:B86 C119 B116:B119" name="Rango1"/>
    <protectedRange sqref="B122:C124 B23:C25 B41:C41 B37:C39 B140:C140 B56:C58 B74:C74 B70:C72 B136:C138 B89:C91 B107:C107 B103:C105" name="Rango1_1"/>
    <protectedRange sqref="B26:C26 B59:C59 B92:C92 B125:C125" name="Rango1_2"/>
    <protectedRange sqref="C27:C29 C42 C40 C60:C62 C75 C73 C93:C95 C108 C106 C126:C128 C141 C139" name="Rango1_3"/>
    <protectedRange sqref="D30:D31 D63:D64 D96:D97 D129:D130" name="Rango1_4"/>
    <protectedRange sqref="B35:C36 B68:C69 B101:C102 B134:C135" name="Rango1_6"/>
    <protectedRange sqref="B22 B31 B55 B64 B88 B97 B121 B130" name="Rango1_8"/>
    <protectedRange sqref="B33 B66 B99 B132" name="Rango1_5_2_1"/>
    <protectedRange sqref="B34 B67 B100 B133" name="Rango1_5_1"/>
  </protectedRanges>
  <mergeCells count="194">
    <mergeCell ref="A8:B8"/>
    <mergeCell ref="C8:F8"/>
    <mergeCell ref="A9:F9"/>
    <mergeCell ref="A10:B10"/>
    <mergeCell ref="D10:F10"/>
    <mergeCell ref="A11:E11"/>
    <mergeCell ref="D18:F18"/>
    <mergeCell ref="D19:F19"/>
    <mergeCell ref="B20:C20"/>
    <mergeCell ref="D20:F20"/>
    <mergeCell ref="A12:F12"/>
    <mergeCell ref="A13:F13"/>
    <mergeCell ref="A14:F14"/>
    <mergeCell ref="B16:C16"/>
    <mergeCell ref="D16:F16"/>
    <mergeCell ref="D17:F17"/>
    <mergeCell ref="D32:F32"/>
    <mergeCell ref="B24:C24"/>
    <mergeCell ref="D24:F24"/>
    <mergeCell ref="B25:C25"/>
    <mergeCell ref="D25:F25"/>
    <mergeCell ref="B26:C26"/>
    <mergeCell ref="D26:F26"/>
    <mergeCell ref="A21:A22"/>
    <mergeCell ref="C21:C22"/>
    <mergeCell ref="D21:F21"/>
    <mergeCell ref="D22:F22"/>
    <mergeCell ref="B23:C23"/>
    <mergeCell ref="D23:F23"/>
    <mergeCell ref="D40:F40"/>
    <mergeCell ref="B41:C41"/>
    <mergeCell ref="D41:F41"/>
    <mergeCell ref="D42:F42"/>
    <mergeCell ref="B43:F43"/>
    <mergeCell ref="A15:F15"/>
    <mergeCell ref="B37:C37"/>
    <mergeCell ref="D37:F37"/>
    <mergeCell ref="B38:C38"/>
    <mergeCell ref="D38:F38"/>
    <mergeCell ref="B39:C39"/>
    <mergeCell ref="D39:F39"/>
    <mergeCell ref="D33:F33"/>
    <mergeCell ref="D34:F34"/>
    <mergeCell ref="B35:C35"/>
    <mergeCell ref="D35:F35"/>
    <mergeCell ref="B36:C36"/>
    <mergeCell ref="D36:F36"/>
    <mergeCell ref="D27:F27"/>
    <mergeCell ref="D28:F28"/>
    <mergeCell ref="D29:F29"/>
    <mergeCell ref="C30:C31"/>
    <mergeCell ref="D30:F31"/>
    <mergeCell ref="B32:C32"/>
    <mergeCell ref="D50:F50"/>
    <mergeCell ref="D51:F51"/>
    <mergeCell ref="D52:F52"/>
    <mergeCell ref="B53:C53"/>
    <mergeCell ref="D53:F53"/>
    <mergeCell ref="A45:F45"/>
    <mergeCell ref="A46:F46"/>
    <mergeCell ref="A47:F47"/>
    <mergeCell ref="A48:F48"/>
    <mergeCell ref="B49:C49"/>
    <mergeCell ref="D49:F49"/>
    <mergeCell ref="B57:C57"/>
    <mergeCell ref="D57:F57"/>
    <mergeCell ref="B58:C58"/>
    <mergeCell ref="D58:F58"/>
    <mergeCell ref="B59:C59"/>
    <mergeCell ref="D59:F59"/>
    <mergeCell ref="A54:A55"/>
    <mergeCell ref="C54:C55"/>
    <mergeCell ref="D54:F54"/>
    <mergeCell ref="D55:F55"/>
    <mergeCell ref="B56:C56"/>
    <mergeCell ref="D56:F56"/>
    <mergeCell ref="D66:F66"/>
    <mergeCell ref="D67:F67"/>
    <mergeCell ref="B68:C68"/>
    <mergeCell ref="D68:F68"/>
    <mergeCell ref="B69:C69"/>
    <mergeCell ref="D69:F69"/>
    <mergeCell ref="D60:F60"/>
    <mergeCell ref="D61:F61"/>
    <mergeCell ref="D62:F62"/>
    <mergeCell ref="C63:C64"/>
    <mergeCell ref="D63:F64"/>
    <mergeCell ref="B65:C65"/>
    <mergeCell ref="D65:F65"/>
    <mergeCell ref="D73:F73"/>
    <mergeCell ref="B74:C74"/>
    <mergeCell ref="D74:F74"/>
    <mergeCell ref="D75:F75"/>
    <mergeCell ref="B76:F76"/>
    <mergeCell ref="A78:F78"/>
    <mergeCell ref="B70:C70"/>
    <mergeCell ref="D70:F70"/>
    <mergeCell ref="B71:C71"/>
    <mergeCell ref="D71:F71"/>
    <mergeCell ref="B72:C72"/>
    <mergeCell ref="D72:F72"/>
    <mergeCell ref="D84:F84"/>
    <mergeCell ref="D85:F85"/>
    <mergeCell ref="B86:C86"/>
    <mergeCell ref="D86:F86"/>
    <mergeCell ref="A79:F79"/>
    <mergeCell ref="A80:F80"/>
    <mergeCell ref="A81:F81"/>
    <mergeCell ref="B82:C82"/>
    <mergeCell ref="D82:F82"/>
    <mergeCell ref="D83:F83"/>
    <mergeCell ref="B90:C90"/>
    <mergeCell ref="D90:F90"/>
    <mergeCell ref="B91:C91"/>
    <mergeCell ref="D91:F91"/>
    <mergeCell ref="B92:C92"/>
    <mergeCell ref="D92:F92"/>
    <mergeCell ref="A87:A88"/>
    <mergeCell ref="C87:C88"/>
    <mergeCell ref="D87:F87"/>
    <mergeCell ref="D88:F88"/>
    <mergeCell ref="B89:C89"/>
    <mergeCell ref="D89:F89"/>
    <mergeCell ref="D99:F99"/>
    <mergeCell ref="D100:F100"/>
    <mergeCell ref="B101:C101"/>
    <mergeCell ref="D101:F101"/>
    <mergeCell ref="B102:C102"/>
    <mergeCell ref="D102:F102"/>
    <mergeCell ref="D93:F93"/>
    <mergeCell ref="D94:F94"/>
    <mergeCell ref="D95:F95"/>
    <mergeCell ref="C96:C97"/>
    <mergeCell ref="D96:F97"/>
    <mergeCell ref="B98:C98"/>
    <mergeCell ref="D98:F98"/>
    <mergeCell ref="D106:F106"/>
    <mergeCell ref="B107:C107"/>
    <mergeCell ref="D107:F107"/>
    <mergeCell ref="D108:F108"/>
    <mergeCell ref="B109:F109"/>
    <mergeCell ref="A111:F111"/>
    <mergeCell ref="B103:C103"/>
    <mergeCell ref="D103:F103"/>
    <mergeCell ref="B104:C104"/>
    <mergeCell ref="D104:F104"/>
    <mergeCell ref="B105:C105"/>
    <mergeCell ref="D105:F105"/>
    <mergeCell ref="D117:F117"/>
    <mergeCell ref="D118:F118"/>
    <mergeCell ref="B119:C119"/>
    <mergeCell ref="D119:F119"/>
    <mergeCell ref="A112:F112"/>
    <mergeCell ref="A113:F113"/>
    <mergeCell ref="A114:F114"/>
    <mergeCell ref="B115:C115"/>
    <mergeCell ref="D115:F115"/>
    <mergeCell ref="D116:F116"/>
    <mergeCell ref="B123:C123"/>
    <mergeCell ref="D123:F123"/>
    <mergeCell ref="B124:C124"/>
    <mergeCell ref="D124:F124"/>
    <mergeCell ref="B125:C125"/>
    <mergeCell ref="D125:F125"/>
    <mergeCell ref="A120:A121"/>
    <mergeCell ref="C120:C121"/>
    <mergeCell ref="D120:F120"/>
    <mergeCell ref="D121:F121"/>
    <mergeCell ref="B122:C122"/>
    <mergeCell ref="D122:F122"/>
    <mergeCell ref="D132:F132"/>
    <mergeCell ref="D133:F133"/>
    <mergeCell ref="B134:C134"/>
    <mergeCell ref="D134:F134"/>
    <mergeCell ref="B135:C135"/>
    <mergeCell ref="D135:F135"/>
    <mergeCell ref="D126:F126"/>
    <mergeCell ref="D127:F127"/>
    <mergeCell ref="D128:F128"/>
    <mergeCell ref="C129:C130"/>
    <mergeCell ref="D129:F130"/>
    <mergeCell ref="B131:C131"/>
    <mergeCell ref="D131:F131"/>
    <mergeCell ref="D139:F139"/>
    <mergeCell ref="B140:C140"/>
    <mergeCell ref="D140:F140"/>
    <mergeCell ref="D141:F141"/>
    <mergeCell ref="B142:F142"/>
    <mergeCell ref="B136:C136"/>
    <mergeCell ref="D136:F136"/>
    <mergeCell ref="B137:C137"/>
    <mergeCell ref="D137:F137"/>
    <mergeCell ref="B138:C138"/>
    <mergeCell ref="D138:F138"/>
  </mergeCells>
  <conditionalFormatting sqref="B24:C24">
    <cfRule type="containsText" dxfId="230" priority="80" stopIfTrue="1" operator="containsText" text="NO CUMPLE">
      <formula>NOT(ISERROR(SEARCH("NO CUMPLE",B24)))</formula>
    </cfRule>
  </conditionalFormatting>
  <conditionalFormatting sqref="B23:C23">
    <cfRule type="containsText" dxfId="229" priority="88" stopIfTrue="1" operator="containsText" text="NO CUMPLE">
      <formula>NOT(ISERROR(SEARCH("NO CUMPLE",B23)))</formula>
    </cfRule>
  </conditionalFormatting>
  <conditionalFormatting sqref="C42">
    <cfRule type="containsText" dxfId="228" priority="77" stopIfTrue="1" operator="containsText" text="NO CUMPLE">
      <formula>NOT(ISERROR(SEARCH("NO CUMPLE",C42)))</formula>
    </cfRule>
  </conditionalFormatting>
  <conditionalFormatting sqref="B20:C20">
    <cfRule type="containsText" dxfId="227" priority="81" stopIfTrue="1" operator="containsText" text="NO CUMPLE">
      <formula>NOT(ISERROR(SEARCH("NO CUMPLE",B20)))</formula>
    </cfRule>
  </conditionalFormatting>
  <conditionalFormatting sqref="B26:C26">
    <cfRule type="containsText" dxfId="226" priority="87" stopIfTrue="1" operator="containsText" text="NO CUMPLE">
      <formula>NOT(ISERROR(SEARCH("NO CUMPLE",B26)))</formula>
    </cfRule>
  </conditionalFormatting>
  <conditionalFormatting sqref="C27:C28">
    <cfRule type="containsText" dxfId="225" priority="86" stopIfTrue="1" operator="containsText" text="NO CUMPLE">
      <formula>NOT(ISERROR(SEARCH("NO CUMPLE",C27)))</formula>
    </cfRule>
  </conditionalFormatting>
  <conditionalFormatting sqref="C33:C34">
    <cfRule type="containsText" dxfId="224" priority="85" stopIfTrue="1" operator="containsText" text="NO CUMPLE">
      <formula>NOT(ISERROR(SEARCH("NO CUMPLE",C33)))</formula>
    </cfRule>
  </conditionalFormatting>
  <conditionalFormatting sqref="B35:C36">
    <cfRule type="containsText" dxfId="223" priority="84" stopIfTrue="1" operator="containsText" text="NO CUMPLE">
      <formula>NOT(ISERROR(SEARCH("NO CUMPLE",B35)))</formula>
    </cfRule>
  </conditionalFormatting>
  <conditionalFormatting sqref="B39:C39">
    <cfRule type="containsText" dxfId="222" priority="83" stopIfTrue="1" operator="containsText" text="NO CUMPLE">
      <formula>NOT(ISERROR(SEARCH("NO CUMPLE",B39)))</formula>
    </cfRule>
  </conditionalFormatting>
  <conditionalFormatting sqref="C30:C31">
    <cfRule type="containsText" dxfId="221" priority="74" stopIfTrue="1" operator="containsText" text="NO CUMPLE">
      <formula>NOT(ISERROR(SEARCH("NO CUMPLE",C30)))</formula>
    </cfRule>
  </conditionalFormatting>
  <conditionalFormatting sqref="C29">
    <cfRule type="containsText" dxfId="220" priority="78" stopIfTrue="1" operator="containsText" text="NO CUMPLE">
      <formula>NOT(ISERROR(SEARCH("NO CUMPLE",C29)))</formula>
    </cfRule>
  </conditionalFormatting>
  <conditionalFormatting sqref="B32:C32">
    <cfRule type="containsText" dxfId="219" priority="79" stopIfTrue="1" operator="containsText" text="NO PRESENTA">
      <formula>NOT(ISERROR(SEARCH("NO PRESENTA",B32)))</formula>
    </cfRule>
  </conditionalFormatting>
  <conditionalFormatting sqref="C40">
    <cfRule type="containsText" dxfId="218" priority="76" stopIfTrue="1" operator="containsText" text="NO CUMPLE">
      <formula>NOT(ISERROR(SEARCH("NO CUMPLE",C40)))</formula>
    </cfRule>
  </conditionalFormatting>
  <conditionalFormatting sqref="C21:C22">
    <cfRule type="containsText" dxfId="217" priority="75" stopIfTrue="1" operator="containsText" text="NO CUMPLE">
      <formula>NOT(ISERROR(SEARCH("NO CUMPLE",C21)))</formula>
    </cfRule>
  </conditionalFormatting>
  <conditionalFormatting sqref="C17">
    <cfRule type="containsText" dxfId="216" priority="73" stopIfTrue="1" operator="containsText" text="NO CUMPLE">
      <formula>NOT(ISERROR(SEARCH("NO CUMPLE",C17)))</formula>
    </cfRule>
  </conditionalFormatting>
  <conditionalFormatting sqref="C19">
    <cfRule type="containsText" dxfId="215" priority="71" stopIfTrue="1" operator="containsText" text="NO CUMPLE">
      <formula>NOT(ISERROR(SEARCH("NO CUMPLE",C19)))</formula>
    </cfRule>
  </conditionalFormatting>
  <conditionalFormatting sqref="B41:C41">
    <cfRule type="containsText" dxfId="214" priority="69" stopIfTrue="1" operator="containsText" text="NO CUMPLE">
      <formula>NOT(ISERROR(SEARCH("NO CUMPLE",B41)))</formula>
    </cfRule>
  </conditionalFormatting>
  <conditionalFormatting sqref="C18">
    <cfRule type="containsText" dxfId="213" priority="72" stopIfTrue="1" operator="containsText" text="NO CUMPLE">
      <formula>NOT(ISERROR(SEARCH("NO CUMPLE",C18)))</formula>
    </cfRule>
  </conditionalFormatting>
  <conditionalFormatting sqref="B25:C25">
    <cfRule type="containsText" dxfId="212" priority="70" stopIfTrue="1" operator="containsText" text="NO CUMPLE">
      <formula>NOT(ISERROR(SEARCH("NO CUMPLE",B25)))</formula>
    </cfRule>
  </conditionalFormatting>
  <conditionalFormatting sqref="B37:C37">
    <cfRule type="containsText" dxfId="211" priority="68" stopIfTrue="1" operator="containsText" text="NO CUMPLE">
      <formula>NOT(ISERROR(SEARCH("NO CUMPLE",B37)))</formula>
    </cfRule>
  </conditionalFormatting>
  <conditionalFormatting sqref="B38:C38">
    <cfRule type="containsText" dxfId="210" priority="67" stopIfTrue="1" operator="containsText" text="NO CUMPLE">
      <formula>NOT(ISERROR(SEARCH("NO CUMPLE",B38)))</formula>
    </cfRule>
  </conditionalFormatting>
  <conditionalFormatting sqref="B57:C57">
    <cfRule type="containsText" dxfId="209" priority="58" stopIfTrue="1" operator="containsText" text="NO CUMPLE">
      <formula>NOT(ISERROR(SEARCH("NO CUMPLE",B57)))</formula>
    </cfRule>
  </conditionalFormatting>
  <conditionalFormatting sqref="B56:C56">
    <cfRule type="containsText" dxfId="208" priority="66" stopIfTrue="1" operator="containsText" text="NO CUMPLE">
      <formula>NOT(ISERROR(SEARCH("NO CUMPLE",B56)))</formula>
    </cfRule>
  </conditionalFormatting>
  <conditionalFormatting sqref="C75">
    <cfRule type="containsText" dxfId="207" priority="55" stopIfTrue="1" operator="containsText" text="NO CUMPLE">
      <formula>NOT(ISERROR(SEARCH("NO CUMPLE",C75)))</formula>
    </cfRule>
  </conditionalFormatting>
  <conditionalFormatting sqref="B53:C53">
    <cfRule type="containsText" dxfId="206" priority="59" stopIfTrue="1" operator="containsText" text="NO CUMPLE">
      <formula>NOT(ISERROR(SEARCH("NO CUMPLE",B53)))</formula>
    </cfRule>
  </conditionalFormatting>
  <conditionalFormatting sqref="B59:C59">
    <cfRule type="containsText" dxfId="205" priority="65" stopIfTrue="1" operator="containsText" text="NO CUMPLE">
      <formula>NOT(ISERROR(SEARCH("NO CUMPLE",B59)))</formula>
    </cfRule>
  </conditionalFormatting>
  <conditionalFormatting sqref="C60:C61">
    <cfRule type="containsText" dxfId="204" priority="64" stopIfTrue="1" operator="containsText" text="NO CUMPLE">
      <formula>NOT(ISERROR(SEARCH("NO CUMPLE",C60)))</formula>
    </cfRule>
  </conditionalFormatting>
  <conditionalFormatting sqref="C66:C67">
    <cfRule type="containsText" dxfId="203" priority="63" stopIfTrue="1" operator="containsText" text="NO CUMPLE">
      <formula>NOT(ISERROR(SEARCH("NO CUMPLE",C66)))</formula>
    </cfRule>
  </conditionalFormatting>
  <conditionalFormatting sqref="B68:C69">
    <cfRule type="containsText" dxfId="202" priority="62" stopIfTrue="1" operator="containsText" text="NO CUMPLE">
      <formula>NOT(ISERROR(SEARCH("NO CUMPLE",B68)))</formula>
    </cfRule>
  </conditionalFormatting>
  <conditionalFormatting sqref="B72:C72">
    <cfRule type="containsText" dxfId="201" priority="61" stopIfTrue="1" operator="containsText" text="NO CUMPLE">
      <formula>NOT(ISERROR(SEARCH("NO CUMPLE",B72)))</formula>
    </cfRule>
  </conditionalFormatting>
  <conditionalFormatting sqref="C63:C64">
    <cfRule type="containsText" dxfId="200" priority="52" stopIfTrue="1" operator="containsText" text="NO CUMPLE">
      <formula>NOT(ISERROR(SEARCH("NO CUMPLE",C63)))</formula>
    </cfRule>
  </conditionalFormatting>
  <conditionalFormatting sqref="C62">
    <cfRule type="containsText" dxfId="199" priority="56" stopIfTrue="1" operator="containsText" text="NO CUMPLE">
      <formula>NOT(ISERROR(SEARCH("NO CUMPLE",C62)))</formula>
    </cfRule>
  </conditionalFormatting>
  <conditionalFormatting sqref="B65:C65">
    <cfRule type="containsText" dxfId="198" priority="57" stopIfTrue="1" operator="containsText" text="NO PRESENTA">
      <formula>NOT(ISERROR(SEARCH("NO PRESENTA",B65)))</formula>
    </cfRule>
  </conditionalFormatting>
  <conditionalFormatting sqref="C73">
    <cfRule type="containsText" dxfId="197" priority="54" stopIfTrue="1" operator="containsText" text="NO CUMPLE">
      <formula>NOT(ISERROR(SEARCH("NO CUMPLE",C73)))</formula>
    </cfRule>
  </conditionalFormatting>
  <conditionalFormatting sqref="C54:C55">
    <cfRule type="containsText" dxfId="196" priority="53" stopIfTrue="1" operator="containsText" text="NO CUMPLE">
      <formula>NOT(ISERROR(SEARCH("NO CUMPLE",C54)))</formula>
    </cfRule>
  </conditionalFormatting>
  <conditionalFormatting sqref="C50">
    <cfRule type="containsText" dxfId="195" priority="51" stopIfTrue="1" operator="containsText" text="NO CUMPLE">
      <formula>NOT(ISERROR(SEARCH("NO CUMPLE",C50)))</formula>
    </cfRule>
  </conditionalFormatting>
  <conditionalFormatting sqref="C52">
    <cfRule type="containsText" dxfId="194" priority="49" stopIfTrue="1" operator="containsText" text="NO CUMPLE">
      <formula>NOT(ISERROR(SEARCH("NO CUMPLE",C52)))</formula>
    </cfRule>
  </conditionalFormatting>
  <conditionalFormatting sqref="B74:C74">
    <cfRule type="containsText" dxfId="193" priority="47" stopIfTrue="1" operator="containsText" text="NO CUMPLE">
      <formula>NOT(ISERROR(SEARCH("NO CUMPLE",B74)))</formula>
    </cfRule>
  </conditionalFormatting>
  <conditionalFormatting sqref="C51">
    <cfRule type="containsText" dxfId="192" priority="50" stopIfTrue="1" operator="containsText" text="NO CUMPLE">
      <formula>NOT(ISERROR(SEARCH("NO CUMPLE",C51)))</formula>
    </cfRule>
  </conditionalFormatting>
  <conditionalFormatting sqref="B58:C58">
    <cfRule type="containsText" dxfId="191" priority="48" stopIfTrue="1" operator="containsText" text="NO CUMPLE">
      <formula>NOT(ISERROR(SEARCH("NO CUMPLE",B58)))</formula>
    </cfRule>
  </conditionalFormatting>
  <conditionalFormatting sqref="B70:C70">
    <cfRule type="containsText" dxfId="190" priority="46" stopIfTrue="1" operator="containsText" text="NO CUMPLE">
      <formula>NOT(ISERROR(SEARCH("NO CUMPLE",B70)))</formula>
    </cfRule>
  </conditionalFormatting>
  <conditionalFormatting sqref="B71:C71">
    <cfRule type="containsText" dxfId="189" priority="45" stopIfTrue="1" operator="containsText" text="NO CUMPLE">
      <formula>NOT(ISERROR(SEARCH("NO CUMPLE",B71)))</formula>
    </cfRule>
  </conditionalFormatting>
  <conditionalFormatting sqref="B90:C90">
    <cfRule type="containsText" dxfId="188" priority="36" stopIfTrue="1" operator="containsText" text="NO CUMPLE">
      <formula>NOT(ISERROR(SEARCH("NO CUMPLE",B90)))</formula>
    </cfRule>
  </conditionalFormatting>
  <conditionalFormatting sqref="B89:C89">
    <cfRule type="containsText" dxfId="187" priority="44" stopIfTrue="1" operator="containsText" text="NO CUMPLE">
      <formula>NOT(ISERROR(SEARCH("NO CUMPLE",B89)))</formula>
    </cfRule>
  </conditionalFormatting>
  <conditionalFormatting sqref="C108">
    <cfRule type="containsText" dxfId="186" priority="33" stopIfTrue="1" operator="containsText" text="NO CUMPLE">
      <formula>NOT(ISERROR(SEARCH("NO CUMPLE",C108)))</formula>
    </cfRule>
  </conditionalFormatting>
  <conditionalFormatting sqref="B86:C86">
    <cfRule type="containsText" dxfId="185" priority="37" stopIfTrue="1" operator="containsText" text="NO CUMPLE">
      <formula>NOT(ISERROR(SEARCH("NO CUMPLE",B86)))</formula>
    </cfRule>
  </conditionalFormatting>
  <conditionalFormatting sqref="B92:C92">
    <cfRule type="containsText" dxfId="184" priority="43" stopIfTrue="1" operator="containsText" text="NO CUMPLE">
      <formula>NOT(ISERROR(SEARCH("NO CUMPLE",B92)))</formula>
    </cfRule>
  </conditionalFormatting>
  <conditionalFormatting sqref="C93:C94">
    <cfRule type="containsText" dxfId="183" priority="42" stopIfTrue="1" operator="containsText" text="NO CUMPLE">
      <formula>NOT(ISERROR(SEARCH("NO CUMPLE",C93)))</formula>
    </cfRule>
  </conditionalFormatting>
  <conditionalFormatting sqref="C99:C100">
    <cfRule type="containsText" dxfId="182" priority="41" stopIfTrue="1" operator="containsText" text="NO CUMPLE">
      <formula>NOT(ISERROR(SEARCH("NO CUMPLE",C99)))</formula>
    </cfRule>
  </conditionalFormatting>
  <conditionalFormatting sqref="B101:C102">
    <cfRule type="containsText" dxfId="181" priority="40" stopIfTrue="1" operator="containsText" text="NO CUMPLE">
      <formula>NOT(ISERROR(SEARCH("NO CUMPLE",B101)))</formula>
    </cfRule>
  </conditionalFormatting>
  <conditionalFormatting sqref="B105:C105">
    <cfRule type="containsText" dxfId="180" priority="39" stopIfTrue="1" operator="containsText" text="NO CUMPLE">
      <formula>NOT(ISERROR(SEARCH("NO CUMPLE",B105)))</formula>
    </cfRule>
  </conditionalFormatting>
  <conditionalFormatting sqref="C96:C97">
    <cfRule type="containsText" dxfId="179" priority="30" stopIfTrue="1" operator="containsText" text="NO CUMPLE">
      <formula>NOT(ISERROR(SEARCH("NO CUMPLE",C96)))</formula>
    </cfRule>
  </conditionalFormatting>
  <conditionalFormatting sqref="C95">
    <cfRule type="containsText" dxfId="178" priority="34" stopIfTrue="1" operator="containsText" text="NO CUMPLE">
      <formula>NOT(ISERROR(SEARCH("NO CUMPLE",C95)))</formula>
    </cfRule>
  </conditionalFormatting>
  <conditionalFormatting sqref="B98:C98">
    <cfRule type="containsText" dxfId="177" priority="35" stopIfTrue="1" operator="containsText" text="NO PRESENTA">
      <formula>NOT(ISERROR(SEARCH("NO PRESENTA",B98)))</formula>
    </cfRule>
  </conditionalFormatting>
  <conditionalFormatting sqref="C106">
    <cfRule type="containsText" dxfId="176" priority="32" stopIfTrue="1" operator="containsText" text="NO CUMPLE">
      <formula>NOT(ISERROR(SEARCH("NO CUMPLE",C106)))</formula>
    </cfRule>
  </conditionalFormatting>
  <conditionalFormatting sqref="C87:C88">
    <cfRule type="containsText" dxfId="175" priority="31" stopIfTrue="1" operator="containsText" text="NO CUMPLE">
      <formula>NOT(ISERROR(SEARCH("NO CUMPLE",C87)))</formula>
    </cfRule>
  </conditionalFormatting>
  <conditionalFormatting sqref="C83">
    <cfRule type="containsText" dxfId="174" priority="29" stopIfTrue="1" operator="containsText" text="NO CUMPLE">
      <formula>NOT(ISERROR(SEARCH("NO CUMPLE",C83)))</formula>
    </cfRule>
  </conditionalFormatting>
  <conditionalFormatting sqref="C85">
    <cfRule type="containsText" dxfId="173" priority="27" stopIfTrue="1" operator="containsText" text="NO CUMPLE">
      <formula>NOT(ISERROR(SEARCH("NO CUMPLE",C85)))</formula>
    </cfRule>
  </conditionalFormatting>
  <conditionalFormatting sqref="B107:C107">
    <cfRule type="containsText" dxfId="172" priority="25" stopIfTrue="1" operator="containsText" text="NO CUMPLE">
      <formula>NOT(ISERROR(SEARCH("NO CUMPLE",B107)))</formula>
    </cfRule>
  </conditionalFormatting>
  <conditionalFormatting sqref="C84">
    <cfRule type="containsText" dxfId="171" priority="28" stopIfTrue="1" operator="containsText" text="NO CUMPLE">
      <formula>NOT(ISERROR(SEARCH("NO CUMPLE",C84)))</formula>
    </cfRule>
  </conditionalFormatting>
  <conditionalFormatting sqref="B91:C91">
    <cfRule type="containsText" dxfId="170" priority="26" stopIfTrue="1" operator="containsText" text="NO CUMPLE">
      <formula>NOT(ISERROR(SEARCH("NO CUMPLE",B91)))</formula>
    </cfRule>
  </conditionalFormatting>
  <conditionalFormatting sqref="B103:C103">
    <cfRule type="containsText" dxfId="169" priority="24" stopIfTrue="1" operator="containsText" text="NO CUMPLE">
      <formula>NOT(ISERROR(SEARCH("NO CUMPLE",B103)))</formula>
    </cfRule>
  </conditionalFormatting>
  <conditionalFormatting sqref="B104:C104">
    <cfRule type="containsText" dxfId="168" priority="23" stopIfTrue="1" operator="containsText" text="NO CUMPLE">
      <formula>NOT(ISERROR(SEARCH("NO CUMPLE",B104)))</formula>
    </cfRule>
  </conditionalFormatting>
  <conditionalFormatting sqref="B123:C123">
    <cfRule type="containsText" dxfId="167" priority="14" stopIfTrue="1" operator="containsText" text="NO CUMPLE">
      <formula>NOT(ISERROR(SEARCH("NO CUMPLE",B123)))</formula>
    </cfRule>
  </conditionalFormatting>
  <conditionalFormatting sqref="B122:C122">
    <cfRule type="containsText" dxfId="166" priority="22" stopIfTrue="1" operator="containsText" text="NO CUMPLE">
      <formula>NOT(ISERROR(SEARCH("NO CUMPLE",B122)))</formula>
    </cfRule>
  </conditionalFormatting>
  <conditionalFormatting sqref="C141">
    <cfRule type="containsText" dxfId="165" priority="11" stopIfTrue="1" operator="containsText" text="NO CUMPLE">
      <formula>NOT(ISERROR(SEARCH("NO CUMPLE",C141)))</formula>
    </cfRule>
  </conditionalFormatting>
  <conditionalFormatting sqref="B119:C119">
    <cfRule type="containsText" dxfId="164" priority="15" stopIfTrue="1" operator="containsText" text="NO CUMPLE">
      <formula>NOT(ISERROR(SEARCH("NO CUMPLE",B119)))</formula>
    </cfRule>
  </conditionalFormatting>
  <conditionalFormatting sqref="B125:C125">
    <cfRule type="containsText" dxfId="163" priority="21" stopIfTrue="1" operator="containsText" text="NO CUMPLE">
      <formula>NOT(ISERROR(SEARCH("NO CUMPLE",B125)))</formula>
    </cfRule>
  </conditionalFormatting>
  <conditionalFormatting sqref="C126:C127">
    <cfRule type="containsText" dxfId="162" priority="20" stopIfTrue="1" operator="containsText" text="NO CUMPLE">
      <formula>NOT(ISERROR(SEARCH("NO CUMPLE",C126)))</formula>
    </cfRule>
  </conditionalFormatting>
  <conditionalFormatting sqref="C132:C133">
    <cfRule type="containsText" dxfId="161" priority="19" stopIfTrue="1" operator="containsText" text="NO CUMPLE">
      <formula>NOT(ISERROR(SEARCH("NO CUMPLE",C132)))</formula>
    </cfRule>
  </conditionalFormatting>
  <conditionalFormatting sqref="B134:C135">
    <cfRule type="containsText" dxfId="160" priority="18" stopIfTrue="1" operator="containsText" text="NO CUMPLE">
      <formula>NOT(ISERROR(SEARCH("NO CUMPLE",B134)))</formula>
    </cfRule>
  </conditionalFormatting>
  <conditionalFormatting sqref="B138:C138">
    <cfRule type="containsText" dxfId="159" priority="17" stopIfTrue="1" operator="containsText" text="NO CUMPLE">
      <formula>NOT(ISERROR(SEARCH("NO CUMPLE",B138)))</formula>
    </cfRule>
  </conditionalFormatting>
  <conditionalFormatting sqref="C129:C130">
    <cfRule type="containsText" dxfId="158" priority="8" stopIfTrue="1" operator="containsText" text="NO CUMPLE">
      <formula>NOT(ISERROR(SEARCH("NO CUMPLE",C129)))</formula>
    </cfRule>
  </conditionalFormatting>
  <conditionalFormatting sqref="C128">
    <cfRule type="containsText" dxfId="157" priority="12" stopIfTrue="1" operator="containsText" text="NO CUMPLE">
      <formula>NOT(ISERROR(SEARCH("NO CUMPLE",C128)))</formula>
    </cfRule>
  </conditionalFormatting>
  <conditionalFormatting sqref="B131:C131">
    <cfRule type="containsText" dxfId="156" priority="13" stopIfTrue="1" operator="containsText" text="NO PRESENTA">
      <formula>NOT(ISERROR(SEARCH("NO PRESENTA",B131)))</formula>
    </cfRule>
  </conditionalFormatting>
  <conditionalFormatting sqref="C139">
    <cfRule type="containsText" dxfId="155" priority="10" stopIfTrue="1" operator="containsText" text="NO CUMPLE">
      <formula>NOT(ISERROR(SEARCH("NO CUMPLE",C139)))</formula>
    </cfRule>
  </conditionalFormatting>
  <conditionalFormatting sqref="C120:C121">
    <cfRule type="containsText" dxfId="154" priority="9" stopIfTrue="1" operator="containsText" text="NO CUMPLE">
      <formula>NOT(ISERROR(SEARCH("NO CUMPLE",C120)))</formula>
    </cfRule>
  </conditionalFormatting>
  <conditionalFormatting sqref="C116">
    <cfRule type="containsText" dxfId="153" priority="7" stopIfTrue="1" operator="containsText" text="NO CUMPLE">
      <formula>NOT(ISERROR(SEARCH("NO CUMPLE",C116)))</formula>
    </cfRule>
  </conditionalFormatting>
  <conditionalFormatting sqref="C118">
    <cfRule type="containsText" dxfId="152" priority="5" stopIfTrue="1" operator="containsText" text="NO CUMPLE">
      <formula>NOT(ISERROR(SEARCH("NO CUMPLE",C118)))</formula>
    </cfRule>
  </conditionalFormatting>
  <conditionalFormatting sqref="B140:C140">
    <cfRule type="containsText" dxfId="151" priority="3" stopIfTrue="1" operator="containsText" text="NO CUMPLE">
      <formula>NOT(ISERROR(SEARCH("NO CUMPLE",B140)))</formula>
    </cfRule>
  </conditionalFormatting>
  <conditionalFormatting sqref="C117">
    <cfRule type="containsText" dxfId="150" priority="6" stopIfTrue="1" operator="containsText" text="NO CUMPLE">
      <formula>NOT(ISERROR(SEARCH("NO CUMPLE",C117)))</formula>
    </cfRule>
  </conditionalFormatting>
  <conditionalFormatting sqref="B124:C124">
    <cfRule type="containsText" dxfId="149" priority="4" stopIfTrue="1" operator="containsText" text="NO CUMPLE">
      <formula>NOT(ISERROR(SEARCH("NO CUMPLE",B124)))</formula>
    </cfRule>
  </conditionalFormatting>
  <conditionalFormatting sqref="B136:C136">
    <cfRule type="containsText" dxfId="148" priority="2" stopIfTrue="1" operator="containsText" text="NO CUMPLE">
      <formula>NOT(ISERROR(SEARCH("NO CUMPLE",B136)))</formula>
    </cfRule>
  </conditionalFormatting>
  <conditionalFormatting sqref="B137:C137">
    <cfRule type="containsText" dxfId="147" priority="1" stopIfTrue="1" operator="containsText" text="NO CUMPLE">
      <formula>NOT(ISERROR(SEARCH("NO CUMPLE",B137)))</formula>
    </cfRule>
  </conditionalFormatting>
  <dataValidations count="9">
    <dataValidation type="list" allowBlank="1" showInputMessage="1" showErrorMessage="1" sqref="B24:C25 B41:C41 B37:C38 B57:C58 B74:C74 B70:C71 B90:C91 B107:C107 B103:C104 B123:C124 B140:C140 B136:C137" xr:uid="{F7AA75E2-CC56-0340-93BF-A24EC39E2074}">
      <formula1>$N$6:$N$8</formula1>
    </dataValidation>
    <dataValidation type="list" allowBlank="1" showInputMessage="1" showErrorMessage="1" sqref="B32:C32 B65:C65 B98:C98 B131:C131" xr:uid="{2B811ACB-44C7-FE42-99C3-0CADD33B5FC4}">
      <formula1>$K$6:$K$8</formula1>
    </dataValidation>
    <dataValidation type="list" allowBlank="1" showInputMessage="1" showErrorMessage="1" sqref="C27:C31 C42 C40 C21:C22 B35:C36 C60:C64 C75 C73 C54:C55 B68:C69 C93:C97 C108 C106 C87:C88 B101:C102 C126:C130 C141 C139 C120:C121 B134:C135" xr:uid="{F528189A-2A94-5F4D-8B66-12BF016EFC23}">
      <formula1>$L$6:$L$7</formula1>
    </dataValidation>
    <dataValidation type="list" allowBlank="1" showInputMessage="1" showErrorMessage="1" sqref="B39:C39 B72:C72 B105:C105 B138:C138" xr:uid="{34FEA950-94BF-FD4C-A0F9-B967E8106A80}">
      <formula1>$M$6:$M$7</formula1>
    </dataValidation>
    <dataValidation type="list" allowBlank="1" showInputMessage="1" showErrorMessage="1" sqref="B23:C23 B20:C20 B26:C26 B56:C56 B53:C53 B59:C59 B89:C89 B86:C86 B92:C92 B122:C122 B119:C119 B125:C125" xr:uid="{AEC21176-B633-9740-AA31-376EFBF8AF91}">
      <formula1>$L$6:$L$8</formula1>
    </dataValidation>
    <dataValidation type="list" allowBlank="1" showInputMessage="1" showErrorMessage="1" sqref="B40 B42 B27:B29 B73 B75 B60:B62 B106 B108 B93:B95 B139 B141 B126:B128" xr:uid="{D0C34656-25E6-AA41-8602-60F0653E783C}">
      <formula1>$K$6:$K$7</formula1>
    </dataValidation>
    <dataValidation type="list" allowBlank="1" showInputMessage="1" showErrorMessage="1" sqref="B17:B19 B50:B52 B83:B85 B116:B118" xr:uid="{0F9E2B9C-09CC-E443-8F70-5AE4B97CE65D}">
      <formula1>$J$6:$J$7</formula1>
    </dataValidation>
    <dataValidation type="date" operator="notBetween" allowBlank="1" showInputMessage="1" showErrorMessage="1" sqref="B22 B31 B55 B64 B88 B97 B121 B130" xr:uid="{1350C7AD-E270-1747-A0CB-EFDC7C33DCED}">
      <formula1>26665</formula1>
      <formula2>36161</formula2>
    </dataValidation>
    <dataValidation type="list" allowBlank="1" showInputMessage="1" showErrorMessage="1" sqref="A13:F13 A46:F46 A79:F79 A112:F112" xr:uid="{921A890A-D080-5940-9A51-457B4F2E5EF9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73B69-91EE-8B41-8D6F-168D5D54724E}">
  <sheetPr>
    <pageSetUpPr fitToPage="1"/>
  </sheetPr>
  <dimension ref="A3:W42"/>
  <sheetViews>
    <sheetView zoomScale="110" zoomScaleNormal="110" workbookViewId="0">
      <selection activeCell="A49" sqref="A49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129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-9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42.75" customHeight="1" x14ac:dyDescent="0.15">
      <c r="A16" s="83" t="s">
        <v>69</v>
      </c>
      <c r="B16" s="84" t="s">
        <v>64</v>
      </c>
      <c r="C16" s="85" t="s">
        <v>68</v>
      </c>
      <c r="D16" s="157" t="s">
        <v>196</v>
      </c>
      <c r="E16" s="157"/>
      <c r="F16" s="157"/>
      <c r="G16" s="78">
        <f>IF(C16=$L$7,$L$16,$L$17)</f>
        <v>1</v>
      </c>
      <c r="H16" s="78"/>
      <c r="I16" s="78">
        <v>91</v>
      </c>
      <c r="J16" s="78">
        <f>DAYS360(F11,B32)+3</f>
        <v>109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186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43971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17.25" customHeight="1" x14ac:dyDescent="0.15">
      <c r="A23" s="83" t="s">
        <v>71</v>
      </c>
      <c r="B23" s="154" t="s">
        <v>67</v>
      </c>
      <c r="C23" s="154"/>
      <c r="D23" s="155"/>
      <c r="E23" s="155"/>
      <c r="F23" s="155"/>
      <c r="G23" s="78">
        <f>IF(B23=$L$7,$L$16,$L$17)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IF(B25=$L$7,$L$16,$L$17)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43972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44089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14" x14ac:dyDescent="0.15">
      <c r="A40" s="83" t="s">
        <v>96</v>
      </c>
      <c r="B40" s="154" t="s">
        <v>67</v>
      </c>
      <c r="C40" s="154"/>
      <c r="D40" s="155" t="s">
        <v>178</v>
      </c>
      <c r="E40" s="155"/>
      <c r="F40" s="155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14" x14ac:dyDescent="0.15">
      <c r="A41" s="83" t="s">
        <v>108</v>
      </c>
      <c r="B41" s="84" t="s">
        <v>66</v>
      </c>
      <c r="C41" s="84" t="s">
        <v>65</v>
      </c>
      <c r="D41" s="155"/>
      <c r="E41" s="155"/>
      <c r="F41" s="155"/>
      <c r="G41" s="78">
        <f>IF(C41=$L$7,$L$16,$L$17)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2" t="s">
        <v>99</v>
      </c>
      <c r="B42" s="153" t="str">
        <f>IF($G$42=L17,$P$6,$P$7)</f>
        <v>NO HABILITADO</v>
      </c>
      <c r="C42" s="153"/>
      <c r="D42" s="153"/>
      <c r="E42" s="153"/>
      <c r="F42" s="153"/>
      <c r="G42" s="78">
        <f>SUM(G16:G41)</f>
        <v>1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z1CXeH9eBxVs6jfx7ewcLKzsgReD8AT1nyy/N6RrWJYIHA/HfpSbptkJD8tFXorv4r3i8WA3y/4OBsRuoTZ+OQ==" saltValue="L5+VYImgoSZgEdQGY9gHbg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146" priority="14" stopIfTrue="1" operator="containsText" text="NO CUMPLE">
      <formula>NOT(ISERROR(SEARCH("NO CUMPLE",B23)))</formula>
    </cfRule>
  </conditionalFormatting>
  <conditionalFormatting sqref="B22:C22">
    <cfRule type="containsText" dxfId="145" priority="21" stopIfTrue="1" operator="containsText" text="NO CUMPLE">
      <formula>NOT(ISERROR(SEARCH("NO CUMPLE",B22)))</formula>
    </cfRule>
  </conditionalFormatting>
  <conditionalFormatting sqref="C41">
    <cfRule type="containsText" dxfId="144" priority="11" stopIfTrue="1" operator="containsText" text="NO CUMPLE">
      <formula>NOT(ISERROR(SEARCH("NO CUMPLE",C41)))</formula>
    </cfRule>
  </conditionalFormatting>
  <conditionalFormatting sqref="B19:C19">
    <cfRule type="containsText" dxfId="143" priority="15" stopIfTrue="1" operator="containsText" text="NO CUMPLE">
      <formula>NOT(ISERROR(SEARCH("NO CUMPLE",B19)))</formula>
    </cfRule>
  </conditionalFormatting>
  <conditionalFormatting sqref="B25:C25">
    <cfRule type="containsText" dxfId="142" priority="20" stopIfTrue="1" operator="containsText" text="NO CUMPLE">
      <formula>NOT(ISERROR(SEARCH("NO CUMPLE",B25)))</formula>
    </cfRule>
  </conditionalFormatting>
  <conditionalFormatting sqref="C26:C27">
    <cfRule type="containsText" dxfId="141" priority="19" stopIfTrue="1" operator="containsText" text="NO CUMPLE">
      <formula>NOT(ISERROR(SEARCH("NO CUMPLE",C26)))</formula>
    </cfRule>
  </conditionalFormatting>
  <conditionalFormatting sqref="C32:C33">
    <cfRule type="containsText" dxfId="140" priority="18" stopIfTrue="1" operator="containsText" text="NO CUMPLE">
      <formula>NOT(ISERROR(SEARCH("NO CUMPLE",C32)))</formula>
    </cfRule>
  </conditionalFormatting>
  <conditionalFormatting sqref="B34:C35">
    <cfRule type="containsText" dxfId="139" priority="17" stopIfTrue="1" operator="containsText" text="NO CUMPLE">
      <formula>NOT(ISERROR(SEARCH("NO CUMPLE",B34)))</formula>
    </cfRule>
  </conditionalFormatting>
  <conditionalFormatting sqref="B38:C38">
    <cfRule type="containsText" dxfId="138" priority="16" stopIfTrue="1" operator="containsText" text="NO CUMPLE">
      <formula>NOT(ISERROR(SEARCH("NO CUMPLE",B38)))</formula>
    </cfRule>
  </conditionalFormatting>
  <conditionalFormatting sqref="C29:C30">
    <cfRule type="containsText" dxfId="137" priority="8" stopIfTrue="1" operator="containsText" text="NO CUMPLE">
      <formula>NOT(ISERROR(SEARCH("NO CUMPLE",C29)))</formula>
    </cfRule>
  </conditionalFormatting>
  <conditionalFormatting sqref="C28">
    <cfRule type="containsText" dxfId="136" priority="12" stopIfTrue="1" operator="containsText" text="NO CUMPLE">
      <formula>NOT(ISERROR(SEARCH("NO CUMPLE",C28)))</formula>
    </cfRule>
  </conditionalFormatting>
  <conditionalFormatting sqref="B31:C31">
    <cfRule type="containsText" dxfId="135" priority="13" stopIfTrue="1" operator="containsText" text="NO PRESENTA">
      <formula>NOT(ISERROR(SEARCH("NO PRESENTA",B31)))</formula>
    </cfRule>
  </conditionalFormatting>
  <conditionalFormatting sqref="C39">
    <cfRule type="containsText" dxfId="134" priority="10" stopIfTrue="1" operator="containsText" text="NO CUMPLE">
      <formula>NOT(ISERROR(SEARCH("NO CUMPLE",C39)))</formula>
    </cfRule>
  </conditionalFormatting>
  <conditionalFormatting sqref="C20:C21">
    <cfRule type="containsText" dxfId="133" priority="9" stopIfTrue="1" operator="containsText" text="NO CUMPLE">
      <formula>NOT(ISERROR(SEARCH("NO CUMPLE",C20)))</formula>
    </cfRule>
  </conditionalFormatting>
  <conditionalFormatting sqref="C16">
    <cfRule type="containsText" dxfId="132" priority="7" stopIfTrue="1" operator="containsText" text="NO CUMPLE">
      <formula>NOT(ISERROR(SEARCH("NO CUMPLE",C16)))</formula>
    </cfRule>
  </conditionalFormatting>
  <conditionalFormatting sqref="C18">
    <cfRule type="containsText" dxfId="131" priority="5" stopIfTrue="1" operator="containsText" text="NO CUMPLE">
      <formula>NOT(ISERROR(SEARCH("NO CUMPLE",C18)))</formula>
    </cfRule>
  </conditionalFormatting>
  <conditionalFormatting sqref="B40:C40">
    <cfRule type="containsText" dxfId="130" priority="3" stopIfTrue="1" operator="containsText" text="NO CUMPLE">
      <formula>NOT(ISERROR(SEARCH("NO CUMPLE",B40)))</formula>
    </cfRule>
  </conditionalFormatting>
  <conditionalFormatting sqref="C17">
    <cfRule type="containsText" dxfId="129" priority="6" stopIfTrue="1" operator="containsText" text="NO CUMPLE">
      <formula>NOT(ISERROR(SEARCH("NO CUMPLE",C17)))</formula>
    </cfRule>
  </conditionalFormatting>
  <conditionalFormatting sqref="B24:C24">
    <cfRule type="containsText" dxfId="128" priority="4" stopIfTrue="1" operator="containsText" text="NO CUMPLE">
      <formula>NOT(ISERROR(SEARCH("NO CUMPLE",B24)))</formula>
    </cfRule>
  </conditionalFormatting>
  <conditionalFormatting sqref="B36:C36">
    <cfRule type="containsText" dxfId="127" priority="2" stopIfTrue="1" operator="containsText" text="NO CUMPLE">
      <formula>NOT(ISERROR(SEARCH("NO CUMPLE",B36)))</formula>
    </cfRule>
  </conditionalFormatting>
  <conditionalFormatting sqref="B37:C37">
    <cfRule type="containsText" dxfId="126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914B7A54-6337-E049-88B1-19009DB681F5}">
      <formula1>$N$6:$N$8</formula1>
    </dataValidation>
    <dataValidation type="list" allowBlank="1" showInputMessage="1" showErrorMessage="1" sqref="B31:C31" xr:uid="{A491E8BF-A4B2-074D-9333-D3E9D3F2FDF0}">
      <formula1>$K$6:$K$8</formula1>
    </dataValidation>
    <dataValidation type="list" allowBlank="1" showInputMessage="1" showErrorMessage="1" sqref="C26:C30 C41 C39 C20:C21 B34:C35" xr:uid="{9B4C8431-FA97-D14A-B02A-18E1F383B720}">
      <formula1>$L$6:$L$7</formula1>
    </dataValidation>
    <dataValidation type="list" allowBlank="1" showInputMessage="1" showErrorMessage="1" sqref="B38:C38" xr:uid="{43DC1F96-4905-9243-9EE6-73B77F01B623}">
      <formula1>$M$6:$M$7</formula1>
    </dataValidation>
    <dataValidation type="list" allowBlank="1" showInputMessage="1" showErrorMessage="1" sqref="B22:C22 B19:C19 B25:C25" xr:uid="{366ED96B-3A05-CD41-8A52-447CEB2AF344}">
      <formula1>$L$6:$L$8</formula1>
    </dataValidation>
    <dataValidation type="list" allowBlank="1" showInputMessage="1" showErrorMessage="1" sqref="B39 B41 B26:B28" xr:uid="{7EA88369-94E2-3C47-B036-F746B7514525}">
      <formula1>$K$6:$K$7</formula1>
    </dataValidation>
    <dataValidation type="list" allowBlank="1" showInputMessage="1" showErrorMessage="1" sqref="B16:B18" xr:uid="{8F85004A-07E2-C14B-8641-6B7183C23C6C}">
      <formula1>$J$6:$J$7</formula1>
    </dataValidation>
    <dataValidation type="date" operator="notBetween" allowBlank="1" showInputMessage="1" showErrorMessage="1" sqref="B21 B30" xr:uid="{CE170551-453D-8A47-8C3E-14BC969B657C}">
      <formula1>26665</formula1>
      <formula2>36161</formula2>
    </dataValidation>
    <dataValidation type="list" allowBlank="1" showInputMessage="1" showErrorMessage="1" sqref="A13:F13" xr:uid="{35011D3A-1E43-DD4E-A3D7-348F7F85D032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52EC-1DE7-A14D-9C63-E4686E5A03C4}">
  <sheetPr>
    <pageSetUpPr fitToPage="1"/>
  </sheetPr>
  <dimension ref="A3:W42"/>
  <sheetViews>
    <sheetView zoomScale="110" zoomScaleNormal="110" workbookViewId="0">
      <selection activeCell="A46" sqref="A46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130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-7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IF(B16=$J$6,$L$6,IF(B16=$J$7,$L$7,IF(B16=$I$7,$I$19)))</f>
        <v>CUMPLE</v>
      </c>
      <c r="D16" s="155"/>
      <c r="E16" s="155"/>
      <c r="F16" s="155"/>
      <c r="G16" s="78">
        <f>IF(C16=$L$7,$L$16,$L$17)</f>
        <v>0</v>
      </c>
      <c r="H16" s="78"/>
      <c r="I16" s="78">
        <v>91</v>
      </c>
      <c r="J16" s="78">
        <f>DAYS360(F11,B32)+3</f>
        <v>123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43973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27.75" customHeight="1" x14ac:dyDescent="0.15">
      <c r="A23" s="95" t="s">
        <v>71</v>
      </c>
      <c r="B23" s="193" t="s">
        <v>67</v>
      </c>
      <c r="C23" s="193"/>
      <c r="D23" s="157"/>
      <c r="E23" s="157"/>
      <c r="F23" s="157"/>
      <c r="G23" s="78">
        <f>IF(B23=$L$7,$L$16,$L$17)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IF(B25=$L$7,$L$16,$L$17)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43977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44103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24" customHeight="1" x14ac:dyDescent="0.15">
      <c r="A40" s="83" t="s">
        <v>96</v>
      </c>
      <c r="B40" s="154" t="s">
        <v>67</v>
      </c>
      <c r="C40" s="154"/>
      <c r="D40" s="157" t="s">
        <v>187</v>
      </c>
      <c r="E40" s="157"/>
      <c r="F40" s="157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28.5" customHeight="1" x14ac:dyDescent="0.15">
      <c r="A41" s="83" t="s">
        <v>108</v>
      </c>
      <c r="B41" s="84" t="s">
        <v>66</v>
      </c>
      <c r="C41" s="84" t="s">
        <v>65</v>
      </c>
      <c r="D41" s="157"/>
      <c r="E41" s="157"/>
      <c r="F41" s="157"/>
      <c r="G41" s="78">
        <f>IF(C41=$L$7,$L$16,$L$17)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1" t="s">
        <v>99</v>
      </c>
      <c r="B42" s="179" t="str">
        <f>IF($G$42=L17,$P$6,$P$7)</f>
        <v>HABILITADO</v>
      </c>
      <c r="C42" s="179"/>
      <c r="D42" s="179"/>
      <c r="E42" s="179"/>
      <c r="F42" s="179"/>
      <c r="G42" s="78">
        <f>SUM(G16:G41)</f>
        <v>0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k0BZRheLkdJqM41fdqKatJj6fL28/V1dGI8uZyj3y6GqAh9/+kaNLviuJXhNSOaklaZZUS6E1EBVl08Ms5UxlA==" saltValue="bquaDDI6WaG2jiGzfFtAkA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125" priority="14" stopIfTrue="1" operator="containsText" text="NO CUMPLE">
      <formula>NOT(ISERROR(SEARCH("NO CUMPLE",B23)))</formula>
    </cfRule>
  </conditionalFormatting>
  <conditionalFormatting sqref="B22:C22">
    <cfRule type="containsText" dxfId="124" priority="21" stopIfTrue="1" operator="containsText" text="NO CUMPLE">
      <formula>NOT(ISERROR(SEARCH("NO CUMPLE",B22)))</formula>
    </cfRule>
  </conditionalFormatting>
  <conditionalFormatting sqref="C41">
    <cfRule type="containsText" dxfId="123" priority="11" stopIfTrue="1" operator="containsText" text="NO CUMPLE">
      <formula>NOT(ISERROR(SEARCH("NO CUMPLE",C41)))</formula>
    </cfRule>
  </conditionalFormatting>
  <conditionalFormatting sqref="B19:C19">
    <cfRule type="containsText" dxfId="122" priority="15" stopIfTrue="1" operator="containsText" text="NO CUMPLE">
      <formula>NOT(ISERROR(SEARCH("NO CUMPLE",B19)))</formula>
    </cfRule>
  </conditionalFormatting>
  <conditionalFormatting sqref="B25:C25">
    <cfRule type="containsText" dxfId="121" priority="20" stopIfTrue="1" operator="containsText" text="NO CUMPLE">
      <formula>NOT(ISERROR(SEARCH("NO CUMPLE",B25)))</formula>
    </cfRule>
  </conditionalFormatting>
  <conditionalFormatting sqref="C26:C27">
    <cfRule type="containsText" dxfId="120" priority="19" stopIfTrue="1" operator="containsText" text="NO CUMPLE">
      <formula>NOT(ISERROR(SEARCH("NO CUMPLE",C26)))</formula>
    </cfRule>
  </conditionalFormatting>
  <conditionalFormatting sqref="C32:C33">
    <cfRule type="containsText" dxfId="119" priority="18" stopIfTrue="1" operator="containsText" text="NO CUMPLE">
      <formula>NOT(ISERROR(SEARCH("NO CUMPLE",C32)))</formula>
    </cfRule>
  </conditionalFormatting>
  <conditionalFormatting sqref="B34:C35">
    <cfRule type="containsText" dxfId="118" priority="17" stopIfTrue="1" operator="containsText" text="NO CUMPLE">
      <formula>NOT(ISERROR(SEARCH("NO CUMPLE",B34)))</formula>
    </cfRule>
  </conditionalFormatting>
  <conditionalFormatting sqref="B38:C38">
    <cfRule type="containsText" dxfId="117" priority="16" stopIfTrue="1" operator="containsText" text="NO CUMPLE">
      <formula>NOT(ISERROR(SEARCH("NO CUMPLE",B38)))</formula>
    </cfRule>
  </conditionalFormatting>
  <conditionalFormatting sqref="C29:C30">
    <cfRule type="containsText" dxfId="116" priority="8" stopIfTrue="1" operator="containsText" text="NO CUMPLE">
      <formula>NOT(ISERROR(SEARCH("NO CUMPLE",C29)))</formula>
    </cfRule>
  </conditionalFormatting>
  <conditionalFormatting sqref="C28">
    <cfRule type="containsText" dxfId="115" priority="12" stopIfTrue="1" operator="containsText" text="NO CUMPLE">
      <formula>NOT(ISERROR(SEARCH("NO CUMPLE",C28)))</formula>
    </cfRule>
  </conditionalFormatting>
  <conditionalFormatting sqref="B31:C31">
    <cfRule type="containsText" dxfId="114" priority="13" stopIfTrue="1" operator="containsText" text="NO PRESENTA">
      <formula>NOT(ISERROR(SEARCH("NO PRESENTA",B31)))</formula>
    </cfRule>
  </conditionalFormatting>
  <conditionalFormatting sqref="C39">
    <cfRule type="containsText" dxfId="113" priority="10" stopIfTrue="1" operator="containsText" text="NO CUMPLE">
      <formula>NOT(ISERROR(SEARCH("NO CUMPLE",C39)))</formula>
    </cfRule>
  </conditionalFormatting>
  <conditionalFormatting sqref="C20:C21">
    <cfRule type="containsText" dxfId="112" priority="9" stopIfTrue="1" operator="containsText" text="NO CUMPLE">
      <formula>NOT(ISERROR(SEARCH("NO CUMPLE",C20)))</formula>
    </cfRule>
  </conditionalFormatting>
  <conditionalFormatting sqref="C16">
    <cfRule type="containsText" dxfId="111" priority="7" stopIfTrue="1" operator="containsText" text="NO CUMPLE">
      <formula>NOT(ISERROR(SEARCH("NO CUMPLE",C16)))</formula>
    </cfRule>
  </conditionalFormatting>
  <conditionalFormatting sqref="C18">
    <cfRule type="containsText" dxfId="110" priority="5" stopIfTrue="1" operator="containsText" text="NO CUMPLE">
      <formula>NOT(ISERROR(SEARCH("NO CUMPLE",C18)))</formula>
    </cfRule>
  </conditionalFormatting>
  <conditionalFormatting sqref="B40:C40">
    <cfRule type="containsText" dxfId="109" priority="3" stopIfTrue="1" operator="containsText" text="NO CUMPLE">
      <formula>NOT(ISERROR(SEARCH("NO CUMPLE",B40)))</formula>
    </cfRule>
  </conditionalFormatting>
  <conditionalFormatting sqref="C17">
    <cfRule type="containsText" dxfId="108" priority="6" stopIfTrue="1" operator="containsText" text="NO CUMPLE">
      <formula>NOT(ISERROR(SEARCH("NO CUMPLE",C17)))</formula>
    </cfRule>
  </conditionalFormatting>
  <conditionalFormatting sqref="B24:C24">
    <cfRule type="containsText" dxfId="107" priority="4" stopIfTrue="1" operator="containsText" text="NO CUMPLE">
      <formula>NOT(ISERROR(SEARCH("NO CUMPLE",B24)))</formula>
    </cfRule>
  </conditionalFormatting>
  <conditionalFormatting sqref="B36:C36">
    <cfRule type="containsText" dxfId="106" priority="2" stopIfTrue="1" operator="containsText" text="NO CUMPLE">
      <formula>NOT(ISERROR(SEARCH("NO CUMPLE",B36)))</formula>
    </cfRule>
  </conditionalFormatting>
  <conditionalFormatting sqref="B37:C37">
    <cfRule type="containsText" dxfId="105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6085BE74-C8BD-D34A-973B-08AE4DCDF152}">
      <formula1>$N$6:$N$8</formula1>
    </dataValidation>
    <dataValidation type="list" allowBlank="1" showInputMessage="1" showErrorMessage="1" sqref="B31:C31" xr:uid="{EDF1A0F0-CFB6-FF48-A59B-FDE4B12AB59C}">
      <formula1>$K$6:$K$8</formula1>
    </dataValidation>
    <dataValidation type="list" allowBlank="1" showInputMessage="1" showErrorMessage="1" sqref="C26:C30 C41 C39 C20:C21 B34:C35" xr:uid="{45D75565-2CEC-9F4C-A862-45A664DC5A72}">
      <formula1>$L$6:$L$7</formula1>
    </dataValidation>
    <dataValidation type="list" allowBlank="1" showInputMessage="1" showErrorMessage="1" sqref="B38:C38" xr:uid="{876D76F6-E879-F249-AC6F-69E75C56B955}">
      <formula1>$M$6:$M$7</formula1>
    </dataValidation>
    <dataValidation type="list" allowBlank="1" showInputMessage="1" showErrorMessage="1" sqref="B22:C22 B19:C19 B25:C25" xr:uid="{9857CFEE-88F2-8A48-B944-2EA4A88B7F7E}">
      <formula1>$L$6:$L$8</formula1>
    </dataValidation>
    <dataValidation type="list" allowBlank="1" showInputMessage="1" showErrorMessage="1" sqref="B39 B41 B26:B28" xr:uid="{D28C0E67-78CD-4543-8EA7-B38D1C69E4E5}">
      <formula1>$K$6:$K$7</formula1>
    </dataValidation>
    <dataValidation type="list" allowBlank="1" showInputMessage="1" showErrorMessage="1" sqref="B16:B18" xr:uid="{D90BCA28-D6B0-A84D-ACCD-BE73CC2C4279}">
      <formula1>$J$6:$J$7</formula1>
    </dataValidation>
    <dataValidation type="date" operator="notBetween" allowBlank="1" showInputMessage="1" showErrorMessage="1" sqref="B21 B30" xr:uid="{0E765336-451D-D94A-B79D-035F320CC566}">
      <formula1>26665</formula1>
      <formula2>36161</formula2>
    </dataValidation>
    <dataValidation type="list" allowBlank="1" showInputMessage="1" showErrorMessage="1" sqref="A13:F13" xr:uid="{5669E6EF-EBF5-C940-9B7D-7229E74D2288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35F39-0216-7D43-AFCD-936588D9C225}">
  <sheetPr>
    <pageSetUpPr fitToPage="1"/>
  </sheetPr>
  <dimension ref="A3:W42"/>
  <sheetViews>
    <sheetView topLeftCell="A11" zoomScale="110" zoomScaleNormal="110" workbookViewId="0">
      <selection activeCell="A46" sqref="A46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131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-25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53.25" customHeight="1" x14ac:dyDescent="0.15">
      <c r="A16" s="83" t="s">
        <v>69</v>
      </c>
      <c r="B16" s="84" t="s">
        <v>64</v>
      </c>
      <c r="C16" s="85" t="s">
        <v>68</v>
      </c>
      <c r="D16" s="157" t="s">
        <v>199</v>
      </c>
      <c r="E16" s="157"/>
      <c r="F16" s="157"/>
      <c r="G16" s="78">
        <f>IF(C16=$L$7,$L$16,$L$17)</f>
        <v>1</v>
      </c>
      <c r="H16" s="78"/>
      <c r="I16" s="78">
        <v>91</v>
      </c>
      <c r="J16" s="78">
        <f>DAYS360(F11,B32)+3</f>
        <v>116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43955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39" customHeight="1" x14ac:dyDescent="0.15">
      <c r="A23" s="83" t="s">
        <v>71</v>
      </c>
      <c r="B23" s="154" t="s">
        <v>67</v>
      </c>
      <c r="C23" s="154"/>
      <c r="D23" s="157" t="s">
        <v>198</v>
      </c>
      <c r="E23" s="157"/>
      <c r="F23" s="157"/>
      <c r="G23" s="78">
        <f>IF(B23=$L$7,$L$16,$L$17)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IF(B25=$L$7,$L$16,$L$17)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43963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44096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43.5" customHeight="1" x14ac:dyDescent="0.15">
      <c r="A40" s="83" t="s">
        <v>96</v>
      </c>
      <c r="B40" s="154" t="s">
        <v>67</v>
      </c>
      <c r="C40" s="154"/>
      <c r="D40" s="157" t="s">
        <v>188</v>
      </c>
      <c r="E40" s="157"/>
      <c r="F40" s="157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14" x14ac:dyDescent="0.15">
      <c r="A41" s="83" t="s">
        <v>108</v>
      </c>
      <c r="B41" s="84" t="s">
        <v>66</v>
      </c>
      <c r="C41" s="84" t="s">
        <v>65</v>
      </c>
      <c r="D41" s="155"/>
      <c r="E41" s="155"/>
      <c r="F41" s="155"/>
      <c r="G41" s="78">
        <f>IF(C41=$L$7,$L$16,$L$17)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2" t="s">
        <v>99</v>
      </c>
      <c r="B42" s="153" t="str">
        <f>IF($G$42=L17,$P$6,$P$7)</f>
        <v>NO HABILITADO</v>
      </c>
      <c r="C42" s="153"/>
      <c r="D42" s="153"/>
      <c r="E42" s="153"/>
      <c r="F42" s="153"/>
      <c r="G42" s="78">
        <f>SUM(G16:G41)</f>
        <v>1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s7TQTikcJmjmCxV0w5xHLyPBLhK9XgMrA2nXWhz178Qkxvi8Vg8eJUweulUtLMZDN2y1jjwUv33Za8NRIjBdxQ==" saltValue="NZpcEewSbUiOgGsaQkecKg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104" priority="14" stopIfTrue="1" operator="containsText" text="NO CUMPLE">
      <formula>NOT(ISERROR(SEARCH("NO CUMPLE",B23)))</formula>
    </cfRule>
  </conditionalFormatting>
  <conditionalFormatting sqref="B22:C22">
    <cfRule type="containsText" dxfId="103" priority="21" stopIfTrue="1" operator="containsText" text="NO CUMPLE">
      <formula>NOT(ISERROR(SEARCH("NO CUMPLE",B22)))</formula>
    </cfRule>
  </conditionalFormatting>
  <conditionalFormatting sqref="C41">
    <cfRule type="containsText" dxfId="102" priority="11" stopIfTrue="1" operator="containsText" text="NO CUMPLE">
      <formula>NOT(ISERROR(SEARCH("NO CUMPLE",C41)))</formula>
    </cfRule>
  </conditionalFormatting>
  <conditionalFormatting sqref="B19:C19">
    <cfRule type="containsText" dxfId="101" priority="15" stopIfTrue="1" operator="containsText" text="NO CUMPLE">
      <formula>NOT(ISERROR(SEARCH("NO CUMPLE",B19)))</formula>
    </cfRule>
  </conditionalFormatting>
  <conditionalFormatting sqref="B25:C25">
    <cfRule type="containsText" dxfId="100" priority="20" stopIfTrue="1" operator="containsText" text="NO CUMPLE">
      <formula>NOT(ISERROR(SEARCH("NO CUMPLE",B25)))</formula>
    </cfRule>
  </conditionalFormatting>
  <conditionalFormatting sqref="C26:C27">
    <cfRule type="containsText" dxfId="99" priority="19" stopIfTrue="1" operator="containsText" text="NO CUMPLE">
      <formula>NOT(ISERROR(SEARCH("NO CUMPLE",C26)))</formula>
    </cfRule>
  </conditionalFormatting>
  <conditionalFormatting sqref="C32:C33">
    <cfRule type="containsText" dxfId="98" priority="18" stopIfTrue="1" operator="containsText" text="NO CUMPLE">
      <formula>NOT(ISERROR(SEARCH("NO CUMPLE",C32)))</formula>
    </cfRule>
  </conditionalFormatting>
  <conditionalFormatting sqref="B34:C35">
    <cfRule type="containsText" dxfId="97" priority="17" stopIfTrue="1" operator="containsText" text="NO CUMPLE">
      <formula>NOT(ISERROR(SEARCH("NO CUMPLE",B34)))</formula>
    </cfRule>
  </conditionalFormatting>
  <conditionalFormatting sqref="B38:C38">
    <cfRule type="containsText" dxfId="96" priority="16" stopIfTrue="1" operator="containsText" text="NO CUMPLE">
      <formula>NOT(ISERROR(SEARCH("NO CUMPLE",B38)))</formula>
    </cfRule>
  </conditionalFormatting>
  <conditionalFormatting sqref="C29:C30">
    <cfRule type="containsText" dxfId="95" priority="8" stopIfTrue="1" operator="containsText" text="NO CUMPLE">
      <formula>NOT(ISERROR(SEARCH("NO CUMPLE",C29)))</formula>
    </cfRule>
  </conditionalFormatting>
  <conditionalFormatting sqref="C28">
    <cfRule type="containsText" dxfId="94" priority="12" stopIfTrue="1" operator="containsText" text="NO CUMPLE">
      <formula>NOT(ISERROR(SEARCH("NO CUMPLE",C28)))</formula>
    </cfRule>
  </conditionalFormatting>
  <conditionalFormatting sqref="B31:C31">
    <cfRule type="containsText" dxfId="93" priority="13" stopIfTrue="1" operator="containsText" text="NO PRESENTA">
      <formula>NOT(ISERROR(SEARCH("NO PRESENTA",B31)))</formula>
    </cfRule>
  </conditionalFormatting>
  <conditionalFormatting sqref="C39">
    <cfRule type="containsText" dxfId="92" priority="10" stopIfTrue="1" operator="containsText" text="NO CUMPLE">
      <formula>NOT(ISERROR(SEARCH("NO CUMPLE",C39)))</formula>
    </cfRule>
  </conditionalFormatting>
  <conditionalFormatting sqref="C20:C21">
    <cfRule type="containsText" dxfId="91" priority="9" stopIfTrue="1" operator="containsText" text="NO CUMPLE">
      <formula>NOT(ISERROR(SEARCH("NO CUMPLE",C20)))</formula>
    </cfRule>
  </conditionalFormatting>
  <conditionalFormatting sqref="C16">
    <cfRule type="containsText" dxfId="90" priority="7" stopIfTrue="1" operator="containsText" text="NO CUMPLE">
      <formula>NOT(ISERROR(SEARCH("NO CUMPLE",C16)))</formula>
    </cfRule>
  </conditionalFormatting>
  <conditionalFormatting sqref="C18">
    <cfRule type="containsText" dxfId="89" priority="5" stopIfTrue="1" operator="containsText" text="NO CUMPLE">
      <formula>NOT(ISERROR(SEARCH("NO CUMPLE",C18)))</formula>
    </cfRule>
  </conditionalFormatting>
  <conditionalFormatting sqref="B40:C40">
    <cfRule type="containsText" dxfId="88" priority="3" stopIfTrue="1" operator="containsText" text="NO CUMPLE">
      <formula>NOT(ISERROR(SEARCH("NO CUMPLE",B40)))</formula>
    </cfRule>
  </conditionalFormatting>
  <conditionalFormatting sqref="C17">
    <cfRule type="containsText" dxfId="87" priority="6" stopIfTrue="1" operator="containsText" text="NO CUMPLE">
      <formula>NOT(ISERROR(SEARCH("NO CUMPLE",C17)))</formula>
    </cfRule>
  </conditionalFormatting>
  <conditionalFormatting sqref="B24:C24">
    <cfRule type="containsText" dxfId="86" priority="4" stopIfTrue="1" operator="containsText" text="NO CUMPLE">
      <formula>NOT(ISERROR(SEARCH("NO CUMPLE",B24)))</formula>
    </cfRule>
  </conditionalFormatting>
  <conditionalFormatting sqref="B36:C36">
    <cfRule type="containsText" dxfId="85" priority="2" stopIfTrue="1" operator="containsText" text="NO CUMPLE">
      <formula>NOT(ISERROR(SEARCH("NO CUMPLE",B36)))</formula>
    </cfRule>
  </conditionalFormatting>
  <conditionalFormatting sqref="B37:C37">
    <cfRule type="containsText" dxfId="84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E7002EFC-E512-064A-A8E0-75351E1A792A}">
      <formula1>$N$6:$N$8</formula1>
    </dataValidation>
    <dataValidation type="list" allowBlank="1" showInputMessage="1" showErrorMessage="1" sqref="B31:C31" xr:uid="{2A20F9C8-C003-6C49-8702-09553C0C2796}">
      <formula1>$K$6:$K$8</formula1>
    </dataValidation>
    <dataValidation type="list" allowBlank="1" showInputMessage="1" showErrorMessage="1" sqref="C26:C30 C41 C39 C20:C21 B34:C35" xr:uid="{A610C8F8-2BE2-6F49-8A45-D059532EE912}">
      <formula1>$L$6:$L$7</formula1>
    </dataValidation>
    <dataValidation type="list" allowBlank="1" showInputMessage="1" showErrorMessage="1" sqref="B38:C38" xr:uid="{5FEF0546-833A-D147-A886-969BB71D0BE9}">
      <formula1>$M$6:$M$7</formula1>
    </dataValidation>
    <dataValidation type="list" allowBlank="1" showInputMessage="1" showErrorMessage="1" sqref="B22:C22 B19:C19 B25:C25" xr:uid="{7DF9803B-8812-954F-8E4B-19D2288D38EF}">
      <formula1>$L$6:$L$8</formula1>
    </dataValidation>
    <dataValidation type="list" allowBlank="1" showInputMessage="1" showErrorMessage="1" sqref="B39 B41 B26:B28" xr:uid="{8DAEDFE8-D616-A647-A2EC-A6563429A0FD}">
      <formula1>$K$6:$K$7</formula1>
    </dataValidation>
    <dataValidation type="list" allowBlank="1" showInputMessage="1" showErrorMessage="1" sqref="B16:B18" xr:uid="{50A95427-A536-F946-8EBA-87903139010B}">
      <formula1>$J$6:$J$7</formula1>
    </dataValidation>
    <dataValidation type="date" operator="notBetween" allowBlank="1" showInputMessage="1" showErrorMessage="1" sqref="B21 B30" xr:uid="{39499DA3-8C3B-9C4E-B6B3-9F6D1DAF6770}">
      <formula1>26665</formula1>
      <formula2>36161</formula2>
    </dataValidation>
    <dataValidation type="list" allowBlank="1" showInputMessage="1" showErrorMessage="1" sqref="A13:F13" xr:uid="{80541854-1483-7848-AD87-A1BECA6D9D7A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F56AE-6A87-4241-AF3D-D9C8C4CC2EC6}">
  <sheetPr>
    <pageSetUpPr fitToPage="1"/>
  </sheetPr>
  <dimension ref="A3:W42"/>
  <sheetViews>
    <sheetView zoomScale="110" zoomScaleNormal="110" workbookViewId="0">
      <selection activeCell="B45" sqref="B45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132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-2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IF(B16=$J$6,$L$6,IF(B16=$J$7,$L$7,IF(B16=$I$7,$I$19)))</f>
        <v>CUMPLE</v>
      </c>
      <c r="D16" s="155"/>
      <c r="E16" s="155"/>
      <c r="F16" s="155"/>
      <c r="G16" s="78">
        <f>IF(C16=$L$7,$L$16,$L$17)</f>
        <v>0</v>
      </c>
      <c r="H16" s="78"/>
      <c r="I16" s="78">
        <v>91</v>
      </c>
      <c r="J16" s="78">
        <f>DAYS360(F11,B32)+3</f>
        <v>93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43978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17.25" customHeight="1" x14ac:dyDescent="0.15">
      <c r="A23" s="83" t="s">
        <v>71</v>
      </c>
      <c r="B23" s="154" t="s">
        <v>67</v>
      </c>
      <c r="C23" s="154"/>
      <c r="D23" s="155"/>
      <c r="E23" s="155"/>
      <c r="F23" s="155"/>
      <c r="G23" s="78">
        <f>IF(B23=$L$7,$L$16,$L$17)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IF(B25=$L$7,$L$16,$L$17)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43970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44072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27" customHeight="1" x14ac:dyDescent="0.15">
      <c r="A40" s="83" t="s">
        <v>96</v>
      </c>
      <c r="B40" s="154" t="s">
        <v>65</v>
      </c>
      <c r="C40" s="154"/>
      <c r="D40" s="157" t="s">
        <v>187</v>
      </c>
      <c r="E40" s="157"/>
      <c r="F40" s="157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14" x14ac:dyDescent="0.15">
      <c r="A41" s="83" t="s">
        <v>108</v>
      </c>
      <c r="B41" s="84" t="s">
        <v>66</v>
      </c>
      <c r="C41" s="84" t="s">
        <v>65</v>
      </c>
      <c r="D41" s="155"/>
      <c r="E41" s="155"/>
      <c r="F41" s="155"/>
      <c r="G41" s="78">
        <f>IF(C41=$L$7,$L$16,$L$17)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1" t="s">
        <v>99</v>
      </c>
      <c r="B42" s="179" t="str">
        <f>IF($G$42=L17,$P$6,$P$7)</f>
        <v>HABILITADO</v>
      </c>
      <c r="C42" s="179"/>
      <c r="D42" s="179"/>
      <c r="E42" s="179"/>
      <c r="F42" s="179"/>
      <c r="G42" s="78">
        <f>SUM(G16:G41)</f>
        <v>0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TXJtpxoHF6ttU4WIvOlQ+YTuudJ3D12M4TOYcEjyI52/Pg8as0ct8Tw0NgoMQZu/VxITV5AVKckgg6wIDY40kQ==" saltValue="uNra0AWljzWVAEN+PGAoyg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83" priority="14" stopIfTrue="1" operator="containsText" text="NO CUMPLE">
      <formula>NOT(ISERROR(SEARCH("NO CUMPLE",B23)))</formula>
    </cfRule>
  </conditionalFormatting>
  <conditionalFormatting sqref="B22:C22">
    <cfRule type="containsText" dxfId="82" priority="21" stopIfTrue="1" operator="containsText" text="NO CUMPLE">
      <formula>NOT(ISERROR(SEARCH("NO CUMPLE",B22)))</formula>
    </cfRule>
  </conditionalFormatting>
  <conditionalFormatting sqref="C41">
    <cfRule type="containsText" dxfId="81" priority="11" stopIfTrue="1" operator="containsText" text="NO CUMPLE">
      <formula>NOT(ISERROR(SEARCH("NO CUMPLE",C41)))</formula>
    </cfRule>
  </conditionalFormatting>
  <conditionalFormatting sqref="B19:C19">
    <cfRule type="containsText" dxfId="80" priority="15" stopIfTrue="1" operator="containsText" text="NO CUMPLE">
      <formula>NOT(ISERROR(SEARCH("NO CUMPLE",B19)))</formula>
    </cfRule>
  </conditionalFormatting>
  <conditionalFormatting sqref="B25:C25">
    <cfRule type="containsText" dxfId="79" priority="20" stopIfTrue="1" operator="containsText" text="NO CUMPLE">
      <formula>NOT(ISERROR(SEARCH("NO CUMPLE",B25)))</formula>
    </cfRule>
  </conditionalFormatting>
  <conditionalFormatting sqref="C26:C27">
    <cfRule type="containsText" dxfId="78" priority="19" stopIfTrue="1" operator="containsText" text="NO CUMPLE">
      <formula>NOT(ISERROR(SEARCH("NO CUMPLE",C26)))</formula>
    </cfRule>
  </conditionalFormatting>
  <conditionalFormatting sqref="C32:C33">
    <cfRule type="containsText" dxfId="77" priority="18" stopIfTrue="1" operator="containsText" text="NO CUMPLE">
      <formula>NOT(ISERROR(SEARCH("NO CUMPLE",C32)))</formula>
    </cfRule>
  </conditionalFormatting>
  <conditionalFormatting sqref="B34:C35">
    <cfRule type="containsText" dxfId="76" priority="17" stopIfTrue="1" operator="containsText" text="NO CUMPLE">
      <formula>NOT(ISERROR(SEARCH("NO CUMPLE",B34)))</formula>
    </cfRule>
  </conditionalFormatting>
  <conditionalFormatting sqref="B38:C38">
    <cfRule type="containsText" dxfId="75" priority="16" stopIfTrue="1" operator="containsText" text="NO CUMPLE">
      <formula>NOT(ISERROR(SEARCH("NO CUMPLE",B38)))</formula>
    </cfRule>
  </conditionalFormatting>
  <conditionalFormatting sqref="C29:C30">
    <cfRule type="containsText" dxfId="74" priority="8" stopIfTrue="1" operator="containsText" text="NO CUMPLE">
      <formula>NOT(ISERROR(SEARCH("NO CUMPLE",C29)))</formula>
    </cfRule>
  </conditionalFormatting>
  <conditionalFormatting sqref="C28">
    <cfRule type="containsText" dxfId="73" priority="12" stopIfTrue="1" operator="containsText" text="NO CUMPLE">
      <formula>NOT(ISERROR(SEARCH("NO CUMPLE",C28)))</formula>
    </cfRule>
  </conditionalFormatting>
  <conditionalFormatting sqref="B31:C31">
    <cfRule type="containsText" dxfId="72" priority="13" stopIfTrue="1" operator="containsText" text="NO PRESENTA">
      <formula>NOT(ISERROR(SEARCH("NO PRESENTA",B31)))</formula>
    </cfRule>
  </conditionalFormatting>
  <conditionalFormatting sqref="C39">
    <cfRule type="containsText" dxfId="71" priority="10" stopIfTrue="1" operator="containsText" text="NO CUMPLE">
      <formula>NOT(ISERROR(SEARCH("NO CUMPLE",C39)))</formula>
    </cfRule>
  </conditionalFormatting>
  <conditionalFormatting sqref="C20:C21">
    <cfRule type="containsText" dxfId="70" priority="9" stopIfTrue="1" operator="containsText" text="NO CUMPLE">
      <formula>NOT(ISERROR(SEARCH("NO CUMPLE",C20)))</formula>
    </cfRule>
  </conditionalFormatting>
  <conditionalFormatting sqref="C16">
    <cfRule type="containsText" dxfId="69" priority="7" stopIfTrue="1" operator="containsText" text="NO CUMPLE">
      <formula>NOT(ISERROR(SEARCH("NO CUMPLE",C16)))</formula>
    </cfRule>
  </conditionalFormatting>
  <conditionalFormatting sqref="C18">
    <cfRule type="containsText" dxfId="68" priority="5" stopIfTrue="1" operator="containsText" text="NO CUMPLE">
      <formula>NOT(ISERROR(SEARCH("NO CUMPLE",C18)))</formula>
    </cfRule>
  </conditionalFormatting>
  <conditionalFormatting sqref="B40:C40">
    <cfRule type="containsText" dxfId="67" priority="3" stopIfTrue="1" operator="containsText" text="NO CUMPLE">
      <formula>NOT(ISERROR(SEARCH("NO CUMPLE",B40)))</formula>
    </cfRule>
  </conditionalFormatting>
  <conditionalFormatting sqref="C17">
    <cfRule type="containsText" dxfId="66" priority="6" stopIfTrue="1" operator="containsText" text="NO CUMPLE">
      <formula>NOT(ISERROR(SEARCH("NO CUMPLE",C17)))</formula>
    </cfRule>
  </conditionalFormatting>
  <conditionalFormatting sqref="B24:C24">
    <cfRule type="containsText" dxfId="65" priority="4" stopIfTrue="1" operator="containsText" text="NO CUMPLE">
      <formula>NOT(ISERROR(SEARCH("NO CUMPLE",B24)))</formula>
    </cfRule>
  </conditionalFormatting>
  <conditionalFormatting sqref="B36:C36">
    <cfRule type="containsText" dxfId="64" priority="2" stopIfTrue="1" operator="containsText" text="NO CUMPLE">
      <formula>NOT(ISERROR(SEARCH("NO CUMPLE",B36)))</formula>
    </cfRule>
  </conditionalFormatting>
  <conditionalFormatting sqref="B37:C37">
    <cfRule type="containsText" dxfId="63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803C4540-57DC-3340-90FD-3146B70AACE8}">
      <formula1>$N$6:$N$8</formula1>
    </dataValidation>
    <dataValidation type="list" allowBlank="1" showInputMessage="1" showErrorMessage="1" sqref="B31:C31" xr:uid="{95F0BDA2-E8B1-D345-9B50-DC19F321F8E0}">
      <formula1>$K$6:$K$8</formula1>
    </dataValidation>
    <dataValidation type="list" allowBlank="1" showInputMessage="1" showErrorMessage="1" sqref="C26:C30 C41 C39 C20:C21 B34:C35" xr:uid="{B9CB3079-CDC6-E346-A52A-6B9321B30331}">
      <formula1>$L$6:$L$7</formula1>
    </dataValidation>
    <dataValidation type="list" allowBlank="1" showInputMessage="1" showErrorMessage="1" sqref="B38:C38" xr:uid="{091C70A1-6482-C14C-8254-FD4D70445ADC}">
      <formula1>$M$6:$M$7</formula1>
    </dataValidation>
    <dataValidation type="list" allowBlank="1" showInputMessage="1" showErrorMessage="1" sqref="B22:C22 B19:C19 B25:C25" xr:uid="{A369206F-11A4-9440-946F-ECB895A4B851}">
      <formula1>$L$6:$L$8</formula1>
    </dataValidation>
    <dataValidation type="list" allowBlank="1" showInputMessage="1" showErrorMessage="1" sqref="B39 B41 B26:B28" xr:uid="{5420FD81-B0E3-7447-9922-F3826C52C5C3}">
      <formula1>$K$6:$K$7</formula1>
    </dataValidation>
    <dataValidation type="list" allowBlank="1" showInputMessage="1" showErrorMessage="1" sqref="B16:B18" xr:uid="{7E8CCA06-EAB1-EE46-A993-0A029343A5F5}">
      <formula1>$J$6:$J$7</formula1>
    </dataValidation>
    <dataValidation type="date" operator="notBetween" allowBlank="1" showInputMessage="1" showErrorMessage="1" sqref="B21 B30" xr:uid="{EB83D275-EAA8-1743-89CF-61B519D49F3D}">
      <formula1>26665</formula1>
      <formula2>36161</formula2>
    </dataValidation>
    <dataValidation type="list" allowBlank="1" showInputMessage="1" showErrorMessage="1" sqref="A13:F13" xr:uid="{E6DDBC68-995D-244E-A50C-92964DC2ADF5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77CA7-5828-B643-9BE8-09159D310508}">
  <sheetPr>
    <pageSetUpPr fitToPage="1"/>
  </sheetPr>
  <dimension ref="A3:W42"/>
  <sheetViews>
    <sheetView zoomScale="110" zoomScaleNormal="110" workbookViewId="0">
      <selection activeCell="A46" sqref="A46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133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-11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IF(B16=$J$6,$L$6,IF(B16=$J$7,$L$7,IF(B16=$I$7,$I$19)))</f>
        <v>CUMPLE</v>
      </c>
      <c r="D16" s="155"/>
      <c r="E16" s="155"/>
      <c r="F16" s="155"/>
      <c r="G16" s="78">
        <f>IF(C16=$L$7,$L$16,$L$17)</f>
        <v>0</v>
      </c>
      <c r="H16" s="78"/>
      <c r="I16" s="78">
        <v>91</v>
      </c>
      <c r="J16" s="78">
        <f>DAYS360(F11,B32)+3</f>
        <v>103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43969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17.25" customHeight="1" x14ac:dyDescent="0.15">
      <c r="A23" s="83" t="s">
        <v>71</v>
      </c>
      <c r="B23" s="154" t="s">
        <v>67</v>
      </c>
      <c r="C23" s="154"/>
      <c r="D23" s="155"/>
      <c r="E23" s="155"/>
      <c r="F23" s="155"/>
      <c r="G23" s="78">
        <f>IF(B23=$L$7,$L$16,$L$17)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IF(B25=$L$7,$L$16,$L$17)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43972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44083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27" customHeight="1" x14ac:dyDescent="0.15">
      <c r="A40" s="83" t="s">
        <v>96</v>
      </c>
      <c r="B40" s="154" t="s">
        <v>65</v>
      </c>
      <c r="C40" s="154"/>
      <c r="D40" s="157" t="s">
        <v>184</v>
      </c>
      <c r="E40" s="157"/>
      <c r="F40" s="157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14" x14ac:dyDescent="0.15">
      <c r="A41" s="83" t="s">
        <v>108</v>
      </c>
      <c r="B41" s="84" t="s">
        <v>66</v>
      </c>
      <c r="C41" s="84" t="s">
        <v>65</v>
      </c>
      <c r="D41" s="155"/>
      <c r="E41" s="155"/>
      <c r="F41" s="155"/>
      <c r="G41" s="78">
        <f>IF(C41=$L$7,$L$16,$L$17)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1" t="s">
        <v>99</v>
      </c>
      <c r="B42" s="179" t="str">
        <f>IF($G$42=L17,$P$6,$P$7)</f>
        <v>HABILITADO</v>
      </c>
      <c r="C42" s="179"/>
      <c r="D42" s="179"/>
      <c r="E42" s="179"/>
      <c r="F42" s="179"/>
      <c r="G42" s="78">
        <f>SUM(G16:G41)</f>
        <v>0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kdWHT1VWJ0sVl0///CkyMbHBl9EE3U01Ps/qVC2mW9Cqxmz1haJfdV7akeJQuyNaQ1BQyIkFw0nKCIkG88gAbg==" saltValue="kTDMaghp3jw/sLcaFmYgRQ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62" priority="14" stopIfTrue="1" operator="containsText" text="NO CUMPLE">
      <formula>NOT(ISERROR(SEARCH("NO CUMPLE",B23)))</formula>
    </cfRule>
  </conditionalFormatting>
  <conditionalFormatting sqref="B22:C22">
    <cfRule type="containsText" dxfId="61" priority="21" stopIfTrue="1" operator="containsText" text="NO CUMPLE">
      <formula>NOT(ISERROR(SEARCH("NO CUMPLE",B22)))</formula>
    </cfRule>
  </conditionalFormatting>
  <conditionalFormatting sqref="C41">
    <cfRule type="containsText" dxfId="60" priority="11" stopIfTrue="1" operator="containsText" text="NO CUMPLE">
      <formula>NOT(ISERROR(SEARCH("NO CUMPLE",C41)))</formula>
    </cfRule>
  </conditionalFormatting>
  <conditionalFormatting sqref="B19:C19">
    <cfRule type="containsText" dxfId="59" priority="15" stopIfTrue="1" operator="containsText" text="NO CUMPLE">
      <formula>NOT(ISERROR(SEARCH("NO CUMPLE",B19)))</formula>
    </cfRule>
  </conditionalFormatting>
  <conditionalFormatting sqref="B25:C25">
    <cfRule type="containsText" dxfId="58" priority="20" stopIfTrue="1" operator="containsText" text="NO CUMPLE">
      <formula>NOT(ISERROR(SEARCH("NO CUMPLE",B25)))</formula>
    </cfRule>
  </conditionalFormatting>
  <conditionalFormatting sqref="C26:C27">
    <cfRule type="containsText" dxfId="57" priority="19" stopIfTrue="1" operator="containsText" text="NO CUMPLE">
      <formula>NOT(ISERROR(SEARCH("NO CUMPLE",C26)))</formula>
    </cfRule>
  </conditionalFormatting>
  <conditionalFormatting sqref="C32:C33">
    <cfRule type="containsText" dxfId="56" priority="18" stopIfTrue="1" operator="containsText" text="NO CUMPLE">
      <formula>NOT(ISERROR(SEARCH("NO CUMPLE",C32)))</formula>
    </cfRule>
  </conditionalFormatting>
  <conditionalFormatting sqref="B34:C35">
    <cfRule type="containsText" dxfId="55" priority="17" stopIfTrue="1" operator="containsText" text="NO CUMPLE">
      <formula>NOT(ISERROR(SEARCH("NO CUMPLE",B34)))</formula>
    </cfRule>
  </conditionalFormatting>
  <conditionalFormatting sqref="B38:C38">
    <cfRule type="containsText" dxfId="54" priority="16" stopIfTrue="1" operator="containsText" text="NO CUMPLE">
      <formula>NOT(ISERROR(SEARCH("NO CUMPLE",B38)))</formula>
    </cfRule>
  </conditionalFormatting>
  <conditionalFormatting sqref="C29:C30">
    <cfRule type="containsText" dxfId="53" priority="8" stopIfTrue="1" operator="containsText" text="NO CUMPLE">
      <formula>NOT(ISERROR(SEARCH("NO CUMPLE",C29)))</formula>
    </cfRule>
  </conditionalFormatting>
  <conditionalFormatting sqref="C28">
    <cfRule type="containsText" dxfId="52" priority="12" stopIfTrue="1" operator="containsText" text="NO CUMPLE">
      <formula>NOT(ISERROR(SEARCH("NO CUMPLE",C28)))</formula>
    </cfRule>
  </conditionalFormatting>
  <conditionalFormatting sqref="B31:C31">
    <cfRule type="containsText" dxfId="51" priority="13" stopIfTrue="1" operator="containsText" text="NO PRESENTA">
      <formula>NOT(ISERROR(SEARCH("NO PRESENTA",B31)))</formula>
    </cfRule>
  </conditionalFormatting>
  <conditionalFormatting sqref="C39">
    <cfRule type="containsText" dxfId="50" priority="10" stopIfTrue="1" operator="containsText" text="NO CUMPLE">
      <formula>NOT(ISERROR(SEARCH("NO CUMPLE",C39)))</formula>
    </cfRule>
  </conditionalFormatting>
  <conditionalFormatting sqref="C20:C21">
    <cfRule type="containsText" dxfId="49" priority="9" stopIfTrue="1" operator="containsText" text="NO CUMPLE">
      <formula>NOT(ISERROR(SEARCH("NO CUMPLE",C20)))</formula>
    </cfRule>
  </conditionalFormatting>
  <conditionalFormatting sqref="C16">
    <cfRule type="containsText" dxfId="48" priority="7" stopIfTrue="1" operator="containsText" text="NO CUMPLE">
      <formula>NOT(ISERROR(SEARCH("NO CUMPLE",C16)))</formula>
    </cfRule>
  </conditionalFormatting>
  <conditionalFormatting sqref="C18">
    <cfRule type="containsText" dxfId="47" priority="5" stopIfTrue="1" operator="containsText" text="NO CUMPLE">
      <formula>NOT(ISERROR(SEARCH("NO CUMPLE",C18)))</formula>
    </cfRule>
  </conditionalFormatting>
  <conditionalFormatting sqref="B40:C40">
    <cfRule type="containsText" dxfId="46" priority="3" stopIfTrue="1" operator="containsText" text="NO CUMPLE">
      <formula>NOT(ISERROR(SEARCH("NO CUMPLE",B40)))</formula>
    </cfRule>
  </conditionalFormatting>
  <conditionalFormatting sqref="C17">
    <cfRule type="containsText" dxfId="45" priority="6" stopIfTrue="1" operator="containsText" text="NO CUMPLE">
      <formula>NOT(ISERROR(SEARCH("NO CUMPLE",C17)))</formula>
    </cfRule>
  </conditionalFormatting>
  <conditionalFormatting sqref="B24:C24">
    <cfRule type="containsText" dxfId="44" priority="4" stopIfTrue="1" operator="containsText" text="NO CUMPLE">
      <formula>NOT(ISERROR(SEARCH("NO CUMPLE",B24)))</formula>
    </cfRule>
  </conditionalFormatting>
  <conditionalFormatting sqref="B36:C36">
    <cfRule type="containsText" dxfId="43" priority="2" stopIfTrue="1" operator="containsText" text="NO CUMPLE">
      <formula>NOT(ISERROR(SEARCH("NO CUMPLE",B36)))</formula>
    </cfRule>
  </conditionalFormatting>
  <conditionalFormatting sqref="B37:C37">
    <cfRule type="containsText" dxfId="42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A13:F13" xr:uid="{58A43CB8-85DC-CF49-8DBF-B26E8C55D227}">
      <formula1>$L$3:$L$4</formula1>
    </dataValidation>
    <dataValidation type="date" operator="notBetween" allowBlank="1" showInputMessage="1" showErrorMessage="1" sqref="B21 B30" xr:uid="{BBCB8C67-52DE-A847-B229-731D14C1C6D5}">
      <formula1>26665</formula1>
      <formula2>36161</formula2>
    </dataValidation>
    <dataValidation type="list" allowBlank="1" showInputMessage="1" showErrorMessage="1" sqref="B16:B18" xr:uid="{C5DDABE7-8A28-334B-9E32-9EC0351C2F6C}">
      <formula1>$J$6:$J$7</formula1>
    </dataValidation>
    <dataValidation type="list" allowBlank="1" showInputMessage="1" showErrorMessage="1" sqref="B39 B41 B26:B28" xr:uid="{66803F40-7206-984B-BED4-481AA68B49C8}">
      <formula1>$K$6:$K$7</formula1>
    </dataValidation>
    <dataValidation type="list" allowBlank="1" showInputMessage="1" showErrorMessage="1" sqref="B22:C22 B19:C19 B25:C25" xr:uid="{90C07B57-5809-E44B-8939-15F600ECF13E}">
      <formula1>$L$6:$L$8</formula1>
    </dataValidation>
    <dataValidation type="list" allowBlank="1" showInputMessage="1" showErrorMessage="1" sqref="B38:C38" xr:uid="{679C54C5-2F41-974C-B3D7-FEA5D4CE999A}">
      <formula1>$M$6:$M$7</formula1>
    </dataValidation>
    <dataValidation type="list" allowBlank="1" showInputMessage="1" showErrorMessage="1" sqref="C26:C30 C41 C39 C20:C21 B34:C35" xr:uid="{42EC6836-0F35-A14F-9CC1-10914726F2FD}">
      <formula1>$L$6:$L$7</formula1>
    </dataValidation>
    <dataValidation type="list" allowBlank="1" showInputMessage="1" showErrorMessage="1" sqref="B31:C31" xr:uid="{CBBC6B31-9FC0-3D45-8615-5D498D54084E}">
      <formula1>$K$6:$K$8</formula1>
    </dataValidation>
    <dataValidation type="list" allowBlank="1" showInputMessage="1" showErrorMessage="1" sqref="B23:C24 B40:C40 B36:C37" xr:uid="{489DB246-5B21-C64F-927B-B4F0A12699AB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97672-6A16-DF44-AAC6-FAAB4B87BBA1}">
  <sheetPr>
    <pageSetUpPr fitToPage="1"/>
  </sheetPr>
  <dimension ref="A3:W42"/>
  <sheetViews>
    <sheetView zoomScale="110" zoomScaleNormal="110" workbookViewId="0">
      <selection activeCell="A49" sqref="A49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134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-7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IF(B16=$J$6,$L$6,IF(B16=$J$7,$L$7,IF(B16=$I$7,$I$19)))</f>
        <v>CUMPLE</v>
      </c>
      <c r="D16" s="155"/>
      <c r="E16" s="155"/>
      <c r="F16" s="155"/>
      <c r="G16" s="78">
        <f>IF(C16=$L$7,$L$16,$L$17)</f>
        <v>0</v>
      </c>
      <c r="H16" s="78"/>
      <c r="I16" s="78">
        <v>91</v>
      </c>
      <c r="J16" s="78">
        <f>DAYS360(F11,B32)+3</f>
        <v>109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43973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69.75" customHeight="1" x14ac:dyDescent="0.15">
      <c r="A23" s="83" t="s">
        <v>71</v>
      </c>
      <c r="B23" s="154" t="s">
        <v>68</v>
      </c>
      <c r="C23" s="154"/>
      <c r="D23" s="157" t="s">
        <v>190</v>
      </c>
      <c r="E23" s="157"/>
      <c r="F23" s="157"/>
      <c r="G23" s="78">
        <f>IF(B23=$L$7,$L$16,$L$17)</f>
        <v>1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65</v>
      </c>
      <c r="C25" s="154"/>
      <c r="D25" s="160"/>
      <c r="E25" s="161"/>
      <c r="F25" s="162"/>
      <c r="G25" s="78">
        <f>IF(B25=$L$7,$L$16,$L$17)</f>
        <v>0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43950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44089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14" x14ac:dyDescent="0.15">
      <c r="A40" s="83" t="s">
        <v>96</v>
      </c>
      <c r="B40" s="154" t="s">
        <v>67</v>
      </c>
      <c r="C40" s="154"/>
      <c r="D40" s="155" t="s">
        <v>178</v>
      </c>
      <c r="E40" s="155"/>
      <c r="F40" s="155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28.5" customHeight="1" x14ac:dyDescent="0.15">
      <c r="A41" s="83" t="s">
        <v>108</v>
      </c>
      <c r="B41" s="84" t="s">
        <v>66</v>
      </c>
      <c r="C41" s="84" t="s">
        <v>68</v>
      </c>
      <c r="D41" s="157" t="s">
        <v>189</v>
      </c>
      <c r="E41" s="157"/>
      <c r="F41" s="157"/>
      <c r="G41" s="78">
        <f>IF(C41=$L$7,$L$16,$L$17)</f>
        <v>1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2" t="s">
        <v>99</v>
      </c>
      <c r="B42" s="153" t="str">
        <f>IF($G$42=L17,$P$6,$P$7)</f>
        <v>NO HABILITADO</v>
      </c>
      <c r="C42" s="153"/>
      <c r="D42" s="153"/>
      <c r="E42" s="153"/>
      <c r="F42" s="153"/>
      <c r="G42" s="78">
        <f>SUM(G16:G41)</f>
        <v>2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trfIGr81pCh2EUpbteE7cxzTgu9XV6P+sCt+38rxy9f+yy1pVdtY3K9Zhqn5gkXiwhpvkHTgNLcxMQBiKXbcIw==" saltValue="ziSfXOdk9+rUJeZFnktjyQ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A11:E11"/>
    <mergeCell ref="A12:F12"/>
    <mergeCell ref="A13:F13"/>
    <mergeCell ref="A14:F14"/>
    <mergeCell ref="A8:B8"/>
    <mergeCell ref="C8:F8"/>
    <mergeCell ref="A9:F9"/>
    <mergeCell ref="A10:B10"/>
    <mergeCell ref="D10:F10"/>
    <mergeCell ref="B15:C15"/>
    <mergeCell ref="D15:F15"/>
    <mergeCell ref="D17:F17"/>
    <mergeCell ref="D18:F18"/>
    <mergeCell ref="B19:C19"/>
    <mergeCell ref="D19:F19"/>
    <mergeCell ref="D16:F16"/>
    <mergeCell ref="D32:F32"/>
    <mergeCell ref="A20:A21"/>
    <mergeCell ref="C20:C21"/>
    <mergeCell ref="D20:F20"/>
    <mergeCell ref="D21:F21"/>
    <mergeCell ref="B22:C22"/>
    <mergeCell ref="D22:F22"/>
    <mergeCell ref="B31:C31"/>
    <mergeCell ref="D31:F31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C29:C30"/>
    <mergeCell ref="D29:F30"/>
    <mergeCell ref="D33:F33"/>
    <mergeCell ref="B35:C35"/>
    <mergeCell ref="D35:F35"/>
    <mergeCell ref="B36:C36"/>
    <mergeCell ref="D36:F36"/>
    <mergeCell ref="B34:C34"/>
    <mergeCell ref="D34:F34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41" priority="14" stopIfTrue="1" operator="containsText" text="NO CUMPLE">
      <formula>NOT(ISERROR(SEARCH("NO CUMPLE",B23)))</formula>
    </cfRule>
  </conditionalFormatting>
  <conditionalFormatting sqref="B22:C22">
    <cfRule type="containsText" dxfId="40" priority="21" stopIfTrue="1" operator="containsText" text="NO CUMPLE">
      <formula>NOT(ISERROR(SEARCH("NO CUMPLE",B22)))</formula>
    </cfRule>
  </conditionalFormatting>
  <conditionalFormatting sqref="C41">
    <cfRule type="containsText" dxfId="39" priority="11" stopIfTrue="1" operator="containsText" text="NO CUMPLE">
      <formula>NOT(ISERROR(SEARCH("NO CUMPLE",C41)))</formula>
    </cfRule>
  </conditionalFormatting>
  <conditionalFormatting sqref="B19:C19">
    <cfRule type="containsText" dxfId="38" priority="15" stopIfTrue="1" operator="containsText" text="NO CUMPLE">
      <formula>NOT(ISERROR(SEARCH("NO CUMPLE",B19)))</formula>
    </cfRule>
  </conditionalFormatting>
  <conditionalFormatting sqref="B25:C25">
    <cfRule type="containsText" dxfId="37" priority="20" stopIfTrue="1" operator="containsText" text="NO CUMPLE">
      <formula>NOT(ISERROR(SEARCH("NO CUMPLE",B25)))</formula>
    </cfRule>
  </conditionalFormatting>
  <conditionalFormatting sqref="C26:C27">
    <cfRule type="containsText" dxfId="36" priority="19" stopIfTrue="1" operator="containsText" text="NO CUMPLE">
      <formula>NOT(ISERROR(SEARCH("NO CUMPLE",C26)))</formula>
    </cfRule>
  </conditionalFormatting>
  <conditionalFormatting sqref="C32:C33">
    <cfRule type="containsText" dxfId="35" priority="18" stopIfTrue="1" operator="containsText" text="NO CUMPLE">
      <formula>NOT(ISERROR(SEARCH("NO CUMPLE",C32)))</formula>
    </cfRule>
  </conditionalFormatting>
  <conditionalFormatting sqref="B34:C35">
    <cfRule type="containsText" dxfId="34" priority="17" stopIfTrue="1" operator="containsText" text="NO CUMPLE">
      <formula>NOT(ISERROR(SEARCH("NO CUMPLE",B34)))</formula>
    </cfRule>
  </conditionalFormatting>
  <conditionalFormatting sqref="B38:C38">
    <cfRule type="containsText" dxfId="33" priority="16" stopIfTrue="1" operator="containsText" text="NO CUMPLE">
      <formula>NOT(ISERROR(SEARCH("NO CUMPLE",B38)))</formula>
    </cfRule>
  </conditionalFormatting>
  <conditionalFormatting sqref="C29:C30">
    <cfRule type="containsText" dxfId="32" priority="8" stopIfTrue="1" operator="containsText" text="NO CUMPLE">
      <formula>NOT(ISERROR(SEARCH("NO CUMPLE",C29)))</formula>
    </cfRule>
  </conditionalFormatting>
  <conditionalFormatting sqref="C28">
    <cfRule type="containsText" dxfId="31" priority="12" stopIfTrue="1" operator="containsText" text="NO CUMPLE">
      <formula>NOT(ISERROR(SEARCH("NO CUMPLE",C28)))</formula>
    </cfRule>
  </conditionalFormatting>
  <conditionalFormatting sqref="B31:C31">
    <cfRule type="containsText" dxfId="30" priority="13" stopIfTrue="1" operator="containsText" text="NO PRESENTA">
      <formula>NOT(ISERROR(SEARCH("NO PRESENTA",B31)))</formula>
    </cfRule>
  </conditionalFormatting>
  <conditionalFormatting sqref="C39">
    <cfRule type="containsText" dxfId="29" priority="10" stopIfTrue="1" operator="containsText" text="NO CUMPLE">
      <formula>NOT(ISERROR(SEARCH("NO CUMPLE",C39)))</formula>
    </cfRule>
  </conditionalFormatting>
  <conditionalFormatting sqref="C20:C21">
    <cfRule type="containsText" dxfId="28" priority="9" stopIfTrue="1" operator="containsText" text="NO CUMPLE">
      <formula>NOT(ISERROR(SEARCH("NO CUMPLE",C20)))</formula>
    </cfRule>
  </conditionalFormatting>
  <conditionalFormatting sqref="C16">
    <cfRule type="containsText" dxfId="27" priority="7" stopIfTrue="1" operator="containsText" text="NO CUMPLE">
      <formula>NOT(ISERROR(SEARCH("NO CUMPLE",C16)))</formula>
    </cfRule>
  </conditionalFormatting>
  <conditionalFormatting sqref="C18">
    <cfRule type="containsText" dxfId="26" priority="5" stopIfTrue="1" operator="containsText" text="NO CUMPLE">
      <formula>NOT(ISERROR(SEARCH("NO CUMPLE",C18)))</formula>
    </cfRule>
  </conditionalFormatting>
  <conditionalFormatting sqref="B40:C40">
    <cfRule type="containsText" dxfId="25" priority="3" stopIfTrue="1" operator="containsText" text="NO CUMPLE">
      <formula>NOT(ISERROR(SEARCH("NO CUMPLE",B40)))</formula>
    </cfRule>
  </conditionalFormatting>
  <conditionalFormatting sqref="C17">
    <cfRule type="containsText" dxfId="24" priority="6" stopIfTrue="1" operator="containsText" text="NO CUMPLE">
      <formula>NOT(ISERROR(SEARCH("NO CUMPLE",C17)))</formula>
    </cfRule>
  </conditionalFormatting>
  <conditionalFormatting sqref="B24:C24">
    <cfRule type="containsText" dxfId="23" priority="4" stopIfTrue="1" operator="containsText" text="NO CUMPLE">
      <formula>NOT(ISERROR(SEARCH("NO CUMPLE",B24)))</formula>
    </cfRule>
  </conditionalFormatting>
  <conditionalFormatting sqref="B36:C36">
    <cfRule type="containsText" dxfId="22" priority="2" stopIfTrue="1" operator="containsText" text="NO CUMPLE">
      <formula>NOT(ISERROR(SEARCH("NO CUMPLE",B36)))</formula>
    </cfRule>
  </conditionalFormatting>
  <conditionalFormatting sqref="B37:C37">
    <cfRule type="containsText" dxfId="21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B23:C24 B40:C40 B36:C37" xr:uid="{53F4ED94-2EA0-0B4D-B2CC-EE3A1D5DE5E6}">
      <formula1>$N$6:$N$8</formula1>
    </dataValidation>
    <dataValidation type="list" allowBlank="1" showInputMessage="1" showErrorMessage="1" sqref="B31:C31" xr:uid="{7607DC9E-B0AB-004D-B143-8839BA1057F3}">
      <formula1>$K$6:$K$8</formula1>
    </dataValidation>
    <dataValidation type="list" allowBlank="1" showInputMessage="1" showErrorMessage="1" sqref="C26:C30 C41 C39 C20:C21 B34:C35" xr:uid="{6F13409C-2CD2-8B44-8709-1921076ABB29}">
      <formula1>$L$6:$L$7</formula1>
    </dataValidation>
    <dataValidation type="list" allowBlank="1" showInputMessage="1" showErrorMessage="1" sqref="B38:C38" xr:uid="{4878C2AB-D94E-9D4C-939C-B38F61889CBE}">
      <formula1>$M$6:$M$7</formula1>
    </dataValidation>
    <dataValidation type="list" allowBlank="1" showInputMessage="1" showErrorMessage="1" sqref="B22:C22 B19:C19 B25:C25" xr:uid="{4FE5ABEE-5EBD-6444-80B6-205CFF695699}">
      <formula1>$L$6:$L$8</formula1>
    </dataValidation>
    <dataValidation type="list" allowBlank="1" showInputMessage="1" showErrorMessage="1" sqref="B39 B41 B26:B28" xr:uid="{39C5002A-99CB-B84A-90FE-AEAEEF78A059}">
      <formula1>$K$6:$K$7</formula1>
    </dataValidation>
    <dataValidation type="list" allowBlank="1" showInputMessage="1" showErrorMessage="1" sqref="B16:B18" xr:uid="{E93E5AF4-0A05-4E4F-80AF-23505A26CEA5}">
      <formula1>$J$6:$J$7</formula1>
    </dataValidation>
    <dataValidation type="date" operator="notBetween" allowBlank="1" showInputMessage="1" showErrorMessage="1" sqref="B21 B30" xr:uid="{BD179C36-8021-7245-B40D-D42343E9264B}">
      <formula1>26665</formula1>
      <formula2>36161</formula2>
    </dataValidation>
    <dataValidation type="list" allowBlank="1" showInputMessage="1" showErrorMessage="1" sqref="A13:F13" xr:uid="{0D5953A3-9505-2849-80D2-4CD6A19D841B}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F7128-346D-454E-B582-7658B86C896E}">
  <sheetPr>
    <pageSetUpPr fitToPage="1"/>
  </sheetPr>
  <dimension ref="A3:W42"/>
  <sheetViews>
    <sheetView zoomScale="110" zoomScaleNormal="110" workbookViewId="0">
      <selection activeCell="A47" sqref="A47"/>
    </sheetView>
  </sheetViews>
  <sheetFormatPr baseColWidth="10" defaultColWidth="11.5" defaultRowHeight="13" x14ac:dyDescent="0.15"/>
  <cols>
    <col min="1" max="1" width="58.33203125" style="77" customWidth="1"/>
    <col min="2" max="2" width="23.5" style="77" customWidth="1"/>
    <col min="3" max="5" width="11.5" style="77"/>
    <col min="6" max="6" width="21.83203125" style="77" bestFit="1" customWidth="1"/>
    <col min="7" max="8" width="11.5" style="77" hidden="1" customWidth="1"/>
    <col min="9" max="9" width="11.33203125" style="77" hidden="1" customWidth="1"/>
    <col min="10" max="10" width="20.83203125" style="77" hidden="1" customWidth="1"/>
    <col min="11" max="11" width="8.83203125" style="77" hidden="1" customWidth="1"/>
    <col min="12" max="17" width="11.5" style="77" hidden="1" customWidth="1"/>
    <col min="18" max="19" width="11.5" style="77" customWidth="1"/>
    <col min="20" max="20" width="13.1640625" style="77" bestFit="1" customWidth="1"/>
    <col min="21" max="22" width="11.5" style="77"/>
    <col min="23" max="23" width="14.1640625" style="77" bestFit="1" customWidth="1"/>
    <col min="24" max="16384" width="11.5" style="77"/>
  </cols>
  <sheetData>
    <row r="3" spans="1:23" x14ac:dyDescent="0.15">
      <c r="L3" s="77" t="s">
        <v>76</v>
      </c>
    </row>
    <row r="4" spans="1:23" x14ac:dyDescent="0.15">
      <c r="L4" s="77" t="s">
        <v>77</v>
      </c>
    </row>
    <row r="6" spans="1:23" x14ac:dyDescent="0.15">
      <c r="J6" s="77" t="s">
        <v>64</v>
      </c>
      <c r="K6" s="77" t="s">
        <v>66</v>
      </c>
      <c r="L6" s="77" t="s">
        <v>65</v>
      </c>
      <c r="M6" s="77" t="s">
        <v>87</v>
      </c>
      <c r="N6" s="77" t="s">
        <v>67</v>
      </c>
      <c r="O6" s="77" t="s">
        <v>89</v>
      </c>
      <c r="P6" s="77" t="s">
        <v>97</v>
      </c>
    </row>
    <row r="7" spans="1:23" x14ac:dyDescent="0.15">
      <c r="A7" s="78"/>
      <c r="B7" s="78"/>
      <c r="C7" s="78"/>
      <c r="D7" s="78"/>
      <c r="E7" s="78"/>
      <c r="F7" s="78"/>
      <c r="G7" s="78"/>
      <c r="H7" s="78"/>
      <c r="I7" s="78"/>
      <c r="J7" s="78" t="s">
        <v>84</v>
      </c>
      <c r="K7" s="78" t="s">
        <v>85</v>
      </c>
      <c r="L7" s="78" t="s">
        <v>68</v>
      </c>
      <c r="M7" s="78" t="s">
        <v>67</v>
      </c>
      <c r="N7" s="78" t="s">
        <v>65</v>
      </c>
      <c r="O7" s="78" t="s">
        <v>86</v>
      </c>
      <c r="P7" s="78" t="s">
        <v>98</v>
      </c>
      <c r="Q7" s="78"/>
      <c r="R7" s="78"/>
      <c r="S7" s="78"/>
      <c r="T7" s="78"/>
    </row>
    <row r="8" spans="1:23" ht="12" customHeight="1" x14ac:dyDescent="0.15">
      <c r="A8" s="164" t="str">
        <f>'[1]Acta de cierre y listado'!IS4512</f>
        <v>LICITACIÓN PÚBLICA SIC</v>
      </c>
      <c r="B8" s="164"/>
      <c r="C8" s="165" t="str">
        <f>'[1]Acta de cierre y listado'!IT4512</f>
        <v>9 DE 2020</v>
      </c>
      <c r="D8" s="165"/>
      <c r="E8" s="165"/>
      <c r="F8" s="165"/>
      <c r="G8" s="79"/>
      <c r="H8" s="78"/>
      <c r="I8" s="78"/>
      <c r="J8" s="78"/>
      <c r="K8" s="78" t="s">
        <v>86</v>
      </c>
      <c r="L8" s="78" t="s">
        <v>86</v>
      </c>
      <c r="M8" s="78"/>
      <c r="N8" s="78" t="s">
        <v>68</v>
      </c>
      <c r="O8" s="78"/>
      <c r="P8" s="78"/>
      <c r="Q8" s="78"/>
      <c r="R8" s="78"/>
      <c r="S8" s="78"/>
      <c r="T8" s="78"/>
    </row>
    <row r="9" spans="1:23" ht="10.5" customHeight="1" x14ac:dyDescent="0.15">
      <c r="A9" s="166" t="s">
        <v>59</v>
      </c>
      <c r="B9" s="166"/>
      <c r="C9" s="166"/>
      <c r="D9" s="166"/>
      <c r="E9" s="166"/>
      <c r="F9" s="166"/>
      <c r="G9" s="79"/>
      <c r="H9" s="79"/>
      <c r="I9" s="79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3" ht="12.75" customHeight="1" x14ac:dyDescent="0.15">
      <c r="A10" s="167" t="s">
        <v>100</v>
      </c>
      <c r="B10" s="167"/>
      <c r="C10" s="27"/>
      <c r="D10" s="168">
        <v>1237778663</v>
      </c>
      <c r="E10" s="166"/>
      <c r="F10" s="166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</row>
    <row r="11" spans="1:23" x14ac:dyDescent="0.15">
      <c r="A11" s="164" t="s">
        <v>4</v>
      </c>
      <c r="B11" s="164"/>
      <c r="C11" s="164"/>
      <c r="D11" s="164"/>
      <c r="E11" s="164"/>
      <c r="F11" s="80">
        <f>'[1]Acta de cierre y listado'!D12</f>
        <v>43980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3" x14ac:dyDescent="0.15">
      <c r="A12" s="169" t="s">
        <v>60</v>
      </c>
      <c r="B12" s="169"/>
      <c r="C12" s="169"/>
      <c r="D12" s="169"/>
      <c r="E12" s="169"/>
      <c r="F12" s="169"/>
      <c r="G12" s="78"/>
      <c r="H12" s="78"/>
      <c r="I12" s="78" t="s">
        <v>88</v>
      </c>
      <c r="J12" s="23">
        <f>ROUNDDOWN(F10*10%,0)</f>
        <v>0</v>
      </c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1:23" x14ac:dyDescent="0.15">
      <c r="A13" s="170" t="s">
        <v>77</v>
      </c>
      <c r="B13" s="170"/>
      <c r="C13" s="170"/>
      <c r="D13" s="170"/>
      <c r="E13" s="170"/>
      <c r="F13" s="170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1:23" ht="13.5" customHeight="1" x14ac:dyDescent="0.15">
      <c r="A14" s="171" t="s">
        <v>135</v>
      </c>
      <c r="B14" s="171"/>
      <c r="C14" s="171"/>
      <c r="D14" s="171"/>
      <c r="E14" s="171"/>
      <c r="F14" s="171"/>
      <c r="G14" s="78"/>
      <c r="H14" s="78"/>
      <c r="I14" s="78">
        <v>30</v>
      </c>
      <c r="J14" s="78">
        <f>DAYS360(F11,B21)</f>
        <v>-29</v>
      </c>
      <c r="K14" s="78"/>
      <c r="L14" s="78"/>
      <c r="M14" s="78"/>
      <c r="N14" s="78"/>
      <c r="O14" s="78"/>
      <c r="P14" s="78"/>
      <c r="Q14" s="78"/>
      <c r="R14" s="78"/>
      <c r="S14" s="78"/>
      <c r="T14" s="78"/>
      <c r="W14" s="81"/>
    </row>
    <row r="15" spans="1:23" x14ac:dyDescent="0.15">
      <c r="A15" s="82" t="s">
        <v>61</v>
      </c>
      <c r="B15" s="158" t="s">
        <v>62</v>
      </c>
      <c r="C15" s="158"/>
      <c r="D15" s="172" t="s">
        <v>63</v>
      </c>
      <c r="E15" s="172"/>
      <c r="F15" s="17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3" ht="14" x14ac:dyDescent="0.15">
      <c r="A16" s="83" t="s">
        <v>69</v>
      </c>
      <c r="B16" s="84" t="s">
        <v>64</v>
      </c>
      <c r="C16" s="85" t="str">
        <f>IF(B16=$J$6,$L$6,IF(B16=$J$7,$L$7,IF(B16=$I$7,$I$19)))</f>
        <v>CUMPLE</v>
      </c>
      <c r="D16" s="155"/>
      <c r="E16" s="155"/>
      <c r="F16" s="155"/>
      <c r="G16" s="78">
        <f>IF(C16=$L$7,$L$16,$L$17)</f>
        <v>0</v>
      </c>
      <c r="H16" s="78"/>
      <c r="I16" s="78">
        <v>91</v>
      </c>
      <c r="J16" s="78">
        <f>DAYS360(F11,B32)+3</f>
        <v>94</v>
      </c>
      <c r="K16" s="78"/>
      <c r="L16" s="78">
        <v>1</v>
      </c>
      <c r="M16" s="78"/>
      <c r="N16" s="78"/>
      <c r="O16" s="78"/>
      <c r="P16" s="78"/>
      <c r="Q16" s="78"/>
      <c r="R16" s="78"/>
      <c r="S16" s="78"/>
      <c r="T16" s="86"/>
    </row>
    <row r="17" spans="1:20" ht="14" x14ac:dyDescent="0.15">
      <c r="A17" s="83" t="s">
        <v>70</v>
      </c>
      <c r="B17" s="84" t="s">
        <v>64</v>
      </c>
      <c r="C17" s="85" t="str">
        <f>IF(B17=$J$6,$L$6,IF(B17=$J$7,$L$7,IF(B17=$I$7,$I$19)))</f>
        <v>CUMPLE</v>
      </c>
      <c r="D17" s="155"/>
      <c r="E17" s="155"/>
      <c r="F17" s="155"/>
      <c r="G17" s="78">
        <f>IF(C17=$L$7,$L$16,$L$17)</f>
        <v>0</v>
      </c>
      <c r="H17" s="78"/>
      <c r="I17" s="78"/>
      <c r="J17" s="78"/>
      <c r="K17" s="78"/>
      <c r="L17" s="78">
        <v>0</v>
      </c>
      <c r="M17" s="78"/>
      <c r="N17" s="78"/>
      <c r="O17" s="78"/>
      <c r="P17" s="78"/>
      <c r="Q17" s="78"/>
      <c r="R17" s="78"/>
      <c r="S17" s="78"/>
      <c r="T17" s="78"/>
    </row>
    <row r="18" spans="1:20" ht="14" x14ac:dyDescent="0.15">
      <c r="A18" s="83" t="s">
        <v>81</v>
      </c>
      <c r="B18" s="84" t="s">
        <v>64</v>
      </c>
      <c r="C18" s="85" t="str">
        <f>IF(B18=$J$6,$L$6,IF(B18=$J$7,$L$7,IF(B18=$I$7,$I$19)))</f>
        <v>CUMPLE</v>
      </c>
      <c r="D18" s="155"/>
      <c r="E18" s="155"/>
      <c r="F18" s="155"/>
      <c r="G18" s="78">
        <f>IF(C18=$L$7,$L$16,$L$17)</f>
        <v>0</v>
      </c>
      <c r="H18" s="78"/>
      <c r="I18" s="78">
        <v>0</v>
      </c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</row>
    <row r="19" spans="1:20" ht="14" x14ac:dyDescent="0.15">
      <c r="A19" s="83" t="s">
        <v>82</v>
      </c>
      <c r="B19" s="154" t="s">
        <v>86</v>
      </c>
      <c r="C19" s="154"/>
      <c r="D19" s="155"/>
      <c r="E19" s="155"/>
      <c r="F19" s="155"/>
      <c r="G19" s="78">
        <f>IF(B19=$L$7,$L$16,$L$17)</f>
        <v>0</v>
      </c>
      <c r="H19" s="78"/>
      <c r="I19" s="78" t="b">
        <v>0</v>
      </c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</row>
    <row r="20" spans="1:20" ht="14" x14ac:dyDescent="0.15">
      <c r="A20" s="163" t="s">
        <v>105</v>
      </c>
      <c r="B20" s="87" t="s">
        <v>90</v>
      </c>
      <c r="C20" s="159" t="s">
        <v>65</v>
      </c>
      <c r="D20" s="155"/>
      <c r="E20" s="155"/>
      <c r="F20" s="155"/>
      <c r="G20" s="78">
        <f>IF(C20=$L$7,$L$16,$L$17)</f>
        <v>0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</row>
    <row r="21" spans="1:20" x14ac:dyDescent="0.15">
      <c r="A21" s="163"/>
      <c r="B21" s="88">
        <v>43951</v>
      </c>
      <c r="C21" s="159"/>
      <c r="D21" s="155"/>
      <c r="E21" s="155"/>
      <c r="F21" s="155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</row>
    <row r="22" spans="1:20" ht="27" customHeight="1" x14ac:dyDescent="0.15">
      <c r="A22" s="83" t="s">
        <v>106</v>
      </c>
      <c r="B22" s="154" t="s">
        <v>65</v>
      </c>
      <c r="C22" s="154"/>
      <c r="D22" s="155"/>
      <c r="E22" s="155"/>
      <c r="F22" s="155"/>
      <c r="G22" s="78">
        <f>IF(B22=$L$7,$L$16,$L$17)</f>
        <v>0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1:20" ht="17.25" customHeight="1" x14ac:dyDescent="0.15">
      <c r="A23" s="83" t="s">
        <v>71</v>
      </c>
      <c r="B23" s="154" t="s">
        <v>67</v>
      </c>
      <c r="C23" s="154"/>
      <c r="D23" s="155"/>
      <c r="E23" s="155"/>
      <c r="F23" s="155"/>
      <c r="G23" s="78">
        <f>IF(B23=$L$7,$L$16,$L$17)</f>
        <v>0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1:20" ht="14" x14ac:dyDescent="0.15">
      <c r="A24" s="83" t="s">
        <v>103</v>
      </c>
      <c r="B24" s="154" t="s">
        <v>67</v>
      </c>
      <c r="C24" s="154"/>
      <c r="D24" s="155"/>
      <c r="E24" s="155"/>
      <c r="F24" s="155"/>
      <c r="G24" s="78">
        <f>IF(B24=$L$7,$L$16,$L$17)</f>
        <v>0</v>
      </c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5" spans="1:20" ht="29.25" customHeight="1" x14ac:dyDescent="0.15">
      <c r="A25" s="83" t="s">
        <v>72</v>
      </c>
      <c r="B25" s="154" t="s">
        <v>68</v>
      </c>
      <c r="C25" s="154"/>
      <c r="D25" s="209" t="s">
        <v>201</v>
      </c>
      <c r="E25" s="210"/>
      <c r="F25" s="211"/>
      <c r="G25" s="78">
        <f>IF(B25=$L$7,$L$16,$L$17)</f>
        <v>1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4" x14ac:dyDescent="0.15">
      <c r="A26" s="83" t="s">
        <v>73</v>
      </c>
      <c r="B26" s="84" t="s">
        <v>66</v>
      </c>
      <c r="C26" s="84" t="s">
        <v>65</v>
      </c>
      <c r="D26" s="155"/>
      <c r="E26" s="155"/>
      <c r="F26" s="155"/>
      <c r="G26" s="78">
        <f>IF(C26=$L$7,$L$16,$L$17)</f>
        <v>0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86"/>
      <c r="T26" s="78"/>
    </row>
    <row r="27" spans="1:20" ht="14" x14ac:dyDescent="0.15">
      <c r="A27" s="83" t="s">
        <v>74</v>
      </c>
      <c r="B27" s="84" t="s">
        <v>66</v>
      </c>
      <c r="C27" s="84" t="s">
        <v>65</v>
      </c>
      <c r="D27" s="155"/>
      <c r="E27" s="155"/>
      <c r="F27" s="155"/>
      <c r="G27" s="78">
        <f>IF(C27=$L$7,$L$16,$L$17)</f>
        <v>0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" x14ac:dyDescent="0.15">
      <c r="A28" s="83" t="s">
        <v>83</v>
      </c>
      <c r="B28" s="84" t="s">
        <v>66</v>
      </c>
      <c r="C28" s="84" t="s">
        <v>65</v>
      </c>
      <c r="D28" s="155"/>
      <c r="E28" s="155"/>
      <c r="F28" s="155"/>
      <c r="G28" s="78">
        <f>IF(C28=$L$7,$L$16,$L$17)</f>
        <v>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3.5" customHeight="1" x14ac:dyDescent="0.15">
      <c r="A29" s="83" t="s">
        <v>104</v>
      </c>
      <c r="B29" s="87" t="s">
        <v>90</v>
      </c>
      <c r="C29" s="159" t="s">
        <v>65</v>
      </c>
      <c r="D29" s="155"/>
      <c r="E29" s="155"/>
      <c r="F29" s="155"/>
      <c r="G29" s="78">
        <f>IF(C29=$L$7,$L$16,$L$17)</f>
        <v>0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</row>
    <row r="30" spans="1:20" ht="14.25" customHeight="1" x14ac:dyDescent="0.15">
      <c r="A30" s="83" t="s">
        <v>75</v>
      </c>
      <c r="B30" s="88">
        <v>43973</v>
      </c>
      <c r="C30" s="159"/>
      <c r="D30" s="155"/>
      <c r="E30" s="155"/>
      <c r="F30" s="15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</row>
    <row r="31" spans="1:20" ht="14" x14ac:dyDescent="0.15">
      <c r="A31" s="83" t="s">
        <v>78</v>
      </c>
      <c r="B31" s="158" t="s">
        <v>66</v>
      </c>
      <c r="C31" s="158"/>
      <c r="D31" s="155"/>
      <c r="E31" s="155"/>
      <c r="F31" s="155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" x14ac:dyDescent="0.15">
      <c r="A32" s="83" t="s">
        <v>79</v>
      </c>
      <c r="B32" s="89">
        <v>44073</v>
      </c>
      <c r="C32" s="85" t="str">
        <f>IF(B31=O7,L8,IF($J$16&lt;$I$16,$L$7,$L$6))</f>
        <v>CUMPLE</v>
      </c>
      <c r="D32" s="155"/>
      <c r="E32" s="155"/>
      <c r="F32" s="155"/>
      <c r="G32" s="78">
        <f>IF(C32=$L$7,$L$16,$L$17)</f>
        <v>0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" x14ac:dyDescent="0.15">
      <c r="A33" s="83" t="s">
        <v>80</v>
      </c>
      <c r="B33" s="90">
        <v>123777866.3</v>
      </c>
      <c r="C33" s="85" t="str">
        <f>IF(B31=O7,L8,IF(B33&lt;$J$12,$L$7,$L$6))</f>
        <v>CUMPLE</v>
      </c>
      <c r="D33" s="155"/>
      <c r="E33" s="155"/>
      <c r="F33" s="155"/>
      <c r="G33" s="78">
        <f>IF(C33=$L$7,$L$16,$L$17)</f>
        <v>0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14" x14ac:dyDescent="0.15">
      <c r="A34" s="83" t="s">
        <v>102</v>
      </c>
      <c r="B34" s="154" t="s">
        <v>65</v>
      </c>
      <c r="C34" s="154"/>
      <c r="D34" s="155"/>
      <c r="E34" s="155"/>
      <c r="F34" s="155"/>
      <c r="G34" s="78">
        <f>IF(B34=$L$7,$L$16,$L$17)</f>
        <v>0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</row>
    <row r="35" spans="1:20" ht="14" x14ac:dyDescent="0.15">
      <c r="A35" s="83" t="s">
        <v>91</v>
      </c>
      <c r="B35" s="154" t="s">
        <v>65</v>
      </c>
      <c r="C35" s="154"/>
      <c r="D35" s="155"/>
      <c r="E35" s="155"/>
      <c r="F35" s="155"/>
      <c r="G35" s="78">
        <f>IF(B35=$L$7,$L$16,$L$17)</f>
        <v>0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</row>
    <row r="36" spans="1:20" ht="14" x14ac:dyDescent="0.15">
      <c r="A36" s="83" t="s">
        <v>92</v>
      </c>
      <c r="B36" s="154" t="s">
        <v>67</v>
      </c>
      <c r="C36" s="154"/>
      <c r="D36" s="155"/>
      <c r="E36" s="155"/>
      <c r="F36" s="155"/>
      <c r="G36" s="78">
        <f>IF(B36=$L$7,$L$16,$L$17)</f>
        <v>0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14" x14ac:dyDescent="0.15">
      <c r="A37" s="83" t="s">
        <v>93</v>
      </c>
      <c r="B37" s="154" t="s">
        <v>67</v>
      </c>
      <c r="C37" s="154"/>
      <c r="D37" s="155"/>
      <c r="E37" s="155"/>
      <c r="F37" s="155"/>
      <c r="G37" s="78">
        <f>IF(B37=$L$7,$L$16,$L$17)</f>
        <v>0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</row>
    <row r="38" spans="1:20" ht="14" x14ac:dyDescent="0.15">
      <c r="A38" s="83" t="s">
        <v>94</v>
      </c>
      <c r="B38" s="154" t="s">
        <v>67</v>
      </c>
      <c r="C38" s="154"/>
      <c r="D38" s="155"/>
      <c r="E38" s="155"/>
      <c r="F38" s="155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  <row r="39" spans="1:20" ht="14" x14ac:dyDescent="0.15">
      <c r="A39" s="83" t="s">
        <v>95</v>
      </c>
      <c r="B39" s="84" t="s">
        <v>66</v>
      </c>
      <c r="C39" s="84" t="s">
        <v>65</v>
      </c>
      <c r="D39" s="155"/>
      <c r="E39" s="155"/>
      <c r="F39" s="155"/>
      <c r="G39" s="78">
        <f>IF(C39=$L$7,$L$16,$L$17)</f>
        <v>0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</row>
    <row r="40" spans="1:20" ht="14" x14ac:dyDescent="0.15">
      <c r="A40" s="83" t="s">
        <v>96</v>
      </c>
      <c r="B40" s="154" t="s">
        <v>67</v>
      </c>
      <c r="C40" s="154"/>
      <c r="D40" s="155" t="s">
        <v>181</v>
      </c>
      <c r="E40" s="155"/>
      <c r="F40" s="155"/>
      <c r="G40" s="78">
        <f>IF(B40=$L$7,$L$16,$L$17)</f>
        <v>0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</row>
    <row r="41" spans="1:20" ht="14" x14ac:dyDescent="0.15">
      <c r="A41" s="83" t="s">
        <v>108</v>
      </c>
      <c r="B41" s="84" t="s">
        <v>66</v>
      </c>
      <c r="C41" s="84" t="s">
        <v>65</v>
      </c>
      <c r="D41" s="155"/>
      <c r="E41" s="155"/>
      <c r="F41" s="155"/>
      <c r="G41" s="78">
        <f>IF(C41=$L$7,$L$16,$L$17)</f>
        <v>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4" x14ac:dyDescent="0.15">
      <c r="A42" s="92" t="s">
        <v>99</v>
      </c>
      <c r="B42" s="153" t="str">
        <f>IF($G$42=L17,$P$6,$P$7)</f>
        <v>NO HABILITADO</v>
      </c>
      <c r="C42" s="153"/>
      <c r="D42" s="153"/>
      <c r="E42" s="153"/>
      <c r="F42" s="153"/>
      <c r="G42" s="78">
        <f>SUM(G16:G41)</f>
        <v>1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</sheetData>
  <sheetProtection algorithmName="SHA-512" hashValue="QR5FHn26KoG/h4HZxkYPb5cwSrvFlPutJqur7GioSHXp/4+YTcQyKtpjQGi9C8IZBGwc0VmRkpGyACU2oYLB2w==" saltValue="YkKDjkJ4PJ3jQgDXjmAcfw==" spinCount="100000" sheet="1" objects="1" scenarios="1"/>
  <protectedRanges>
    <protectedRange sqref="C19 B16:B19" name="Rango1"/>
    <protectedRange sqref="B36:C38 B22:C24 B40:C40" name="Rango1_1"/>
    <protectedRange sqref="B25:C25" name="Rango1_2"/>
    <protectedRange sqref="C26:C28 C41 C39" name="Rango1_3"/>
    <protectedRange sqref="D29:D30" name="Rango1_4"/>
    <protectedRange sqref="B34:C35" name="Rango1_6"/>
    <protectedRange sqref="B21 B30" name="Rango1_8"/>
    <protectedRange sqref="B32" name="Rango1_5_2_1"/>
    <protectedRange sqref="B33" name="Rango1_5_1"/>
  </protectedRanges>
  <mergeCells count="52">
    <mergeCell ref="D16:F16"/>
    <mergeCell ref="A8:B8"/>
    <mergeCell ref="C8:F8"/>
    <mergeCell ref="A9:F9"/>
    <mergeCell ref="A10:B10"/>
    <mergeCell ref="D10:F10"/>
    <mergeCell ref="A11:E11"/>
    <mergeCell ref="A12:F12"/>
    <mergeCell ref="A13:F13"/>
    <mergeCell ref="A14:F14"/>
    <mergeCell ref="B15:C15"/>
    <mergeCell ref="D15:F15"/>
    <mergeCell ref="D17:F17"/>
    <mergeCell ref="D18:F18"/>
    <mergeCell ref="B19:C19"/>
    <mergeCell ref="D19:F19"/>
    <mergeCell ref="A20:A21"/>
    <mergeCell ref="C20:C21"/>
    <mergeCell ref="D20:F20"/>
    <mergeCell ref="D21:F21"/>
    <mergeCell ref="C29:C30"/>
    <mergeCell ref="D29:F30"/>
    <mergeCell ref="B22:C22"/>
    <mergeCell ref="D22:F22"/>
    <mergeCell ref="B23:C23"/>
    <mergeCell ref="D23:F23"/>
    <mergeCell ref="B24:C24"/>
    <mergeCell ref="D24:F24"/>
    <mergeCell ref="B25:C25"/>
    <mergeCell ref="D25:F25"/>
    <mergeCell ref="D26:F26"/>
    <mergeCell ref="D27:F27"/>
    <mergeCell ref="D28:F28"/>
    <mergeCell ref="B31:C31"/>
    <mergeCell ref="D31:F31"/>
    <mergeCell ref="D32:F32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42:F42"/>
    <mergeCell ref="B38:C38"/>
    <mergeCell ref="D38:F38"/>
    <mergeCell ref="D39:F39"/>
    <mergeCell ref="B40:C40"/>
    <mergeCell ref="D40:F40"/>
    <mergeCell ref="D41:F41"/>
  </mergeCells>
  <conditionalFormatting sqref="B23:C23">
    <cfRule type="containsText" dxfId="20" priority="14" stopIfTrue="1" operator="containsText" text="NO CUMPLE">
      <formula>NOT(ISERROR(SEARCH("NO CUMPLE",B23)))</formula>
    </cfRule>
  </conditionalFormatting>
  <conditionalFormatting sqref="B22:C22">
    <cfRule type="containsText" dxfId="19" priority="21" stopIfTrue="1" operator="containsText" text="NO CUMPLE">
      <formula>NOT(ISERROR(SEARCH("NO CUMPLE",B22)))</formula>
    </cfRule>
  </conditionalFormatting>
  <conditionalFormatting sqref="C41">
    <cfRule type="containsText" dxfId="18" priority="11" stopIfTrue="1" operator="containsText" text="NO CUMPLE">
      <formula>NOT(ISERROR(SEARCH("NO CUMPLE",C41)))</formula>
    </cfRule>
  </conditionalFormatting>
  <conditionalFormatting sqref="B19:C19">
    <cfRule type="containsText" dxfId="17" priority="15" stopIfTrue="1" operator="containsText" text="NO CUMPLE">
      <formula>NOT(ISERROR(SEARCH("NO CUMPLE",B19)))</formula>
    </cfRule>
  </conditionalFormatting>
  <conditionalFormatting sqref="B25:C25">
    <cfRule type="containsText" dxfId="16" priority="20" stopIfTrue="1" operator="containsText" text="NO CUMPLE">
      <formula>NOT(ISERROR(SEARCH("NO CUMPLE",B25)))</formula>
    </cfRule>
  </conditionalFormatting>
  <conditionalFormatting sqref="C26:C27">
    <cfRule type="containsText" dxfId="15" priority="19" stopIfTrue="1" operator="containsText" text="NO CUMPLE">
      <formula>NOT(ISERROR(SEARCH("NO CUMPLE",C26)))</formula>
    </cfRule>
  </conditionalFormatting>
  <conditionalFormatting sqref="C32:C33">
    <cfRule type="containsText" dxfId="14" priority="18" stopIfTrue="1" operator="containsText" text="NO CUMPLE">
      <formula>NOT(ISERROR(SEARCH("NO CUMPLE",C32)))</formula>
    </cfRule>
  </conditionalFormatting>
  <conditionalFormatting sqref="B34:C35">
    <cfRule type="containsText" dxfId="13" priority="17" stopIfTrue="1" operator="containsText" text="NO CUMPLE">
      <formula>NOT(ISERROR(SEARCH("NO CUMPLE",B34)))</formula>
    </cfRule>
  </conditionalFormatting>
  <conditionalFormatting sqref="B38:C38">
    <cfRule type="containsText" dxfId="12" priority="16" stopIfTrue="1" operator="containsText" text="NO CUMPLE">
      <formula>NOT(ISERROR(SEARCH("NO CUMPLE",B38)))</formula>
    </cfRule>
  </conditionalFormatting>
  <conditionalFormatting sqref="C29:C30">
    <cfRule type="containsText" dxfId="11" priority="8" stopIfTrue="1" operator="containsText" text="NO CUMPLE">
      <formula>NOT(ISERROR(SEARCH("NO CUMPLE",C29)))</formula>
    </cfRule>
  </conditionalFormatting>
  <conditionalFormatting sqref="C28">
    <cfRule type="containsText" dxfId="10" priority="12" stopIfTrue="1" operator="containsText" text="NO CUMPLE">
      <formula>NOT(ISERROR(SEARCH("NO CUMPLE",C28)))</formula>
    </cfRule>
  </conditionalFormatting>
  <conditionalFormatting sqref="B31:C31">
    <cfRule type="containsText" dxfId="9" priority="13" stopIfTrue="1" operator="containsText" text="NO PRESENTA">
      <formula>NOT(ISERROR(SEARCH("NO PRESENTA",B31)))</formula>
    </cfRule>
  </conditionalFormatting>
  <conditionalFormatting sqref="C39">
    <cfRule type="containsText" dxfId="8" priority="10" stopIfTrue="1" operator="containsText" text="NO CUMPLE">
      <formula>NOT(ISERROR(SEARCH("NO CUMPLE",C39)))</formula>
    </cfRule>
  </conditionalFormatting>
  <conditionalFormatting sqref="C20:C21">
    <cfRule type="containsText" dxfId="7" priority="9" stopIfTrue="1" operator="containsText" text="NO CUMPLE">
      <formula>NOT(ISERROR(SEARCH("NO CUMPLE",C20)))</formula>
    </cfRule>
  </conditionalFormatting>
  <conditionalFormatting sqref="C16">
    <cfRule type="containsText" dxfId="6" priority="7" stopIfTrue="1" operator="containsText" text="NO CUMPLE">
      <formula>NOT(ISERROR(SEARCH("NO CUMPLE",C16)))</formula>
    </cfRule>
  </conditionalFormatting>
  <conditionalFormatting sqref="C18">
    <cfRule type="containsText" dxfId="5" priority="5" stopIfTrue="1" operator="containsText" text="NO CUMPLE">
      <formula>NOT(ISERROR(SEARCH("NO CUMPLE",C18)))</formula>
    </cfRule>
  </conditionalFormatting>
  <conditionalFormatting sqref="B40:C40">
    <cfRule type="containsText" dxfId="4" priority="3" stopIfTrue="1" operator="containsText" text="NO CUMPLE">
      <formula>NOT(ISERROR(SEARCH("NO CUMPLE",B40)))</formula>
    </cfRule>
  </conditionalFormatting>
  <conditionalFormatting sqref="C17">
    <cfRule type="containsText" dxfId="3" priority="6" stopIfTrue="1" operator="containsText" text="NO CUMPLE">
      <formula>NOT(ISERROR(SEARCH("NO CUMPLE",C17)))</formula>
    </cfRule>
  </conditionalFormatting>
  <conditionalFormatting sqref="B24:C24">
    <cfRule type="containsText" dxfId="2" priority="4" stopIfTrue="1" operator="containsText" text="NO CUMPLE">
      <formula>NOT(ISERROR(SEARCH("NO CUMPLE",B24)))</formula>
    </cfRule>
  </conditionalFormatting>
  <conditionalFormatting sqref="B36:C36">
    <cfRule type="containsText" dxfId="1" priority="2" stopIfTrue="1" operator="containsText" text="NO CUMPLE">
      <formula>NOT(ISERROR(SEARCH("NO CUMPLE",B36)))</formula>
    </cfRule>
  </conditionalFormatting>
  <conditionalFormatting sqref="B37:C37">
    <cfRule type="containsText" dxfId="0" priority="1" stopIfTrue="1" operator="containsText" text="NO CUMPLE">
      <formula>NOT(ISERROR(SEARCH("NO CUMPLE",B37)))</formula>
    </cfRule>
  </conditionalFormatting>
  <dataValidations count="9">
    <dataValidation type="list" allowBlank="1" showInputMessage="1" showErrorMessage="1" sqref="A13:F13" xr:uid="{2CECC0DE-42EF-D34D-8EDC-40C11F734A10}">
      <formula1>$L$3:$L$4</formula1>
    </dataValidation>
    <dataValidation type="date" operator="notBetween" allowBlank="1" showInputMessage="1" showErrorMessage="1" sqref="B21 B30" xr:uid="{D97E11D7-CFD6-3F42-9B86-77937C0AFA9A}">
      <formula1>26665</formula1>
      <formula2>36161</formula2>
    </dataValidation>
    <dataValidation type="list" allowBlank="1" showInputMessage="1" showErrorMessage="1" sqref="B16:B18" xr:uid="{F561C430-477D-D04A-AB59-C0BE1C16F99C}">
      <formula1>$J$6:$J$7</formula1>
    </dataValidation>
    <dataValidation type="list" allowBlank="1" showInputMessage="1" showErrorMessage="1" sqref="B39 B41 B26:B28" xr:uid="{6450E4DF-054B-6341-9F70-0D2B1C5E78E4}">
      <formula1>$K$6:$K$7</formula1>
    </dataValidation>
    <dataValidation type="list" allowBlank="1" showInputMessage="1" showErrorMessage="1" sqref="B22:C22 B19:C19 B25:C25" xr:uid="{DCD020D7-0C39-164B-B4C2-01B5930A5D01}">
      <formula1>$L$6:$L$8</formula1>
    </dataValidation>
    <dataValidation type="list" allowBlank="1" showInputMessage="1" showErrorMessage="1" sqref="B38:C38" xr:uid="{D66F5A08-61AE-BE44-9F34-8735A262F035}">
      <formula1>$M$6:$M$7</formula1>
    </dataValidation>
    <dataValidation type="list" allowBlank="1" showInputMessage="1" showErrorMessage="1" sqref="C26:C30 C41 C39 C20:C21 B34:C35" xr:uid="{FFE6E07D-7B77-A840-B42F-F5CA65C325EA}">
      <formula1>$L$6:$L$7</formula1>
    </dataValidation>
    <dataValidation type="list" allowBlank="1" showInputMessage="1" showErrorMessage="1" sqref="B31:C31" xr:uid="{8BFA4BBD-30F5-A442-A8C6-79337890E5A7}">
      <formula1>$K$6:$K$8</formula1>
    </dataValidation>
    <dataValidation type="list" allowBlank="1" showInputMessage="1" showErrorMessage="1" sqref="B23:C24 B40:C40 B36:C37" xr:uid="{93C30994-F74E-FA4C-8895-E57FF577CD21}">
      <formula1>$N$6:$N$8</formula1>
    </dataValidation>
  </dataValidations>
  <pageMargins left="0.70866141732283472" right="0.70866141732283472" top="0.74803149606299213" bottom="0.74803149606299213" header="0.31496062992125984" footer="0.31496062992125984"/>
  <pageSetup scale="66" orientation="portrait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5:IT4533"/>
  <sheetViews>
    <sheetView topLeftCell="A9" zoomScale="110" zoomScaleNormal="110" workbookViewId="0">
      <selection activeCell="A43" sqref="A43"/>
    </sheetView>
  </sheetViews>
  <sheetFormatPr baseColWidth="10" defaultColWidth="11.5" defaultRowHeight="13" x14ac:dyDescent="0.15"/>
  <cols>
    <col min="1" max="1" width="14.5" customWidth="1"/>
    <col min="2" max="2" width="67.5" bestFit="1" customWidth="1"/>
    <col min="3" max="3" width="28.5" customWidth="1"/>
    <col min="4" max="4" width="12" customWidth="1"/>
    <col min="5" max="5" width="19.83203125" customWidth="1"/>
    <col min="6" max="6" width="20.33203125" customWidth="1"/>
    <col min="7" max="10" width="21.5" customWidth="1"/>
    <col min="11" max="11" width="11.5" customWidth="1"/>
    <col min="12" max="12" width="19.83203125" customWidth="1"/>
    <col min="13" max="13" width="11.5" customWidth="1"/>
    <col min="14" max="14" width="31.5" customWidth="1"/>
    <col min="15" max="25" width="11.5" customWidth="1"/>
    <col min="32" max="32" width="55.5" customWidth="1"/>
  </cols>
  <sheetData>
    <row r="5" spans="1:23" ht="16.5" customHeight="1" thickBot="1" x14ac:dyDescent="0.2"/>
    <row r="6" spans="1:23" ht="17.25" customHeight="1" thickBot="1" x14ac:dyDescent="0.2">
      <c r="A6" s="109" t="s">
        <v>101</v>
      </c>
      <c r="B6" s="110"/>
      <c r="C6" s="110"/>
      <c r="D6" s="110"/>
      <c r="E6" s="110"/>
      <c r="F6" s="111"/>
      <c r="G6" s="36"/>
      <c r="H6" s="1"/>
      <c r="I6" s="1"/>
      <c r="J6" s="1"/>
    </row>
    <row r="7" spans="1:23" ht="20.25" customHeight="1" thickBot="1" x14ac:dyDescent="0.2">
      <c r="A7" s="37" t="s">
        <v>1</v>
      </c>
      <c r="B7" s="112" t="s">
        <v>191</v>
      </c>
      <c r="C7" s="113"/>
      <c r="D7" s="114" t="s">
        <v>114</v>
      </c>
      <c r="E7" s="114"/>
      <c r="F7" s="115"/>
      <c r="G7" s="38"/>
      <c r="H7" s="2"/>
      <c r="I7" s="2"/>
      <c r="V7" t="str">
        <f>+B7</f>
        <v xml:space="preserve">LICITACION PÚBLICA SIC </v>
      </c>
      <c r="W7" t="str">
        <f>+D7</f>
        <v>9 DE 2020</v>
      </c>
    </row>
    <row r="8" spans="1:23" ht="20.25" customHeight="1" x14ac:dyDescent="0.2">
      <c r="A8" s="116"/>
      <c r="B8" s="117"/>
      <c r="C8" s="117"/>
      <c r="D8" s="117"/>
      <c r="E8" s="117"/>
      <c r="F8" s="117"/>
      <c r="G8" s="117"/>
      <c r="H8" s="3"/>
      <c r="I8" s="3"/>
    </row>
    <row r="9" spans="1:23" ht="58.5" customHeight="1" x14ac:dyDescent="0.15">
      <c r="A9" s="51" t="s">
        <v>3</v>
      </c>
      <c r="B9" s="208" t="s">
        <v>115</v>
      </c>
      <c r="C9" s="208"/>
      <c r="D9" s="208"/>
      <c r="E9" s="208"/>
      <c r="F9" s="208"/>
      <c r="G9" s="39"/>
      <c r="H9" s="4"/>
      <c r="I9" s="4"/>
    </row>
    <row r="10" spans="1:23" ht="24" customHeight="1" thickBot="1" x14ac:dyDescent="0.25">
      <c r="A10" s="40"/>
      <c r="B10" s="40"/>
      <c r="C10" s="40"/>
      <c r="D10" s="40"/>
      <c r="E10" s="40"/>
      <c r="F10" s="40"/>
      <c r="G10" s="40"/>
      <c r="H10" s="5"/>
      <c r="I10" s="5"/>
    </row>
    <row r="11" spans="1:23" ht="15" customHeight="1" x14ac:dyDescent="0.2">
      <c r="A11" s="41" t="s">
        <v>6</v>
      </c>
      <c r="B11" s="42" t="s">
        <v>7</v>
      </c>
      <c r="C11" s="205" t="s">
        <v>192</v>
      </c>
      <c r="D11" s="206"/>
      <c r="E11" s="206"/>
      <c r="F11" s="207"/>
      <c r="G11" s="40"/>
      <c r="H11" s="6"/>
      <c r="I11" s="6"/>
    </row>
    <row r="12" spans="1:23" ht="14.25" customHeight="1" x14ac:dyDescent="0.2">
      <c r="A12" s="49">
        <v>1</v>
      </c>
      <c r="B12" s="55" t="str">
        <f>'Acta de cierre y listado'!D15</f>
        <v>UNION TEMPORAL GUAYACANES - CES</v>
      </c>
      <c r="C12" s="194" t="s">
        <v>98</v>
      </c>
      <c r="D12" s="195"/>
      <c r="E12" s="195"/>
      <c r="F12" s="196"/>
      <c r="G12" s="40"/>
      <c r="H12" s="7"/>
      <c r="I12" s="7"/>
    </row>
    <row r="13" spans="1:23" ht="14.25" customHeight="1" x14ac:dyDescent="0.2">
      <c r="A13" s="49">
        <v>2</v>
      </c>
      <c r="B13" s="43" t="str">
        <f>'Acta de cierre y listado'!D20</f>
        <v>UNIVERSIDAD SERGIO ARBOLEDA</v>
      </c>
      <c r="C13" s="194" t="s">
        <v>98</v>
      </c>
      <c r="D13" s="195"/>
      <c r="E13" s="195"/>
      <c r="F13" s="196"/>
      <c r="G13" s="40"/>
      <c r="H13" s="7"/>
      <c r="I13" s="7"/>
    </row>
    <row r="14" spans="1:23" s="8" customFormat="1" ht="13.5" customHeight="1" x14ac:dyDescent="0.2">
      <c r="A14" s="60">
        <v>3</v>
      </c>
      <c r="B14" s="43" t="str">
        <f>'Acta de cierre y listado'!D21</f>
        <v>UNIVERSIDAD NACIONAL DE COLOMBIA</v>
      </c>
      <c r="C14" s="194" t="s">
        <v>98</v>
      </c>
      <c r="D14" s="195"/>
      <c r="E14" s="195"/>
      <c r="F14" s="196"/>
      <c r="G14" s="44"/>
      <c r="H14" s="10"/>
      <c r="I14" s="10"/>
      <c r="M14"/>
    </row>
    <row r="15" spans="1:23" s="8" customFormat="1" ht="14.25" customHeight="1" x14ac:dyDescent="0.2">
      <c r="A15" s="60">
        <v>4</v>
      </c>
      <c r="B15" s="43" t="str">
        <f>'Acta de cierre y listado'!D22</f>
        <v>FUNDACION INTERNACIONAL DE PEDAGOGIA CONCEPTUAL ALBERTO MERANI</v>
      </c>
      <c r="C15" s="197" t="s">
        <v>97</v>
      </c>
      <c r="D15" s="198"/>
      <c r="E15" s="198"/>
      <c r="F15" s="199"/>
      <c r="G15" s="44"/>
      <c r="H15" s="10"/>
      <c r="I15" s="10"/>
      <c r="M15"/>
    </row>
    <row r="16" spans="1:23" s="8" customFormat="1" ht="15" customHeight="1" x14ac:dyDescent="0.2">
      <c r="A16" s="60">
        <v>5</v>
      </c>
      <c r="B16" s="43" t="str">
        <f>'Acta de cierre y listado'!D23</f>
        <v>E DISTRIBUTION S.A.S</v>
      </c>
      <c r="C16" s="194" t="s">
        <v>98</v>
      </c>
      <c r="D16" s="195"/>
      <c r="E16" s="195"/>
      <c r="F16" s="196"/>
      <c r="G16" s="44"/>
      <c r="H16" s="10"/>
      <c r="I16" s="10"/>
      <c r="M16"/>
    </row>
    <row r="17" spans="1:13" s="8" customFormat="1" ht="16.5" customHeight="1" x14ac:dyDescent="0.2">
      <c r="A17" s="60">
        <v>6</v>
      </c>
      <c r="B17" s="43" t="str">
        <f>'Acta de cierre y listado'!D24</f>
        <v>ASESORIA Y GESTION CIA S.A.S</v>
      </c>
      <c r="C17" s="197" t="s">
        <v>97</v>
      </c>
      <c r="D17" s="198"/>
      <c r="E17" s="198"/>
      <c r="F17" s="199"/>
      <c r="G17" s="44"/>
      <c r="H17" s="10"/>
      <c r="I17" s="10"/>
      <c r="M17"/>
    </row>
    <row r="18" spans="1:13" s="8" customFormat="1" ht="14.25" customHeight="1" x14ac:dyDescent="0.2">
      <c r="A18" s="60">
        <v>7</v>
      </c>
      <c r="B18" s="43" t="str">
        <f>'Acta de cierre y listado'!D25</f>
        <v>UNION TEMPORAL VIRTUALIZACION HAPPY - EDUMEDIA</v>
      </c>
      <c r="C18" s="194" t="s">
        <v>98</v>
      </c>
      <c r="D18" s="195"/>
      <c r="E18" s="195"/>
      <c r="F18" s="196"/>
      <c r="G18" s="44"/>
      <c r="H18" s="10"/>
      <c r="I18" s="10"/>
      <c r="M18"/>
    </row>
    <row r="19" spans="1:13" s="8" customFormat="1" ht="16.5" customHeight="1" x14ac:dyDescent="0.2">
      <c r="A19" s="60">
        <v>8</v>
      </c>
      <c r="B19" s="43" t="str">
        <f>'Acta de cierre y listado'!D26</f>
        <v>UNION TEMPORAL POLI T&amp;T</v>
      </c>
      <c r="C19" s="197" t="s">
        <v>97</v>
      </c>
      <c r="D19" s="198"/>
      <c r="E19" s="198"/>
      <c r="F19" s="199"/>
      <c r="G19" s="44"/>
      <c r="H19" s="10"/>
      <c r="I19" s="10"/>
      <c r="M19"/>
    </row>
    <row r="20" spans="1:13" s="8" customFormat="1" ht="16.5" customHeight="1" x14ac:dyDescent="0.2">
      <c r="A20" s="60">
        <v>9</v>
      </c>
      <c r="B20" s="43" t="s">
        <v>121</v>
      </c>
      <c r="C20" s="194" t="s">
        <v>97</v>
      </c>
      <c r="D20" s="195"/>
      <c r="E20" s="195"/>
      <c r="F20" s="196"/>
      <c r="G20" s="44"/>
      <c r="H20" s="10"/>
      <c r="I20" s="10"/>
      <c r="M20"/>
    </row>
    <row r="21" spans="1:13" s="8" customFormat="1" ht="16.5" customHeight="1" x14ac:dyDescent="0.2">
      <c r="A21" s="60">
        <v>10</v>
      </c>
      <c r="B21" s="43" t="s">
        <v>124</v>
      </c>
      <c r="C21" s="194" t="s">
        <v>98</v>
      </c>
      <c r="D21" s="195"/>
      <c r="E21" s="195"/>
      <c r="F21" s="196"/>
      <c r="G21" s="44"/>
      <c r="H21" s="10"/>
      <c r="I21" s="10"/>
      <c r="M21"/>
    </row>
    <row r="22" spans="1:13" s="8" customFormat="1" ht="16.5" customHeight="1" x14ac:dyDescent="0.2">
      <c r="A22" s="60">
        <v>11</v>
      </c>
      <c r="B22" s="43" t="s">
        <v>125</v>
      </c>
      <c r="C22" s="197" t="s">
        <v>97</v>
      </c>
      <c r="D22" s="198"/>
      <c r="E22" s="198"/>
      <c r="F22" s="199"/>
      <c r="G22" s="44"/>
      <c r="H22" s="10"/>
      <c r="I22" s="10"/>
      <c r="M22"/>
    </row>
    <row r="23" spans="1:13" s="8" customFormat="1" ht="16.5" customHeight="1" x14ac:dyDescent="0.2">
      <c r="A23" s="60">
        <v>12</v>
      </c>
      <c r="B23" s="43" t="s">
        <v>126</v>
      </c>
      <c r="C23" s="197" t="s">
        <v>97</v>
      </c>
      <c r="D23" s="198"/>
      <c r="E23" s="198"/>
      <c r="F23" s="199"/>
      <c r="G23" s="44"/>
      <c r="H23" s="10"/>
      <c r="I23" s="10"/>
      <c r="M23"/>
    </row>
    <row r="24" spans="1:13" s="8" customFormat="1" ht="16.5" customHeight="1" x14ac:dyDescent="0.2">
      <c r="A24" s="60">
        <v>13</v>
      </c>
      <c r="B24" s="43" t="s">
        <v>127</v>
      </c>
      <c r="C24" s="194" t="s">
        <v>98</v>
      </c>
      <c r="D24" s="195"/>
      <c r="E24" s="195"/>
      <c r="F24" s="196"/>
      <c r="G24" s="44"/>
      <c r="H24" s="10"/>
      <c r="I24" s="10"/>
      <c r="M24"/>
    </row>
    <row r="25" spans="1:13" s="8" customFormat="1" ht="16.5" customHeight="1" x14ac:dyDescent="0.2">
      <c r="A25" s="60">
        <v>14</v>
      </c>
      <c r="B25" s="43" t="s">
        <v>128</v>
      </c>
      <c r="C25" s="194" t="s">
        <v>98</v>
      </c>
      <c r="D25" s="195"/>
      <c r="E25" s="195"/>
      <c r="F25" s="196"/>
      <c r="G25" s="44"/>
      <c r="H25" s="10"/>
      <c r="I25" s="10"/>
      <c r="M25"/>
    </row>
    <row r="26" spans="1:13" s="8" customFormat="1" ht="16.5" customHeight="1" x14ac:dyDescent="0.2">
      <c r="A26" s="60">
        <v>15</v>
      </c>
      <c r="B26" s="43" t="s">
        <v>129</v>
      </c>
      <c r="C26" s="194" t="s">
        <v>98</v>
      </c>
      <c r="D26" s="195"/>
      <c r="E26" s="195"/>
      <c r="F26" s="196"/>
      <c r="G26" s="44"/>
      <c r="H26" s="10"/>
      <c r="I26" s="10"/>
      <c r="M26"/>
    </row>
    <row r="27" spans="1:13" s="8" customFormat="1" ht="16.5" customHeight="1" x14ac:dyDescent="0.2">
      <c r="A27" s="60">
        <v>16</v>
      </c>
      <c r="B27" s="43" t="s">
        <v>130</v>
      </c>
      <c r="C27" s="197" t="s">
        <v>97</v>
      </c>
      <c r="D27" s="198"/>
      <c r="E27" s="198"/>
      <c r="F27" s="199"/>
      <c r="G27" s="44"/>
      <c r="H27" s="10"/>
      <c r="I27" s="10"/>
      <c r="M27"/>
    </row>
    <row r="28" spans="1:13" s="8" customFormat="1" ht="16.5" customHeight="1" x14ac:dyDescent="0.2">
      <c r="A28" s="60">
        <v>17</v>
      </c>
      <c r="B28" s="43" t="s">
        <v>131</v>
      </c>
      <c r="C28" s="194" t="s">
        <v>98</v>
      </c>
      <c r="D28" s="195"/>
      <c r="E28" s="195"/>
      <c r="F28" s="196"/>
      <c r="G28" s="44"/>
      <c r="H28" s="10"/>
      <c r="I28" s="10"/>
      <c r="M28"/>
    </row>
    <row r="29" spans="1:13" s="8" customFormat="1" ht="16.5" customHeight="1" x14ac:dyDescent="0.2">
      <c r="A29" s="60">
        <v>18</v>
      </c>
      <c r="B29" s="43" t="s">
        <v>132</v>
      </c>
      <c r="C29" s="197" t="s">
        <v>97</v>
      </c>
      <c r="D29" s="198"/>
      <c r="E29" s="198"/>
      <c r="F29" s="199"/>
      <c r="G29" s="44"/>
      <c r="H29" s="10"/>
      <c r="I29" s="10"/>
      <c r="M29"/>
    </row>
    <row r="30" spans="1:13" s="8" customFormat="1" ht="16.5" customHeight="1" x14ac:dyDescent="0.2">
      <c r="A30" s="60">
        <v>19</v>
      </c>
      <c r="B30" s="43" t="s">
        <v>133</v>
      </c>
      <c r="C30" s="197" t="s">
        <v>97</v>
      </c>
      <c r="D30" s="198"/>
      <c r="E30" s="198"/>
      <c r="F30" s="199"/>
      <c r="G30" s="44"/>
      <c r="H30" s="10"/>
      <c r="I30" s="10"/>
      <c r="M30"/>
    </row>
    <row r="31" spans="1:13" s="8" customFormat="1" ht="16.5" customHeight="1" x14ac:dyDescent="0.2">
      <c r="A31" s="60">
        <v>20</v>
      </c>
      <c r="B31" s="43" t="s">
        <v>134</v>
      </c>
      <c r="C31" s="194" t="s">
        <v>98</v>
      </c>
      <c r="D31" s="195"/>
      <c r="E31" s="195"/>
      <c r="F31" s="196"/>
      <c r="G31" s="44"/>
      <c r="H31" s="10"/>
      <c r="I31" s="10"/>
      <c r="M31"/>
    </row>
    <row r="32" spans="1:13" s="8" customFormat="1" ht="16.5" customHeight="1" x14ac:dyDescent="0.2">
      <c r="A32" s="60">
        <v>21</v>
      </c>
      <c r="B32" s="43" t="s">
        <v>135</v>
      </c>
      <c r="C32" s="194" t="s">
        <v>98</v>
      </c>
      <c r="D32" s="195"/>
      <c r="E32" s="195"/>
      <c r="F32" s="196"/>
      <c r="G32" s="44"/>
      <c r="H32" s="10"/>
      <c r="I32" s="10"/>
      <c r="M32"/>
    </row>
    <row r="33" spans="1:34" s="8" customFormat="1" ht="16.5" customHeight="1" x14ac:dyDescent="0.2">
      <c r="A33" s="52"/>
      <c r="B33" s="53"/>
      <c r="C33" s="53"/>
      <c r="D33" s="53"/>
      <c r="E33" s="53"/>
      <c r="F33" s="53"/>
      <c r="G33" s="44"/>
      <c r="H33" s="10"/>
      <c r="I33" s="10"/>
      <c r="M33"/>
    </row>
    <row r="34" spans="1:34" s="8" customFormat="1" ht="21.75" customHeight="1" x14ac:dyDescent="0.2">
      <c r="A34" s="52"/>
      <c r="B34" s="53"/>
      <c r="C34" s="53"/>
      <c r="D34" s="53"/>
      <c r="E34" s="53"/>
      <c r="F34" s="53"/>
      <c r="G34" s="44"/>
      <c r="H34" s="10"/>
      <c r="I34" s="10"/>
      <c r="M34"/>
    </row>
    <row r="35" spans="1:34" s="8" customFormat="1" ht="18" customHeight="1" x14ac:dyDescent="0.2">
      <c r="A35" s="200" t="s">
        <v>9</v>
      </c>
      <c r="B35" s="200"/>
      <c r="C35" s="45">
        <v>43994</v>
      </c>
      <c r="D35" s="46"/>
      <c r="E35" s="46"/>
      <c r="F35" s="40"/>
      <c r="G35" s="44"/>
      <c r="H35" s="10"/>
      <c r="I35" s="10"/>
      <c r="M35"/>
    </row>
    <row r="36" spans="1:34" s="8" customFormat="1" ht="30.75" customHeight="1" x14ac:dyDescent="0.2">
      <c r="A36" s="40"/>
      <c r="B36" s="40"/>
      <c r="C36" s="40"/>
      <c r="D36" s="40"/>
      <c r="E36" s="40"/>
      <c r="F36" s="40"/>
      <c r="G36" s="44"/>
      <c r="H36" s="10"/>
      <c r="I36" s="10"/>
      <c r="M36"/>
    </row>
    <row r="37" spans="1:34" ht="17" thickBot="1" x14ac:dyDescent="0.25">
      <c r="A37" s="40"/>
      <c r="B37" s="201"/>
      <c r="C37" s="201"/>
      <c r="D37" s="201"/>
      <c r="E37" s="40"/>
      <c r="F37" s="40"/>
      <c r="G37" s="40"/>
      <c r="AH37" s="11"/>
    </row>
    <row r="38" spans="1:34" ht="16.5" customHeight="1" thickTop="1" thickBot="1" x14ac:dyDescent="0.25">
      <c r="A38" s="47" t="s">
        <v>10</v>
      </c>
      <c r="B38" s="202" t="s">
        <v>137</v>
      </c>
      <c r="C38" s="203"/>
      <c r="D38" s="203"/>
      <c r="E38" s="203"/>
      <c r="F38" s="203"/>
      <c r="G38" s="40"/>
    </row>
    <row r="39" spans="1:34" ht="17" thickTop="1" x14ac:dyDescent="0.2">
      <c r="A39" s="40"/>
      <c r="B39" s="204" t="s">
        <v>13</v>
      </c>
      <c r="C39" s="204"/>
      <c r="D39" s="204"/>
      <c r="E39" s="204"/>
      <c r="F39" s="204"/>
      <c r="G39" s="40"/>
    </row>
    <row r="40" spans="1:34" ht="21" customHeight="1" x14ac:dyDescent="0.15"/>
    <row r="41" spans="1:34" ht="35.25" customHeight="1" x14ac:dyDescent="0.15">
      <c r="AF41" s="12" t="s">
        <v>12</v>
      </c>
    </row>
    <row r="42" spans="1:34" ht="14" x14ac:dyDescent="0.15">
      <c r="AF42" s="12" t="s">
        <v>14</v>
      </c>
    </row>
    <row r="43" spans="1:34" ht="14" x14ac:dyDescent="0.15">
      <c r="AF43" s="12" t="s">
        <v>15</v>
      </c>
    </row>
    <row r="44" spans="1:34" ht="14" x14ac:dyDescent="0.15">
      <c r="C44" s="14"/>
      <c r="AF44" s="12" t="s">
        <v>16</v>
      </c>
    </row>
    <row r="45" spans="1:34" ht="14" x14ac:dyDescent="0.15">
      <c r="C45" s="15"/>
      <c r="AF45" s="12" t="s">
        <v>17</v>
      </c>
    </row>
    <row r="46" spans="1:34" ht="30" x14ac:dyDescent="0.15">
      <c r="AF46" s="13" t="s">
        <v>18</v>
      </c>
    </row>
    <row r="47" spans="1:34" ht="15" x14ac:dyDescent="0.15">
      <c r="AF47" s="13" t="s">
        <v>19</v>
      </c>
    </row>
    <row r="48" spans="1:34" ht="30" x14ac:dyDescent="0.15">
      <c r="AF48" s="13" t="s">
        <v>20</v>
      </c>
    </row>
    <row r="49" spans="32:32" ht="15" x14ac:dyDescent="0.15">
      <c r="AF49" s="13" t="s">
        <v>21</v>
      </c>
    </row>
    <row r="50" spans="32:32" ht="15" x14ac:dyDescent="0.15">
      <c r="AF50" s="13" t="s">
        <v>22</v>
      </c>
    </row>
    <row r="51" spans="32:32" ht="15" x14ac:dyDescent="0.15">
      <c r="AF51" s="13" t="s">
        <v>23</v>
      </c>
    </row>
    <row r="52" spans="32:32" ht="20.25" customHeight="1" x14ac:dyDescent="0.15">
      <c r="AF52" s="13" t="s">
        <v>24</v>
      </c>
    </row>
    <row r="53" spans="32:32" ht="15" x14ac:dyDescent="0.15">
      <c r="AF53" s="13" t="s">
        <v>25</v>
      </c>
    </row>
    <row r="54" spans="32:32" ht="30" x14ac:dyDescent="0.15">
      <c r="AF54" s="13" t="s">
        <v>26</v>
      </c>
    </row>
    <row r="55" spans="32:32" ht="15" x14ac:dyDescent="0.15">
      <c r="AF55" s="13" t="s">
        <v>27</v>
      </c>
    </row>
    <row r="56" spans="32:32" ht="15" x14ac:dyDescent="0.15">
      <c r="AF56" s="13" t="s">
        <v>28</v>
      </c>
    </row>
    <row r="57" spans="32:32" ht="15" x14ac:dyDescent="0.15">
      <c r="AF57" s="16" t="s">
        <v>29</v>
      </c>
    </row>
    <row r="58" spans="32:32" ht="15" x14ac:dyDescent="0.15">
      <c r="AF58" s="16" t="s">
        <v>30</v>
      </c>
    </row>
    <row r="59" spans="32:32" ht="30" x14ac:dyDescent="0.15">
      <c r="AF59" s="16" t="s">
        <v>31</v>
      </c>
    </row>
    <row r="60" spans="32:32" ht="15" x14ac:dyDescent="0.15">
      <c r="AF60" s="16" t="s">
        <v>32</v>
      </c>
    </row>
    <row r="61" spans="32:32" ht="15" x14ac:dyDescent="0.15">
      <c r="AF61" s="16" t="s">
        <v>33</v>
      </c>
    </row>
    <row r="62" spans="32:32" ht="14" x14ac:dyDescent="0.15">
      <c r="AF62" s="17" t="s">
        <v>34</v>
      </c>
    </row>
    <row r="63" spans="32:32" ht="14" x14ac:dyDescent="0.15">
      <c r="AF63" s="17" t="s">
        <v>35</v>
      </c>
    </row>
    <row r="64" spans="32:32" ht="14" x14ac:dyDescent="0.15">
      <c r="AF64" s="17" t="s">
        <v>36</v>
      </c>
    </row>
    <row r="65" spans="32:32" ht="14" x14ac:dyDescent="0.15">
      <c r="AF65" s="17" t="s">
        <v>37</v>
      </c>
    </row>
    <row r="66" spans="32:32" ht="14" x14ac:dyDescent="0.15">
      <c r="AF66" s="12" t="s">
        <v>38</v>
      </c>
    </row>
    <row r="67" spans="32:32" ht="14" x14ac:dyDescent="0.15">
      <c r="AF67" s="12" t="s">
        <v>39</v>
      </c>
    </row>
    <row r="68" spans="32:32" ht="14" x14ac:dyDescent="0.15">
      <c r="AF68" s="12" t="s">
        <v>40</v>
      </c>
    </row>
    <row r="69" spans="32:32" ht="14" x14ac:dyDescent="0.15">
      <c r="AF69" s="12" t="s">
        <v>41</v>
      </c>
    </row>
    <row r="70" spans="32:32" ht="14" x14ac:dyDescent="0.15">
      <c r="AF70" s="18" t="s">
        <v>8</v>
      </c>
    </row>
    <row r="4515" spans="246:254" x14ac:dyDescent="0.15">
      <c r="IL4515" s="2"/>
    </row>
    <row r="4516" spans="246:254" x14ac:dyDescent="0.15">
      <c r="IL4516" s="3"/>
    </row>
    <row r="4517" spans="246:254" x14ac:dyDescent="0.15">
      <c r="IL4517" s="4"/>
      <c r="IP4517" t="s">
        <v>11</v>
      </c>
    </row>
    <row r="4518" spans="246:254" ht="14" x14ac:dyDescent="0.15">
      <c r="IL4518" s="5"/>
      <c r="IN4518" s="19"/>
      <c r="IP4518" t="s">
        <v>42</v>
      </c>
    </row>
    <row r="4519" spans="246:254" x14ac:dyDescent="0.15">
      <c r="IL4519" s="6"/>
      <c r="IP4519" t="s">
        <v>43</v>
      </c>
    </row>
    <row r="4520" spans="246:254" ht="14" x14ac:dyDescent="0.15">
      <c r="IL4520" s="7"/>
      <c r="IP4520" t="s">
        <v>44</v>
      </c>
    </row>
    <row r="4521" spans="246:254" x14ac:dyDescent="0.15">
      <c r="IL4521" s="6"/>
      <c r="IP4521" t="s">
        <v>45</v>
      </c>
    </row>
    <row r="4522" spans="246:254" ht="28" x14ac:dyDescent="0.15">
      <c r="IP4522" s="9" t="s">
        <v>46</v>
      </c>
    </row>
    <row r="4523" spans="246:254" ht="42" x14ac:dyDescent="0.15">
      <c r="IL4523" s="8"/>
      <c r="IM4523" s="9" t="s">
        <v>2</v>
      </c>
      <c r="IN4523" s="8"/>
      <c r="IO4523" s="8"/>
      <c r="IP4523" s="9" t="s">
        <v>47</v>
      </c>
      <c r="IQ4523" s="8"/>
      <c r="IR4523" s="8"/>
      <c r="IS4523" s="8"/>
      <c r="IT4523" s="8"/>
    </row>
    <row r="4524" spans="246:254" ht="56" x14ac:dyDescent="0.15">
      <c r="IL4524" s="8"/>
      <c r="IM4524" s="9" t="s">
        <v>48</v>
      </c>
      <c r="IN4524" s="8"/>
      <c r="IO4524" s="8"/>
      <c r="IP4524" s="9" t="s">
        <v>49</v>
      </c>
      <c r="IQ4524" s="8"/>
      <c r="IR4524" s="8" t="str">
        <f>+B7</f>
        <v xml:space="preserve">LICITACION PÚBLICA SIC </v>
      </c>
      <c r="IS4524" s="8" t="str">
        <f>+D7</f>
        <v>9 DE 2020</v>
      </c>
      <c r="IT4524" s="8"/>
    </row>
    <row r="4525" spans="246:254" ht="70" x14ac:dyDescent="0.15">
      <c r="IL4525" s="8"/>
      <c r="IM4525" s="9" t="s">
        <v>50</v>
      </c>
      <c r="IN4525" s="8"/>
      <c r="IO4525" s="8"/>
      <c r="IP4525" s="9" t="s">
        <v>51</v>
      </c>
      <c r="IQ4525" s="8"/>
      <c r="IR4525" s="8"/>
      <c r="IS4525" s="8"/>
      <c r="IT4525" s="8"/>
    </row>
    <row r="4526" spans="246:254" ht="70" x14ac:dyDescent="0.15">
      <c r="IL4526" s="8"/>
      <c r="IM4526" s="9" t="s">
        <v>52</v>
      </c>
      <c r="IN4526" s="8"/>
      <c r="IO4526" s="8"/>
      <c r="IP4526" s="9" t="s">
        <v>53</v>
      </c>
      <c r="IQ4526" s="8"/>
      <c r="IR4526" s="8"/>
      <c r="IS4526" s="8"/>
      <c r="IT4526" s="8"/>
    </row>
    <row r="4527" spans="246:254" ht="42" x14ac:dyDescent="0.15">
      <c r="IL4527" s="8"/>
      <c r="IM4527" s="9" t="s">
        <v>54</v>
      </c>
      <c r="IN4527" s="8"/>
      <c r="IO4527" s="8"/>
      <c r="IP4527" s="9" t="s">
        <v>55</v>
      </c>
      <c r="IQ4527" s="8"/>
      <c r="IR4527" s="8"/>
      <c r="IS4527" s="8"/>
      <c r="IT4527" s="8"/>
    </row>
    <row r="4528" spans="246:254" ht="42" x14ac:dyDescent="0.15">
      <c r="IL4528" s="8"/>
      <c r="IM4528" s="8"/>
      <c r="IN4528" s="8"/>
      <c r="IO4528" s="8"/>
      <c r="IP4528" s="9" t="s">
        <v>56</v>
      </c>
      <c r="IQ4528" s="8"/>
      <c r="IR4528" s="8"/>
      <c r="IS4528" s="8"/>
      <c r="IT4528" s="8"/>
    </row>
    <row r="4529" spans="246:254" ht="42" x14ac:dyDescent="0.15">
      <c r="IL4529" s="8"/>
      <c r="IM4529" s="8"/>
      <c r="IN4529" s="8"/>
      <c r="IO4529" s="8"/>
      <c r="IP4529" s="8" t="s">
        <v>57</v>
      </c>
      <c r="IQ4529" s="8"/>
      <c r="IR4529" s="8"/>
      <c r="IS4529" s="8"/>
      <c r="IT4529" s="8"/>
    </row>
    <row r="4530" spans="246:254" ht="42" x14ac:dyDescent="0.15">
      <c r="IL4530" s="8"/>
      <c r="IM4530" s="8"/>
      <c r="IN4530" s="8"/>
      <c r="IO4530" s="8"/>
      <c r="IP4530" s="8" t="s">
        <v>58</v>
      </c>
      <c r="IQ4530" s="8"/>
      <c r="IR4530" s="8"/>
      <c r="IS4530" s="8"/>
      <c r="IT4530" s="8"/>
    </row>
    <row r="4531" spans="246:254" x14ac:dyDescent="0.15">
      <c r="IL4531" s="8"/>
      <c r="IM4531" s="8"/>
      <c r="IN4531" s="8"/>
      <c r="IO4531" s="8"/>
      <c r="IP4531" s="8"/>
      <c r="IQ4531" s="8"/>
      <c r="IR4531" s="8"/>
      <c r="IS4531" s="8"/>
      <c r="IT4531" s="8"/>
    </row>
    <row r="4532" spans="246:254" x14ac:dyDescent="0.15">
      <c r="IL4532" s="8"/>
      <c r="IM4532" s="8"/>
      <c r="IN4532" s="8"/>
      <c r="IO4532" s="8"/>
      <c r="IP4532" s="8"/>
      <c r="IQ4532" s="8"/>
      <c r="IR4532" s="8"/>
      <c r="IS4532" s="8"/>
      <c r="IT4532" s="8"/>
    </row>
    <row r="4533" spans="246:254" x14ac:dyDescent="0.15">
      <c r="IL4533" s="8"/>
      <c r="IM4533" s="8"/>
      <c r="IN4533" s="8"/>
      <c r="IO4533" s="8"/>
      <c r="IP4533" s="8"/>
      <c r="IQ4533" s="8"/>
      <c r="IR4533" s="8"/>
      <c r="IS4533" s="8"/>
      <c r="IT4533" s="8"/>
    </row>
  </sheetData>
  <sheetProtection algorithmName="SHA-512" hashValue="FGDbN4ND9wcWTeu1IV8cSaZda6b5zuSuNTktav107/34c5UBH64IjpPtqd5xuEgmawaSFBxm22CN/jsg2BYFfg==" saltValue="BWZMfA8UdIIXBG8u7xOPhA==" spinCount="100000" sheet="1" objects="1" scenarios="1"/>
  <dataConsolidate/>
  <mergeCells count="31">
    <mergeCell ref="A6:F6"/>
    <mergeCell ref="B7:C7"/>
    <mergeCell ref="D7:F7"/>
    <mergeCell ref="A8:G8"/>
    <mergeCell ref="B9:F9"/>
    <mergeCell ref="A35:B35"/>
    <mergeCell ref="B37:D37"/>
    <mergeCell ref="B38:F38"/>
    <mergeCell ref="B39:F39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</vt:i4>
      </vt:variant>
    </vt:vector>
  </HeadingPairs>
  <TitlesOfParts>
    <vt:vector size="24" baseType="lpstr">
      <vt:lpstr>Acta de cierre y listado</vt:lpstr>
      <vt:lpstr>1.UNION TEMPORAL GUAYACANES - C</vt:lpstr>
      <vt:lpstr>2. UNIVERSIDAD SERGIO ARBOLEDA</vt:lpstr>
      <vt:lpstr>3. UNIVERSIDAD NACIONAL</vt:lpstr>
      <vt:lpstr>4. FUNDACION ALBERTO MERANI</vt:lpstr>
      <vt:lpstr>5. EDISTRIBUTION SAS</vt:lpstr>
      <vt:lpstr>6. ASESORIA Y GESTION CIA SAS</vt:lpstr>
      <vt:lpstr>7. UT HAPPY - EDUMEDIA</vt:lpstr>
      <vt:lpstr>8. UNION TEMPORAL POLI T&amp;T (2)</vt:lpstr>
      <vt:lpstr>9. COGNOSONLINE SOLUTIONS COLOM</vt:lpstr>
      <vt:lpstr>10. CONSORCIO AOC - PILOTO</vt:lpstr>
      <vt:lpstr>11. MULTIMEDIA SERVICE SAS</vt:lpstr>
      <vt:lpstr>12. GMEDIA S.A.S</vt:lpstr>
      <vt:lpstr>13. GRUPO DE EXPERTOS E</vt:lpstr>
      <vt:lpstr>14. UT VIRTUALIZACION CONTENIDO</vt:lpstr>
      <vt:lpstr>15. UNIVERSIDAD DEL ROSARIO</vt:lpstr>
      <vt:lpstr>16.SINCOTEL SOLUTIONS LTDA</vt:lpstr>
      <vt:lpstr>17. UNIVERSIDAD EAFIT</vt:lpstr>
      <vt:lpstr>18. ASOCIACION ASECUM</vt:lpstr>
      <vt:lpstr>19. ITO SOFTWARE S.A.S</vt:lpstr>
      <vt:lpstr>20. CENTRO SISTEMAS ANTIOQUIA</vt:lpstr>
      <vt:lpstr>21. UNIVERSIDAD EAN</vt:lpstr>
      <vt:lpstr>RESUMEN DE LA EVALUACIÓN</vt:lpstr>
      <vt:lpstr>'Acta de cierre y listado'!Área_de_impresión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Emilio Rojas Guacaneme</dc:creator>
  <cp:lastModifiedBy>Microsoft Office User</cp:lastModifiedBy>
  <cp:lastPrinted>2020-03-05T21:50:30Z</cp:lastPrinted>
  <dcterms:created xsi:type="dcterms:W3CDTF">2016-11-23T13:02:29Z</dcterms:created>
  <dcterms:modified xsi:type="dcterms:W3CDTF">2020-06-12T20:43:06Z</dcterms:modified>
</cp:coreProperties>
</file>