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F:\1-TRABAJO MINISTERIO 2025\1-CONTRATACION 2025\1. PROCESOS DE CONTRATACION RADICADOS\5- TANDA DE CONTRATOS\ELIZABETH CAMARGO\"/>
    </mc:Choice>
  </mc:AlternateContent>
  <xr:revisionPtr revIDLastSave="0" documentId="13_ncr:1_{680E0BF7-BB28-4C3A-9CC4-C5F0F3B0B459}" xr6:coauthVersionLast="47" xr6:coauthVersionMax="47" xr10:uidLastSave="{00000000-0000-0000-0000-000000000000}"/>
  <bookViews>
    <workbookView xWindow="90" yWindow="15" windowWidth="20400" windowHeight="11055" xr2:uid="{00000000-000D-0000-FFFF-FFFF00000000}"/>
  </bookViews>
  <sheets>
    <sheet name="Matriz General de Riesgos" sheetId="2" r:id="rId1"/>
    <sheet name="Probabilidad del Riesgo " sheetId="3" r:id="rId2"/>
    <sheet name="Impacto de Riesgo" sheetId="4" r:id="rId3"/>
    <sheet name="Valoración del riesgo" sheetId="5" r:id="rId4"/>
    <sheet name="Categoria del Riesgo" sheetId="6" r:id="rId5"/>
    <sheet name="Tratamiento de los Riesgos " sheetId="7" r:id="rId6"/>
  </sheets>
  <externalReferences>
    <externalReference r:id="rId7"/>
  </externalReferences>
  <definedNames>
    <definedName name="_xlnm.Print_Titles" localSheetId="0">'Matriz General de Riesgos'!$1:$9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2" i="4" l="1"/>
  <c r="C42" i="4"/>
  <c r="D41" i="4"/>
  <c r="C41" i="4"/>
  <c r="D40" i="4"/>
  <c r="C40" i="4"/>
  <c r="D39" i="4"/>
  <c r="C39" i="4"/>
  <c r="D38" i="4"/>
  <c r="C38" i="4"/>
  <c r="D37" i="4"/>
  <c r="C37" i="4"/>
  <c r="D36" i="4"/>
  <c r="C36" i="4"/>
  <c r="D35" i="4"/>
  <c r="C35" i="4"/>
  <c r="D34" i="4"/>
  <c r="C34" i="4"/>
  <c r="D33" i="4"/>
  <c r="C33" i="4"/>
  <c r="D32" i="4"/>
  <c r="C32" i="4"/>
  <c r="C31" i="4"/>
  <c r="E17" i="4"/>
  <c r="G22" i="4" s="1"/>
  <c r="G7" i="3"/>
  <c r="G6" i="3"/>
  <c r="G5" i="3"/>
  <c r="G4" i="3"/>
  <c r="H77" i="2"/>
  <c r="I77" i="2" s="1"/>
  <c r="H76" i="2"/>
  <c r="I76" i="2" s="1"/>
  <c r="H75" i="2"/>
  <c r="I75" i="2" s="1"/>
  <c r="H74" i="2"/>
  <c r="I74" i="2" s="1"/>
  <c r="H73" i="2"/>
  <c r="I73" i="2" s="1"/>
  <c r="H72" i="2"/>
  <c r="I72" i="2" s="1"/>
  <c r="I71" i="2"/>
  <c r="H71" i="2"/>
  <c r="H70" i="2"/>
  <c r="I70" i="2" s="1"/>
  <c r="H69" i="2"/>
  <c r="I69" i="2" s="1"/>
  <c r="H68" i="2"/>
  <c r="I68" i="2" s="1"/>
  <c r="H67" i="2"/>
  <c r="I67" i="2" s="1"/>
  <c r="H66" i="2"/>
  <c r="I66" i="2" s="1"/>
  <c r="H65" i="2"/>
  <c r="I65" i="2" s="1"/>
  <c r="P59" i="2"/>
  <c r="Q59" i="2" s="1"/>
  <c r="P58" i="2"/>
  <c r="Q58" i="2" s="1"/>
  <c r="P57" i="2"/>
  <c r="Q57" i="2" s="1"/>
  <c r="Q56" i="2"/>
  <c r="P56" i="2"/>
  <c r="P55" i="2"/>
  <c r="Q55" i="2" s="1"/>
  <c r="P54" i="2"/>
  <c r="Q54" i="2" s="1"/>
  <c r="P53" i="2"/>
  <c r="Q53" i="2" s="1"/>
  <c r="P52" i="2"/>
  <c r="Q52" i="2" s="1"/>
  <c r="P51" i="2"/>
  <c r="Q51" i="2" s="1"/>
  <c r="P50" i="2"/>
  <c r="Q50" i="2" s="1"/>
  <c r="P49" i="2"/>
  <c r="Q49" i="2" s="1"/>
  <c r="Q48" i="2"/>
  <c r="P48" i="2"/>
  <c r="P47" i="2"/>
  <c r="Q47" i="2" s="1"/>
  <c r="P46" i="2"/>
  <c r="Q46" i="2" s="1"/>
  <c r="P45" i="2"/>
  <c r="Q45" i="2" s="1"/>
  <c r="N36" i="2"/>
  <c r="M36" i="2"/>
  <c r="I36" i="2"/>
  <c r="N35" i="2"/>
  <c r="M35" i="2"/>
  <c r="I35" i="2"/>
  <c r="N34" i="2"/>
  <c r="M34" i="2"/>
  <c r="I34" i="2"/>
  <c r="N33" i="2"/>
  <c r="M33" i="2"/>
  <c r="I33" i="2"/>
  <c r="N32" i="2"/>
  <c r="M32" i="2"/>
  <c r="I32" i="2"/>
  <c r="Q29" i="2"/>
  <c r="O29" i="2"/>
  <c r="N29" i="2"/>
  <c r="M29" i="2"/>
  <c r="I29" i="2"/>
  <c r="H38" i="4" l="1"/>
  <c r="H36" i="4"/>
  <c r="H37" i="4" s="1"/>
  <c r="H39" i="4" s="1"/>
  <c r="H20" i="4"/>
  <c r="I32" i="4" s="1"/>
  <c r="H22" i="4"/>
  <c r="G19" i="4"/>
  <c r="G21" i="4"/>
  <c r="G23" i="4"/>
  <c r="H19" i="4"/>
  <c r="I31" i="4" s="1"/>
  <c r="H21" i="4"/>
  <c r="G20" i="4"/>
  <c r="H32" i="4" s="1"/>
  <c r="I38" i="4" l="1"/>
  <c r="I36" i="4"/>
  <c r="H40" i="4"/>
  <c r="H42" i="4" s="1"/>
  <c r="H33" i="4"/>
  <c r="H34" i="4" s="1"/>
  <c r="H35" i="4" s="1"/>
  <c r="H41" i="4" s="1"/>
  <c r="I40" i="4"/>
  <c r="I42" i="4" s="1"/>
  <c r="I33" i="4"/>
  <c r="I34" i="4" s="1"/>
  <c r="I35" i="4" s="1"/>
  <c r="I41" i="4" s="1"/>
  <c r="I39" i="4" l="1"/>
  <c r="I37" i="4"/>
</calcChain>
</file>

<file path=xl/sharedStrings.xml><?xml version="1.0" encoding="utf-8"?>
<sst xmlns="http://schemas.openxmlformats.org/spreadsheetml/2006/main" count="383" uniqueCount="246">
  <si>
    <t>Mensual</t>
  </si>
  <si>
    <t>Etapa precontarctual</t>
  </si>
  <si>
    <t>Etapa precontractual.</t>
  </si>
  <si>
    <t>Periodicidad ¿cuando?</t>
  </si>
  <si>
    <t>¿como Se Realiza El Monitoreo?</t>
  </si>
  <si>
    <t>Categoría</t>
  </si>
  <si>
    <t xml:space="preserve">Valoración </t>
  </si>
  <si>
    <t xml:space="preserve">Impacto </t>
  </si>
  <si>
    <t>Probabilidad</t>
  </si>
  <si>
    <t xml:space="preserve">Monitoreo Y Revisión </t>
  </si>
  <si>
    <t>Fecha  (Tratamiento Completo)</t>
  </si>
  <si>
    <t>Fecha   
(Inicio del Tratamiento)</t>
  </si>
  <si>
    <t>Persona Responsable Por Implementar El Tratamiento</t>
  </si>
  <si>
    <t>Impacto Después Del Tratamiento</t>
  </si>
  <si>
    <t>Tratamiento / Controles A Seguir Implementando</t>
  </si>
  <si>
    <t>No.</t>
  </si>
  <si>
    <t>Fuente: Externo (E) Interno (I)</t>
  </si>
  <si>
    <t>Supevisor</t>
  </si>
  <si>
    <t>MENOR</t>
  </si>
  <si>
    <t>O</t>
  </si>
  <si>
    <t>E</t>
  </si>
  <si>
    <t>G</t>
  </si>
  <si>
    <t>¿a quien se le asigna?</t>
  </si>
  <si>
    <t>Valoración  del Riesgo (No.)</t>
  </si>
  <si>
    <t xml:space="preserve">Consecuencia De La Ocurrencia Del Riesgo </t>
  </si>
  <si>
    <t>Tipo</t>
  </si>
  <si>
    <t>Etapa</t>
  </si>
  <si>
    <t>Fuente</t>
  </si>
  <si>
    <t xml:space="preserve">Clase </t>
  </si>
  <si>
    <t xml:space="preserve">4. ASIGNACION Y TRATAMIENTO DE LOS RIESGOS </t>
  </si>
  <si>
    <t>Riesgo Bajo</t>
  </si>
  <si>
    <t>2,3  Y 4</t>
  </si>
  <si>
    <t>Riesgo Medio</t>
  </si>
  <si>
    <t>Riesgo Alto</t>
  </si>
  <si>
    <t>6 Y 7</t>
  </si>
  <si>
    <t>Riesgo Extremo</t>
  </si>
  <si>
    <t>10, 9 Y 8</t>
  </si>
  <si>
    <t>CATEGORIA</t>
  </si>
  <si>
    <t xml:space="preserve">VALORACIÓN </t>
  </si>
  <si>
    <t xml:space="preserve">3.4. CATEGORIA  DEL RIESGO </t>
  </si>
  <si>
    <t>Casi cierto</t>
  </si>
  <si>
    <t>Probable</t>
  </si>
  <si>
    <t xml:space="preserve">Posible </t>
  </si>
  <si>
    <t xml:space="preserve">Improbable </t>
  </si>
  <si>
    <t>Raro</t>
  </si>
  <si>
    <t>PROBABILIDAD</t>
  </si>
  <si>
    <t>CATASTROFICO</t>
  </si>
  <si>
    <t>MAYOR</t>
  </si>
  <si>
    <t xml:space="preserve">MODERADO </t>
  </si>
  <si>
    <t xml:space="preserve">INSIGNIFICANTE </t>
  </si>
  <si>
    <t xml:space="preserve">CATEGORIA </t>
  </si>
  <si>
    <t>CALIFICACIÓN  MONETARIA</t>
  </si>
  <si>
    <t>CALIFICACIÓN CUALITATIVA</t>
  </si>
  <si>
    <t>IMPACTO</t>
  </si>
  <si>
    <t>3.3. VALORACIÓN DEL RIESGO</t>
  </si>
  <si>
    <t xml:space="preserve">Los sobrecostos no representan más del cinco por ciento (5 %) del valor del contrato </t>
  </si>
  <si>
    <t xml:space="preserve">Los sobre costos no representan mas del uno por ciento (1%)  el valor del contrato </t>
  </si>
  <si>
    <t xml:space="preserve">CALIFICACIÓN  MONETARIA </t>
  </si>
  <si>
    <t>3.2. IMPACTO DEL RIESGO</t>
  </si>
  <si>
    <t>Casi cierto ( ocurre en la mayoria de circunstancias)</t>
  </si>
  <si>
    <t xml:space="preserve">Probable ( probablemente pueda ocurrir) </t>
  </si>
  <si>
    <t xml:space="preserve">Posible ( puede ocurrir en cualquier momento) </t>
  </si>
  <si>
    <t xml:space="preserve">Improbable ( puede ocurrir  en cualquier momento futuro) </t>
  </si>
  <si>
    <t xml:space="preserve">Raro ( puede ocurrir excepcionalmente) </t>
  </si>
  <si>
    <t xml:space="preserve">3.1. PROBABILIDAD  DEL RIESGO </t>
  </si>
  <si>
    <t xml:space="preserve">3. EVALUACIÓN Y CALIFICACION DEL RIESGO </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</si>
  <si>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</si>
  <si>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2. IDENTIFICACION Y CLASIFICACION DE LOS RIESGOS</t>
  </si>
  <si>
    <t xml:space="preserve">LUGAR DE EJECUCIÓN DEL CONTRATO: </t>
  </si>
  <si>
    <t xml:space="preserve">PRESUPUESTO OFICIAL: </t>
  </si>
  <si>
    <t xml:space="preserve">OBJETO </t>
  </si>
  <si>
    <t>1. CONTEXTO DEL PROCESO DE CONTRATACIÓN:</t>
  </si>
  <si>
    <t>IDENTIFICACION Y COBERTURA DEL RIESGO</t>
  </si>
  <si>
    <t>Desde la suscripción del convenio.</t>
  </si>
  <si>
    <t xml:space="preserve">Desde la suscripción del convenio. </t>
  </si>
  <si>
    <t>Hasta la liquidación del Convenio.</t>
  </si>
  <si>
    <t>Hasta la terminación del Convenio.</t>
  </si>
  <si>
    <t>Hasta la suscripción del Convenio</t>
  </si>
  <si>
    <t>Una vez finalice la ejecución del Convenio.</t>
  </si>
  <si>
    <t>Supervisor del Convenio.</t>
  </si>
  <si>
    <t>Debida información por todos medios al convenido.</t>
  </si>
  <si>
    <t>Supervisor del Convenio..</t>
  </si>
  <si>
    <t>Obstruye la ejecución  del convenio  de manera intrascendente</t>
  </si>
  <si>
    <t>Dificulta la ejecución  del convenio   de manera baja. Aplicando medidas mínimas se puede lograr el objeto contractual.</t>
  </si>
  <si>
    <t>Afecta la ejecución del convenio   sin altererar el beneficio para las partes.</t>
  </si>
  <si>
    <t>Obstruye la ejecución  del cconvenio   sustancialmente pero aun  así permite la consecución del  objeto contractual</t>
  </si>
  <si>
    <t>Perturba  la ejecución del convenio  de manera grave imposibilitando la consecución del objeto contractual</t>
  </si>
  <si>
    <t>Genera un impacto sobre el valor del convenio   entre el cinco por ciento (5%)  y el quince por ciento (15%) del valor del contrato</t>
  </si>
  <si>
    <t>Incrementa el valor del cconvenio  entre quince por ciento (15%) y el treinta por ciento (30%)</t>
  </si>
  <si>
    <t>Impacto sobre el valor del convenio   en más del treinta por ciento (30%) del valor del contrato</t>
  </si>
  <si>
    <t>Obstruye la ejecución  del convenio    de manera intrascendente</t>
  </si>
  <si>
    <t>Dificulta la ejecución  del convenio   de manera baja. Aplicando medidas mínimas se puede lograr el objeto contractual</t>
  </si>
  <si>
    <t>Afecta la ejecución del convenio   sin altererar el beneficio para las partes</t>
  </si>
  <si>
    <t>Obstruye la ejecución  del convenio   sustancialmente pero aun  así permite la consecución del  objeto contractual</t>
  </si>
  <si>
    <t>Se retrasa el perfeccionamiento del convenio   y se puede afectar el logro de los objetivos y la necesidad que se pretende cubrir con el convenio   que se celebra.</t>
  </si>
  <si>
    <t xml:space="preserve">Convenido
</t>
  </si>
  <si>
    <t>Se afecta el seguimiento de la ejecución del convenio   por parte del supervisor. Puede generarse incumplimiento de obligaciones y actividades pactadas.</t>
  </si>
  <si>
    <t>Se debe tramitar la liquidación, haciendo todo lo necesario para que el covenido la suscriba y de no ser viable, proceder con la liquidación unilateral del contrato.</t>
  </si>
  <si>
    <t>El supervisor del Convenio dejara constancia del cumplimiento de las obligaciones y el objeto contractual</t>
  </si>
  <si>
    <t xml:space="preserve">El supervisor del Convenio dejara constancia si el contrato se encuentra en laos eventos en los que procedería la liquidación de acuerdo a al circular. </t>
  </si>
  <si>
    <t>Correcto seguimiento y control por parte del supervisor en observancia al manua de contrataciòn y los procedimientos de supervisiòn y liquidaciòn del Ministerio del Interior.</t>
  </si>
  <si>
    <t>Cambios normativos relacionados con el COVID 19</t>
  </si>
  <si>
    <t>Seguimiento constante a la normatividad expedida por el Gobierno a nivel Nacional y departamental previa planificación de los evento o actividades a realizar</t>
  </si>
  <si>
    <t>Durante la ejecución del convenio</t>
  </si>
  <si>
    <t>Permanente</t>
  </si>
  <si>
    <t>Las partes deben monitorear constantemente las noticias con en el find e estar informafos de los cambios normativos que puedan afectar la ejecución del contrato</t>
  </si>
  <si>
    <t>Dificultad al momento de hacer efectiva la garantia de un bien adquirido</t>
  </si>
  <si>
    <t>Adquisicion de bienes que no cumplan con la necesidad que se buscaba satisfacer con los mismos</t>
  </si>
  <si>
    <t>Que no se contrate al personal en los términos establecidos o que éste no cumpla con el perfil requerido</t>
  </si>
  <si>
    <t>Demora en la realización de las reuniones y/o actividades así como en. la entrega de los productos</t>
  </si>
  <si>
    <t xml:space="preserve">Convenido </t>
  </si>
  <si>
    <t>Que los participantes a las actividades y/o reuniones se contaguien de COVID 19</t>
  </si>
  <si>
    <t>Imposibilidad de. Ejecución del convenio por contagio de los asistentes</t>
  </si>
  <si>
    <r>
      <t xml:space="preserve">Descripción
</t>
    </r>
    <r>
      <rPr>
        <sz val="10"/>
        <color theme="1"/>
        <rFont val="Arial"/>
        <family val="2"/>
      </rPr>
      <t>(que Puede Pasar Y Como Puede Ocurrir)</t>
    </r>
  </si>
  <si>
    <r>
      <t>Impacto</t>
    </r>
    <r>
      <rPr>
        <sz val="10"/>
        <color theme="1"/>
        <rFont val="Arial"/>
        <family val="2"/>
      </rPr>
      <t xml:space="preserve"> </t>
    </r>
  </si>
  <si>
    <t xml:space="preserve">Supervisión del convenio,  realizando  todas las acciones oportunas y pertinentes que conlleven a ldefinir si el convenio  esta  en los eventos del Numeral  4 de la Circular Interna MEM17-23754-SGC-4010 del 10 de mayo de 2017.   </t>
  </si>
  <si>
    <t>P</t>
  </si>
  <si>
    <t>I</t>
  </si>
  <si>
    <t>Clase: General (G)
             Específico:</t>
  </si>
  <si>
    <t>Etapa: Planeación P
             Selección S
             Contratación C
             Ejecución E</t>
  </si>
  <si>
    <t>Incumplimiento de la entidad en el desembolso de la contrapartida en dinero a la asociación, comunidad o cabildo indigena conviniente</t>
  </si>
  <si>
    <t>Desbalance del convenio, que genere la paralización del convenio y la necesidad de buscar recursos adicionales para el cumplimiento de los fines estatales que permitan el cumplimiento de la orden del ente Constitucional</t>
  </si>
  <si>
    <t>Inadecuada identificación de las necesidades descritas en el documento de diganóstico de las necesidades y problematicas de las comunidades indigenas y de la misión institucional para ser satisfechas mediante el convenio</t>
  </si>
  <si>
    <t>El objeto del convenio no identifica ni determine un alcance concreto y real para atender la necesidad de la la población beneficiaria o de la Entidad</t>
  </si>
  <si>
    <t>Ministerio del Interior</t>
  </si>
  <si>
    <t>Ministerio del interior y Conviniente</t>
  </si>
  <si>
    <t xml:space="preserve">Estructuración de una ficha técnica o documento técnico que identifique el alcance del objeto contractual a desarrollar, permitiendo conceptualizar con claridad las condiciones y requerimientos que deben estan incluirdos en la ejecución y que evidencien los entregables a controlar, garantizando el cumplimiento de las espectativas de la Entidad y el conviniente. </t>
  </si>
  <si>
    <t>La no satisfacción de la necesidad</t>
  </si>
  <si>
    <t>Verificacion de la normatividad existente, ordenes de la Corte Constitucional, Planes de Salvaguarda, Metas de la dependencia y del  MInisterio y demás documentos contentivos de las necesidades o problematicas de la poblcación indigena</t>
  </si>
  <si>
    <t>Mensual, o a solicitud de el ordenador del gasto</t>
  </si>
  <si>
    <t>El no cumplimiento del objeto contractual, o de las ordenes impartidas por la Corte  Constitucional o de las Metas de la institución</t>
  </si>
  <si>
    <t>Continuo</t>
  </si>
  <si>
    <t>Hacer participativa la construcción de la necesidad en conjunto con la pobliación beneficiada o el futuro conviniente 
Dar dar a conocer a todos los  servidores de la dependencia o grupo de trabajo a cargo el plan operativo o plan de acción y metas institucionales y en especial el de la dependencia 
Exigir la elaboración de estudios fundamentados que soporten la satisfacción de la necesidad de forma efectiva.
Capacitar a los servidores públicos de la dependencia en materia de la aplicación del principio de planeación al proceso de gestión contractual</t>
  </si>
  <si>
    <t>Actas de reunión o correos institucionales entre el futuro conviniente donde se identifiquen las necesidades del objeto a covenir.
El monitoreo se realiza a través de informes de la dependencia.
Actas de capacitación o constancias del mismo</t>
  </si>
  <si>
    <t>Mensual, o a solicitud de el ordenador del gasto o del Subdirector(a) de Gestión Contractual</t>
  </si>
  <si>
    <t xml:space="preserve">Falta de rigurosidad en la elaboración  de los costos que implica el satisfacer la necesidad mediante el proceso contractual </t>
  </si>
  <si>
    <t>Ministerio del Interiory Conviniente</t>
  </si>
  <si>
    <t>El  Jefe de la dependencia solicitante</t>
  </si>
  <si>
    <t>Antes de las suscripción del convenio</t>
  </si>
  <si>
    <t>Realizar un estudios del mercado conforme a las orientaciones impartidas por Colombia Compra Eficiente, e igualmente que tenga en cuenta las condiciones socio-cultural, economicas del territorio y población beneficiada, así como las formas de acceso a sitios y costumbres de las comunidades indigenas.
Solicitar al conviniente aportar un analisis economico en caso de ser posible (allegar cotizaciones)</t>
  </si>
  <si>
    <t>A través de la verificación aritmetica de los resultados de los precios del mercado.
Resultados de costos historicos.
Participación activa del conviniente, el cual conoce de primera mano, las condiciones socio-ecnomicas, politico y culturales de la región o territorio</t>
  </si>
  <si>
    <t>S</t>
  </si>
  <si>
    <t>Escogencia inadecuada del conviniente, debido a una falta de capcidad juridica, técnica, operativa o financiera de éste para llevar a cabo la ejecución del convenio.</t>
  </si>
  <si>
    <t>La no satisfacción de la necesidad o
 indebida celebración de contrato o 
suspensión o terminación anticipada del convenio</t>
  </si>
  <si>
    <t>Analisis de la capacidad del Conviniente, mediante el estudio de su experiencia, capacidad operativa, conocimiento de el  conviniente respecto a la población objeto y verificación de las normatividad aplicable, así como los estatutos o documento que faculta al conviniente para suscribir el convenio (entidad pública especial o facultad por norma de carácter nacional)</t>
  </si>
  <si>
    <t>El  Jefe de la dependencia solicitante y la Subdirección de Gestión Contractual</t>
  </si>
  <si>
    <t>Se solicita los documentos de constitución al conviniente y se incluyen en la carpeta contractual aquellos que reposen en la entidad, por parte de la dependencia solicitante.
Lasubdirección de Gestión contractual hará una revisión de los documentos allegados por la dependencia y solicitará los que considere pertinentes</t>
  </si>
  <si>
    <t>Desde el inicio de la planeación del convenio</t>
  </si>
  <si>
    <t xml:space="preserve">Imposibilidad de realizar las reuniones o actividades planteadas </t>
  </si>
  <si>
    <t>R</t>
  </si>
  <si>
    <t>Deficiencia en la supervision del convenio por retrazos en la entrega  de informes o los productos por parte del conviniente, o no se ajustan a lo requerido en el convenio.</t>
  </si>
  <si>
    <t xml:space="preserve">el conviniente no se presenta a suscribir o no llega a un mutuo acuerdo con el contratante, cuando se le requiere para suscribir el acta de liquidación del convenio, en los eventos del  Numeral  4 de la Circular Interna MEM17-23754-SGC-4010 del 10 de mayo de 2017.   </t>
  </si>
  <si>
    <t>El conviniente no suscribe el convenio en el plazo previsto.</t>
  </si>
  <si>
    <t>Conviniente</t>
  </si>
  <si>
    <t>Representante legal del conviniente y supervisor del convenio designado por el Ministerio del interior</t>
  </si>
  <si>
    <t>El  Jefe(a) de la dependencia solicitante y el Jefe(a) Oficina de Planeación</t>
  </si>
  <si>
    <t>El  Jefe(a) de la dependencia solicitante, Jefe(a) Oficina de Planeación y el  Jefe(a)  de la Subdirección de Gestión Contractual</t>
  </si>
  <si>
    <t>Retraso en la realización de las actividades, reuniones o informes convenidos impidiendo la satisfación de la neesidad dentro del termino estipulado</t>
  </si>
  <si>
    <t>F</t>
  </si>
  <si>
    <t>Remisión a la Subdirección Administrativa y Financiera del PAC de la dependencia, de conformidad con lo plazos establecidos por el Ministerio de Haciendo</t>
  </si>
  <si>
    <t>Jefe de la Depedencia solicitante y Supervisor del Convenio por parte del Ministerio</t>
  </si>
  <si>
    <t>Mediante informes remitido al jefe de la dependencia, segumiento a la ejecución presupuestal de la dependencia, a través de los reportes SIIF
Aplicación de los informes de supervisón dentros de los términos y condiciones previstas en el Manual de Contratación, procedimiento de supervisión y lo acordado en el convenio</t>
  </si>
  <si>
    <t>Tipo: Operacional (O)
Financiero: (F)
Regulatorio ®
Ambiental (A)
Economicos €
Naturaleza (N)
Tecnologicos (T)
Sociales o Politicos (SP)</t>
  </si>
  <si>
    <t>SP</t>
  </si>
  <si>
    <t>Afectación en la ejecución del contrato por afectación del orden público interno actores armados o protestas de la comunidad</t>
  </si>
  <si>
    <t>Retraso o suspensión del convenio, de acuerdo al grado y tiempo de la afectación</t>
  </si>
  <si>
    <t>Dialogo Permanente con la comunidad.
Seguimiento de medios.
Comunicación con las autoridades indigenas y territoriales, así como las autoridades de policia</t>
  </si>
  <si>
    <t xml:space="preserve">Realizar y aplicar un programa de bioseguridad conforme a los lineamientos dados por el Gobierno.
</t>
  </si>
  <si>
    <t>Supervisor del Convenio por parte del Ministerio,
Representante legal del Conviniente o su personal</t>
  </si>
  <si>
    <t>Jefe de la Depedencia solicitante,
Supervisor del Convenio por parte del Ministerio,
Representante legal del Conviniente y su personal</t>
  </si>
  <si>
    <t>Previo, durante y al finalizar las sesiones o reuniones programadas.
Validación por parte del supervisor designado de la existencias de elementos de bioseguridad necesarios y suficientes para los asistentes.
Aptobación del protocolo de bioseguridad al inicio de ejecución del convenio</t>
  </si>
  <si>
    <t>Falta o interrupción en la comunicación entre las partes convinientes o la comunidad indigena, debido a cortes de energia o falla en la plataforma de internet o señal celular</t>
  </si>
  <si>
    <t>T</t>
  </si>
  <si>
    <t>Posibles retrasos en la ejecución o cambios en el cumplimiento de actividades proyectadas</t>
  </si>
  <si>
    <t>Verificar operadores de red confiables y con mejor cobertura en el territorio objeto del convenio en caso de existir</t>
  </si>
  <si>
    <t>Con copia de facturas de servicio o factura de compra de elementos de comunicación</t>
  </si>
  <si>
    <t xml:space="preserve">TABLA 2 PROBABILIDAD DEL RIESGO </t>
  </si>
  <si>
    <t xml:space="preserve">Categoria </t>
  </si>
  <si>
    <t>1 en 1000</t>
  </si>
  <si>
    <t>1 en 500</t>
  </si>
  <si>
    <t>1 en 250</t>
  </si>
  <si>
    <t>1 en 100</t>
  </si>
  <si>
    <t xml:space="preserve"> Casi 1</t>
  </si>
  <si>
    <t xml:space="preserve">TABLA 3 IMPACTO DEL RIESGO </t>
  </si>
  <si>
    <t>Impacto</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</si>
  <si>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</si>
  <si>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</si>
  <si>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</si>
  <si>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</si>
  <si>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</si>
  <si>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</si>
  <si>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</si>
  <si>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</si>
  <si>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</si>
  <si>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</si>
  <si>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</si>
  <si>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</si>
  <si>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</si>
  <si>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</si>
  <si>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</si>
  <si>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</si>
  <si>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</si>
  <si>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</si>
  <si>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</si>
  <si>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</si>
  <si>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No 1</t>
  </si>
  <si>
    <t>Descripción( Que puede pasar y cómo puede ocurrir)</t>
  </si>
  <si>
    <t>VALORACION DEL RIESGO EN TERMINOS ECONOMICOS</t>
  </si>
  <si>
    <t xml:space="preserve">TABLA 4 VALORACION DEL RIESGO </t>
  </si>
  <si>
    <t>TABLA 5 CATEGORIA DEL RIESGO</t>
  </si>
  <si>
    <t xml:space="preserve">Valoración del Riesgo </t>
  </si>
  <si>
    <t>Categoria</t>
  </si>
  <si>
    <t>8,9 y 10</t>
  </si>
  <si>
    <t>Riesgo extremo</t>
  </si>
  <si>
    <t>6 y 7</t>
  </si>
  <si>
    <t>Riesgo alto</t>
  </si>
  <si>
    <t>Riesgo medio</t>
  </si>
  <si>
    <t>2,3 y 4</t>
  </si>
  <si>
    <t xml:space="preserve">Tratamiento de los Riesgos </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</si>
  <si>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</si>
  <si>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</si>
  <si>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</si>
  <si>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</si>
  <si>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</si>
  <si>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las Consecuencias </t>
  </si>
  <si>
    <r>
      <rPr>
        <b/>
        <sz val="10"/>
        <rFont val="Arial"/>
        <family val="2"/>
      </rPr>
      <t xml:space="preserve">Raro </t>
    </r>
    <r>
      <rPr>
        <sz val="10"/>
        <rFont val="Arial"/>
        <family val="2"/>
      </rPr>
      <t>(Puede ocurrir exepcionalmente)</t>
    </r>
  </si>
  <si>
    <r>
      <rPr>
        <b/>
        <sz val="10"/>
        <rFont val="Arial"/>
        <family val="2"/>
      </rPr>
      <t>Improbable</t>
    </r>
    <r>
      <rPr>
        <sz val="10"/>
        <rFont val="Arial"/>
        <family val="2"/>
      </rPr>
      <t xml:space="preserve"> (Puede ocurrir ocasionalmente)</t>
    </r>
  </si>
  <si>
    <r>
      <rPr>
        <b/>
        <sz val="10"/>
        <color rgb="FF000000"/>
        <rFont val="Arial"/>
        <family val="2"/>
      </rPr>
      <t>Posible</t>
    </r>
    <r>
      <rPr>
        <sz val="10"/>
        <color rgb="FF000000"/>
        <rFont val="Arial"/>
        <family val="2"/>
      </rPr>
      <t xml:space="preserve"> (Puede Ocurrir en cualquier momento futuro)</t>
    </r>
  </si>
  <si>
    <r>
      <rPr>
        <b/>
        <sz val="10"/>
        <color rgb="FF000000"/>
        <rFont val="Arial"/>
        <family val="2"/>
      </rPr>
      <t>Probable</t>
    </r>
    <r>
      <rPr>
        <sz val="10"/>
        <color rgb="FF000000"/>
        <rFont val="Arial"/>
        <family val="2"/>
      </rPr>
      <t xml:space="preserve"> (Probablemente va a ocurrir)</t>
    </r>
  </si>
  <si>
    <r>
      <rPr>
        <b/>
        <sz val="10"/>
        <color rgb="FF000000"/>
        <rFont val="Arial"/>
        <family val="2"/>
      </rPr>
      <t>Casi cierto</t>
    </r>
    <r>
      <rPr>
        <sz val="10"/>
        <color rgb="FF000000"/>
        <rFont val="Arial"/>
        <family val="2"/>
      </rPr>
      <t xml:space="preserve"> (Ocurre en la mayoría de circustancias)</t>
    </r>
  </si>
  <si>
    <r>
      <rPr>
        <b/>
        <sz val="10"/>
        <color rgb="FF000000"/>
        <rFont val="Arial"/>
        <family val="2"/>
      </rPr>
      <t>Probable</t>
    </r>
    <r>
      <rPr>
        <sz val="10"/>
        <color rgb="FF000000"/>
        <rFont val="Arial"/>
        <family val="2"/>
      </rPr>
      <t xml:space="preserve"> (Probablemente va a ocurrir</t>
    </r>
  </si>
  <si>
    <t>El Ministerio  acepta el riesgo porque el riesgo no puede ser evitado ni ser transferido o el costo de evitarlo o transferirlo es muy alto. En este caso se recomiendan medidas para reducir el riesgo o mitigar su impacto, así como el monitoreo</t>
  </si>
  <si>
    <t>Reducir las consecuencias o el impacto del riesgo a través de planes de contingencia, en los términos y condiciones del convenio, inspecciones y revisiones para revisar el cumplimiento del convenio y programas de apremio para lograr el cumplimiento del convenio</t>
  </si>
  <si>
    <t>Actividad - aspectos comunes o generales</t>
  </si>
  <si>
    <t>El Ministerio hace responsable a otra entidad o al conviniente quien asume las consecuencias de la materialización del riesgo, típicamente se transfiere el riesgo a través de las garantías previstas en el proceso de contratación o en las condiciones del convenio estableciendo con claridad quien es el responsable.</t>
  </si>
  <si>
    <t xml:space="preserve">Reducir la probabilidad de ocurrencia del evento, cuando el riesgo debe ser aceptado, para el efecto se sugieren medidas como: (i) aclarar los requisitos, requerimientos y especificaciones y productos del convenio (II) revisar procesos; (III) establecer sistemas de aseguramiento de calidad, en los convenios; (IV) especificar estándares de los bienes y servicios; (V) hacer pruebas e inspecciones de los bienes; (VI) establecer sistemas de acreditación profesional; (VII) Incluir declaraciones y garantías del conviniente; (VIII) administrar la relación entre proveedores y compradores </t>
  </si>
  <si>
    <t>Cierre de viás de transporte (fluvial, terrestre o aerea) generada por situaciones climaticas que impidan la realización de las actividades programadas en el convenio</t>
  </si>
  <si>
    <t>N</t>
  </si>
  <si>
    <r>
      <t>NOTA:</t>
    </r>
    <r>
      <rPr>
        <sz val="10"/>
        <color theme="1"/>
        <rFont val="Arial"/>
        <family val="2"/>
      </rPr>
      <t xml:space="preserve"> NOTA: Para estructurar la siguiente Matriz de Riesgos se tuvieron en cuenta los siguientes aspectos: a) los eventos que pueden afectar la adjudicación y firma del convenio  como resultado del proceso de contratación, b) los eventos que pueden alterar la ejecución del convenio, c) eventos que pueden afectar el equilibrio económico del convenio, d) eventos previsibles que pueden impedir que la Entidad satisfaga la necesidad motivo de la contratación. Igualmente se tuvo en cuenta las orientaciones descritas en el Conpes 3714 del "DEL RIESGO PREVISIBLE EN EL MARCO DE LA POLÍTICA DE CONTRATACIÓN PÚBLICA"  - https://www.colombiacompra.gov.co/sites/default/files/normativas/conpes3714.pdf y Manual para la Identificación y Cobertura del Riesgo en los Procesos de Contratación M-ICR-01 emitido por la Agencia Nacional de Contratación pública -  https://www.colombiacompra.gov.co/sites/default/files/manuales/cce_manual_riesgo_web.pdf
</t>
    </r>
  </si>
  <si>
    <t>Posibles retrasos en la ejecución  del convenio o suspensión del mismo</t>
  </si>
  <si>
    <t>Debido a que es una acción de la naturaleza, el tratamiento radica en el seguimiento del estado de las vías y el conocimiento y disponibilidad de mecanismo alternos de transporte a los que se vean posiblemente afectados</t>
  </si>
  <si>
    <t>Informes de Supervisión e informes del conviniente o informes de las autoridades de pilica o de la entidad territorial o nacional competente</t>
  </si>
  <si>
    <t>MATRIZ DE RIESGO  PARA LOS PROCESOS DE CONTRATACIÓN
(ANEXO DE ESTUDIOS PREVIOS)</t>
  </si>
  <si>
    <t>Se hará un motoreo constante de la situación social y politica de la región o territorio, con el fin de evitar cualquier contratiempo, y se realizaran reportes constantes o imediantos ante cualquier eventualidad que ponga en riesgo la ejecución del convenio.
Realizar comunicción constante, efectiva y constructiva con la comunidad, con el fin de eitar fallas de comunicación que genere alteraciones en la continuidad de la ejecución del convenio</t>
  </si>
  <si>
    <t>Bogotá D.C</t>
  </si>
  <si>
    <t>"Prestar por sus propios medios, con plena autonomía técnica, administrativa y financiera sus servicios profesionales en la Dirección de Seguridad y Convivencia Ciudadana y el Grupo de Enfoque de Género y Diversidad del Ministerio del Interior apoyando la gestión de alianzas estratégicas de cooperación internacional, planeación estratégica, con enfoque de género, diversidad y derechos humanos, con énfasis en iniciativas que promuevan la convivencia pacífica, territorios seguros y el uso eficiente de recursos destinados a seguridad y convivencia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</si>
</sst>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0.00_-;\-&quot;$&quot;* #,##0.00_-;_-&quot;$&quot;* &quot;-&quot;??_-;_-@_-"/>
    <numFmt numFmtId="165" formatCode="0.0%"/>
    <numFmt numFmtId="166" formatCode="&quot;$&quot;\ #,##0"/>
    <numFmt numFmtId="167" formatCode="_(&quot;$&quot;\ * #,##0_);_(&quot;$&quot;\ * \(#,##0\);_(&quot;$&quot;\ * &quot;-&quot;??_);_(@_)"/>
    <numFmt numFmtId="168" formatCode="&quot;$&quot;#,##0.00"/>
    <numFmt numFmtId="169" formatCode="&quot;$&quot;#,##0"/>
    <numFmt numFmtId="170" formatCode="0.000%"/>
    <numFmt numFmtId="171" formatCode="0.0000%"/>
  </numFmts>
  <fonts count="22"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name val="Arial"/>
      <family val="2"/>
    </font>
    <font>
      <sz val="11"/>
      <color rgb="FF000000"/>
      <name val="Calibri"/>
      <family val="2"/>
    </font>
    <font>
      <b/>
      <sz val="14"/>
      <color rgb="FF000000"/>
      <name val="Calibri"/>
      <family val="2"/>
    </font>
    <font>
      <b/>
      <sz val="12"/>
      <color rgb="FFFFFFFF"/>
      <name val="Calibri"/>
      <family val="2"/>
    </font>
    <font>
      <sz val="11"/>
      <name val="Calibri"/>
      <family val="2"/>
    </font>
    <font>
      <b/>
      <sz val="11"/>
      <name val="Calibri"/>
      <family val="2"/>
    </font>
    <font>
      <b/>
      <sz val="11"/>
      <color rgb="FF000000"/>
      <name val="Calibri"/>
      <family val="2"/>
    </font>
    <font>
      <b/>
      <sz val="14"/>
      <color rgb="FFFFFFFF"/>
      <name val="Calibri"/>
      <family val="2"/>
    </font>
    <font>
      <b/>
      <sz val="10"/>
      <color rgb="FFFFFFFF"/>
      <name val="Arial"/>
      <family val="2"/>
    </font>
    <font>
      <sz val="14"/>
      <name val="Calibri"/>
      <family val="2"/>
    </font>
    <font>
      <sz val="14"/>
      <color rgb="FF000000"/>
      <name val="Calibri"/>
      <family val="2"/>
    </font>
    <font>
      <sz val="12"/>
      <color rgb="FF000000"/>
      <name val="Calibri"/>
      <family val="2"/>
    </font>
    <font>
      <b/>
      <sz val="11"/>
      <color theme="0"/>
      <name val="Calibri"/>
      <family val="2"/>
    </font>
    <font>
      <sz val="10"/>
      <color rgb="FF000000"/>
      <name val="Arial"/>
      <family val="2"/>
    </font>
    <font>
      <b/>
      <sz val="10"/>
      <color rgb="FF000000"/>
      <name val="Arial"/>
      <family val="2"/>
    </font>
    <font>
      <b/>
      <sz val="10"/>
      <name val="Arial"/>
      <family val="2"/>
    </font>
    <font>
      <b/>
      <sz val="12"/>
      <color theme="1"/>
      <name val="Arial"/>
      <family val="2"/>
    </font>
    <font>
      <sz val="11"/>
      <name val="Arial"/>
      <family val="2"/>
    </font>
  </fonts>
  <fills count="23">
    <fill>
      <patternFill patternType="none"/>
    </fill>
    <fill>
      <patternFill patternType="gray125"/>
    </fill>
    <fill>
      <patternFill patternType="solid">
        <fgColor indexed="31"/>
        <bgColor indexed="22"/>
      </patternFill>
    </fill>
    <fill>
      <patternFill patternType="solid">
        <fgColor theme="9" tint="0.59999389629810485"/>
        <bgColor indexed="64"/>
      </patternFill>
    </fill>
    <fill>
      <patternFill patternType="solid">
        <fgColor indexed="11"/>
        <bgColor indexed="49"/>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55"/>
        <bgColor indexed="22"/>
      </patternFill>
    </fill>
    <fill>
      <patternFill patternType="solid">
        <fgColor indexed="22"/>
        <bgColor indexed="31"/>
      </patternFill>
    </fill>
    <fill>
      <patternFill patternType="solid">
        <fgColor rgb="FFFF0000"/>
        <bgColor indexed="64"/>
      </patternFill>
    </fill>
    <fill>
      <patternFill patternType="solid">
        <fgColor rgb="FFFFFF00"/>
        <bgColor indexed="64"/>
      </patternFill>
    </fill>
    <fill>
      <patternFill patternType="solid">
        <fgColor rgb="FF05F52D"/>
        <bgColor indexed="57"/>
      </patternFill>
    </fill>
    <fill>
      <patternFill patternType="solid">
        <fgColor rgb="FF595959"/>
        <bgColor rgb="FF595959"/>
      </patternFill>
    </fill>
    <fill>
      <patternFill patternType="solid">
        <fgColor rgb="FFD8D8D8"/>
        <bgColor rgb="FFD8D8D8"/>
      </patternFill>
    </fill>
    <fill>
      <patternFill patternType="solid">
        <fgColor rgb="FF7F7F7F"/>
        <bgColor rgb="FF7F7F7F"/>
      </patternFill>
    </fill>
    <fill>
      <patternFill patternType="solid">
        <fgColor rgb="FFD6E3BC"/>
        <bgColor rgb="FFD6E3BC"/>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rgb="FFFFC000"/>
        <bgColor indexed="64"/>
      </patternFill>
    </fill>
    <fill>
      <patternFill patternType="solid">
        <fgColor rgb="FF00FF00"/>
        <bgColor indexed="64"/>
      </patternFill>
    </fill>
  </fills>
  <borders count="51">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rgb="FFFFFFFF"/>
      </left>
      <right style="thin">
        <color rgb="FFFFFFFF"/>
      </right>
      <top style="thin">
        <color rgb="FFFFFFFF"/>
      </top>
      <bottom style="thin">
        <color rgb="FFFFFFFF"/>
      </bottom>
      <diagonal/>
    </border>
    <border>
      <left style="thin">
        <color rgb="FFFFFFFF"/>
      </left>
      <right/>
      <top/>
      <bottom style="thin">
        <color rgb="FFFFFFFF"/>
      </bottom>
      <diagonal/>
    </border>
    <border>
      <left/>
      <right/>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
      <left style="thin">
        <color rgb="FFFFFFFF"/>
      </left>
      <right style="thin">
        <color rgb="FFFFFFFF"/>
      </right>
      <top/>
      <bottom style="thin">
        <color rgb="FFFFFFF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medium">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5" fillId="0" borderId="0"/>
  </cellStyleXfs>
  <cellXfs count="214">
    <xf numFmtId="0" fontId="0" fillId="0" borderId="0" xfId="0"/>
    <xf numFmtId="0" fontId="3" fillId="0" borderId="3" xfId="0" applyFont="1" applyBorder="1" applyAlignment="1">
      <alignment horizontal="center" vertical="center"/>
    </xf>
    <xf numFmtId="0" fontId="2" fillId="0" borderId="3" xfId="0" applyFont="1" applyBorder="1" applyAlignment="1">
      <alignment horizontal="justify" vertical="center" textRotation="90"/>
    </xf>
    <xf numFmtId="0" fontId="2" fillId="0" borderId="2" xfId="0" applyFont="1" applyBorder="1" applyAlignment="1">
      <alignment horizontal="justify" vertical="center" textRotation="90"/>
    </xf>
    <xf numFmtId="0" fontId="2" fillId="0" borderId="2" xfId="0" applyFont="1" applyBorder="1" applyAlignment="1">
      <alignment horizontal="justify" vertical="center"/>
    </xf>
    <xf numFmtId="0" fontId="2" fillId="0" borderId="1" xfId="0" applyFont="1" applyBorder="1" applyAlignment="1">
      <alignment horizontal="justify" vertical="center"/>
    </xf>
    <xf numFmtId="0" fontId="2" fillId="0" borderId="2"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2" fillId="0" borderId="1" xfId="0" applyFont="1" applyBorder="1" applyAlignment="1">
      <alignment vertical="center" wrapText="1"/>
    </xf>
    <xf numFmtId="0" fontId="2" fillId="0" borderId="3" xfId="0" applyFont="1" applyBorder="1" applyAlignment="1">
      <alignment horizontal="center" vertical="center" textRotation="90"/>
    </xf>
    <xf numFmtId="0" fontId="2" fillId="0" borderId="2" xfId="0" applyFont="1" applyBorder="1" applyAlignment="1">
      <alignment horizontal="center" vertical="center" textRotation="90"/>
    </xf>
    <xf numFmtId="0" fontId="3" fillId="9" borderId="2"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0" xfId="0" applyAlignment="1">
      <alignment wrapText="1"/>
    </xf>
    <xf numFmtId="164" fontId="2" fillId="0" borderId="2" xfId="1" applyFont="1" applyBorder="1" applyAlignment="1">
      <alignment horizontal="center" vertical="center"/>
    </xf>
    <xf numFmtId="164" fontId="2" fillId="0" borderId="2" xfId="1" applyFont="1" applyBorder="1" applyAlignment="1">
      <alignment vertical="center"/>
    </xf>
    <xf numFmtId="164" fontId="2" fillId="0" borderId="1" xfId="1" applyFont="1" applyFill="1" applyBorder="1" applyAlignment="1">
      <alignment vertical="center"/>
    </xf>
    <xf numFmtId="0" fontId="3" fillId="9" borderId="2" xfId="0" applyFont="1" applyFill="1" applyBorder="1" applyAlignment="1">
      <alignment horizontal="center" vertical="center"/>
    </xf>
    <xf numFmtId="0" fontId="3" fillId="9" borderId="2" xfId="0" applyFont="1" applyFill="1" applyBorder="1" applyAlignment="1">
      <alignment vertical="center"/>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vertical="center"/>
    </xf>
    <xf numFmtId="0" fontId="2" fillId="6"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7" borderId="2" xfId="0" applyFont="1" applyFill="1" applyBorder="1" applyAlignment="1">
      <alignment horizontal="center" vertical="center"/>
    </xf>
    <xf numFmtId="0" fontId="2" fillId="0" borderId="3" xfId="0" applyFont="1" applyBorder="1" applyAlignment="1">
      <alignment horizontal="justify" vertical="center"/>
    </xf>
    <xf numFmtId="0" fontId="3" fillId="0" borderId="2" xfId="0" applyFont="1" applyBorder="1" applyAlignment="1">
      <alignment vertical="center"/>
    </xf>
    <xf numFmtId="0" fontId="3" fillId="0" borderId="3" xfId="0" applyFont="1" applyBorder="1" applyAlignment="1">
      <alignment vertical="center" textRotation="90"/>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textRotation="90" wrapText="1"/>
    </xf>
    <xf numFmtId="10" fontId="3" fillId="2" borderId="2" xfId="0" applyNumberFormat="1" applyFont="1" applyFill="1" applyBorder="1" applyAlignment="1">
      <alignment horizontal="center" vertical="center" textRotation="90"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2" xfId="0" applyFont="1" applyBorder="1" applyAlignment="1">
      <alignment horizontal="center" vertical="center" textRotation="90" wrapText="1"/>
    </xf>
    <xf numFmtId="0" fontId="3" fillId="0" borderId="2" xfId="0" applyFont="1" applyBorder="1" applyAlignment="1">
      <alignment horizontal="center" vertical="center" textRotation="90" wrapText="1"/>
    </xf>
    <xf numFmtId="0" fontId="3" fillId="0" borderId="2" xfId="0" applyFont="1" applyBorder="1" applyAlignment="1">
      <alignment horizontal="center" vertical="center" wrapText="1"/>
    </xf>
    <xf numFmtId="0" fontId="2" fillId="12" borderId="2" xfId="0" applyFont="1" applyFill="1" applyBorder="1" applyAlignment="1">
      <alignment horizontal="center" vertical="center"/>
    </xf>
    <xf numFmtId="0" fontId="3" fillId="0" borderId="14" xfId="0" applyFont="1" applyBorder="1" applyAlignment="1">
      <alignment horizontal="center" vertical="center"/>
    </xf>
    <xf numFmtId="0" fontId="2" fillId="0" borderId="7" xfId="0" applyFont="1" applyBorder="1" applyAlignment="1">
      <alignment horizontal="center" vertical="center" wrapText="1"/>
    </xf>
    <xf numFmtId="0" fontId="2" fillId="0" borderId="7" xfId="0" applyFont="1" applyBorder="1" applyAlignment="1">
      <alignment horizontal="center" vertical="center" textRotation="90" wrapText="1"/>
    </xf>
    <xf numFmtId="0" fontId="3" fillId="0" borderId="7" xfId="0" applyFont="1" applyBorder="1" applyAlignment="1">
      <alignment horizontal="center" vertical="center" wrapText="1"/>
    </xf>
    <xf numFmtId="0" fontId="3" fillId="0" borderId="7" xfId="0" applyFont="1" applyBorder="1" applyAlignment="1">
      <alignment horizontal="center" vertical="center" textRotation="90" wrapText="1"/>
    </xf>
    <xf numFmtId="0" fontId="2" fillId="0" borderId="6" xfId="0" applyFont="1" applyBorder="1" applyAlignment="1">
      <alignment horizontal="center" vertical="center" wrapText="1"/>
    </xf>
    <xf numFmtId="0" fontId="5" fillId="0" borderId="0" xfId="2"/>
    <xf numFmtId="0" fontId="5" fillId="0" borderId="0" xfId="2" applyAlignment="1">
      <alignment horizontal="center"/>
    </xf>
    <xf numFmtId="0" fontId="8" fillId="14" borderId="16" xfId="2" applyFont="1" applyFill="1" applyBorder="1" applyAlignment="1">
      <alignment horizontal="center" vertical="center" wrapText="1"/>
    </xf>
    <xf numFmtId="0" fontId="7" fillId="13" borderId="16" xfId="2" applyFont="1" applyFill="1" applyBorder="1" applyAlignment="1">
      <alignment horizontal="center"/>
    </xf>
    <xf numFmtId="0" fontId="10" fillId="14" borderId="16" xfId="2" applyFont="1" applyFill="1" applyBorder="1" applyAlignment="1">
      <alignment horizontal="center" vertical="center"/>
    </xf>
    <xf numFmtId="0" fontId="7" fillId="13" borderId="25" xfId="2" applyFont="1" applyFill="1" applyBorder="1" applyAlignment="1">
      <alignment horizontal="center"/>
    </xf>
    <xf numFmtId="0" fontId="5" fillId="0" borderId="28" xfId="2" applyBorder="1" applyAlignment="1">
      <alignment horizontal="center"/>
    </xf>
    <xf numFmtId="167" fontId="5" fillId="0" borderId="28" xfId="2" applyNumberFormat="1" applyBorder="1" applyAlignment="1">
      <alignment horizontal="center"/>
    </xf>
    <xf numFmtId="0" fontId="4" fillId="0" borderId="28" xfId="2" applyFont="1" applyBorder="1" applyAlignment="1">
      <alignment horizontal="center" vertical="center" wrapText="1"/>
    </xf>
    <xf numFmtId="166" fontId="5" fillId="0" borderId="28" xfId="2" applyNumberFormat="1" applyBorder="1" applyAlignment="1">
      <alignment horizontal="right" vertical="center"/>
    </xf>
    <xf numFmtId="0" fontId="11" fillId="13" borderId="16" xfId="2" applyFont="1" applyFill="1" applyBorder="1" applyAlignment="1">
      <alignment horizontal="center" vertical="center"/>
    </xf>
    <xf numFmtId="0" fontId="13" fillId="14" borderId="16" xfId="2" applyFont="1" applyFill="1" applyBorder="1" applyAlignment="1">
      <alignment horizontal="center" vertical="center"/>
    </xf>
    <xf numFmtId="0" fontId="14" fillId="14" borderId="16" xfId="2" applyFont="1" applyFill="1" applyBorder="1" applyAlignment="1">
      <alignment horizontal="center" vertical="center"/>
    </xf>
    <xf numFmtId="0" fontId="15" fillId="14" borderId="16" xfId="2" applyFont="1" applyFill="1" applyBorder="1" applyAlignment="1">
      <alignment horizontal="center" vertical="center" wrapText="1"/>
    </xf>
    <xf numFmtId="167" fontId="5" fillId="0" borderId="28" xfId="2" applyNumberFormat="1" applyBorder="1"/>
    <xf numFmtId="170" fontId="5" fillId="0" borderId="28" xfId="2" applyNumberFormat="1" applyBorder="1" applyAlignment="1">
      <alignment horizontal="center"/>
    </xf>
    <xf numFmtId="9" fontId="16" fillId="10" borderId="28" xfId="2" applyNumberFormat="1" applyFont="1" applyFill="1" applyBorder="1" applyAlignment="1">
      <alignment horizontal="center"/>
    </xf>
    <xf numFmtId="167" fontId="16" fillId="10" borderId="28" xfId="2" applyNumberFormat="1" applyFont="1" applyFill="1" applyBorder="1" applyAlignment="1">
      <alignment horizontal="center"/>
    </xf>
    <xf numFmtId="167" fontId="16" fillId="10" borderId="28" xfId="2" applyNumberFormat="1" applyFont="1" applyFill="1" applyBorder="1"/>
    <xf numFmtId="0" fontId="16" fillId="10" borderId="28" xfId="2" applyFont="1" applyFill="1" applyBorder="1" applyAlignment="1">
      <alignment horizontal="center"/>
    </xf>
    <xf numFmtId="9" fontId="9" fillId="21" borderId="28" xfId="2" applyNumberFormat="1" applyFont="1" applyFill="1" applyBorder="1" applyAlignment="1">
      <alignment horizontal="center"/>
    </xf>
    <xf numFmtId="170" fontId="9" fillId="21" borderId="28" xfId="2" applyNumberFormat="1" applyFont="1" applyFill="1" applyBorder="1" applyAlignment="1">
      <alignment horizontal="center"/>
    </xf>
    <xf numFmtId="167" fontId="9" fillId="21" borderId="28" xfId="2" applyNumberFormat="1" applyFont="1" applyFill="1" applyBorder="1" applyAlignment="1">
      <alignment horizontal="center"/>
    </xf>
    <xf numFmtId="167" fontId="9" fillId="21" borderId="28" xfId="2" applyNumberFormat="1" applyFont="1" applyFill="1" applyBorder="1"/>
    <xf numFmtId="9" fontId="5" fillId="11" borderId="28" xfId="2" applyNumberFormat="1" applyFill="1" applyBorder="1" applyAlignment="1">
      <alignment horizontal="center"/>
    </xf>
    <xf numFmtId="171" fontId="5" fillId="11" borderId="28" xfId="2" applyNumberFormat="1" applyFill="1" applyBorder="1" applyAlignment="1">
      <alignment horizontal="center"/>
    </xf>
    <xf numFmtId="167" fontId="5" fillId="11" borderId="28" xfId="2" applyNumberFormat="1" applyFill="1" applyBorder="1" applyAlignment="1">
      <alignment horizontal="center"/>
    </xf>
    <xf numFmtId="167" fontId="5" fillId="11" borderId="28" xfId="2" applyNumberFormat="1" applyFill="1" applyBorder="1"/>
    <xf numFmtId="9" fontId="5" fillId="22" borderId="28" xfId="2" applyNumberFormat="1" applyFill="1" applyBorder="1" applyAlignment="1">
      <alignment horizontal="center"/>
    </xf>
    <xf numFmtId="171" fontId="5" fillId="22" borderId="28" xfId="2" applyNumberFormat="1" applyFill="1" applyBorder="1" applyAlignment="1">
      <alignment horizontal="center"/>
    </xf>
    <xf numFmtId="167" fontId="5" fillId="22" borderId="28" xfId="2" applyNumberFormat="1" applyFill="1" applyBorder="1" applyAlignment="1">
      <alignment horizontal="center"/>
    </xf>
    <xf numFmtId="167" fontId="5" fillId="22" borderId="28" xfId="2" applyNumberFormat="1" applyFill="1" applyBorder="1"/>
    <xf numFmtId="0" fontId="17" fillId="0" borderId="0" xfId="2" applyFont="1"/>
    <xf numFmtId="0" fontId="12" fillId="13" borderId="16" xfId="2" applyFont="1" applyFill="1" applyBorder="1" applyAlignment="1">
      <alignment horizontal="center" vertical="center"/>
    </xf>
    <xf numFmtId="0" fontId="4" fillId="14" borderId="16" xfId="2" applyFont="1" applyFill="1" applyBorder="1" applyAlignment="1">
      <alignment horizontal="center" vertical="center"/>
    </xf>
    <xf numFmtId="0" fontId="18" fillId="14" borderId="16" xfId="2" applyFont="1" applyFill="1" applyBorder="1" applyAlignment="1">
      <alignment horizontal="center" vertical="center"/>
    </xf>
    <xf numFmtId="165" fontId="18" fillId="14" borderId="16" xfId="2" applyNumberFormat="1" applyFont="1" applyFill="1" applyBorder="1" applyAlignment="1">
      <alignment horizontal="center" vertical="center"/>
    </xf>
    <xf numFmtId="0" fontId="17" fillId="14" borderId="16" xfId="2" applyFont="1" applyFill="1" applyBorder="1" applyAlignment="1">
      <alignment horizontal="center" vertical="center"/>
    </xf>
    <xf numFmtId="0" fontId="12" fillId="13" borderId="25" xfId="2" applyFont="1" applyFill="1" applyBorder="1" applyAlignment="1">
      <alignment horizontal="center"/>
    </xf>
    <xf numFmtId="168" fontId="17" fillId="0" borderId="40" xfId="2" applyNumberFormat="1" applyFont="1" applyBorder="1" applyAlignment="1">
      <alignment horizontal="center"/>
    </xf>
    <xf numFmtId="0" fontId="4" fillId="14" borderId="16" xfId="2" applyFont="1" applyFill="1" applyBorder="1" applyAlignment="1">
      <alignment horizontal="center" vertical="center" wrapText="1"/>
    </xf>
    <xf numFmtId="0" fontId="12" fillId="13" borderId="16" xfId="2" applyFont="1" applyFill="1" applyBorder="1" applyAlignment="1">
      <alignment horizontal="center"/>
    </xf>
    <xf numFmtId="0" fontId="19" fillId="14" borderId="16" xfId="2" applyFont="1" applyFill="1" applyBorder="1" applyAlignment="1">
      <alignment horizontal="center" vertical="center" wrapText="1"/>
    </xf>
    <xf numFmtId="0" fontId="12" fillId="17" borderId="16" xfId="2" applyFont="1" applyFill="1" applyBorder="1" applyAlignment="1">
      <alignment horizontal="center" vertical="center" wrapText="1"/>
    </xf>
    <xf numFmtId="0" fontId="12" fillId="18" borderId="16" xfId="2" applyFont="1" applyFill="1" applyBorder="1" applyAlignment="1">
      <alignment horizontal="center" vertical="center" wrapText="1"/>
    </xf>
    <xf numFmtId="0" fontId="12" fillId="19" borderId="16" xfId="2" applyFont="1" applyFill="1" applyBorder="1" applyAlignment="1">
      <alignment horizontal="center" vertical="center" wrapText="1"/>
    </xf>
    <xf numFmtId="0" fontId="12" fillId="20" borderId="16" xfId="2" applyFont="1" applyFill="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15" xfId="0" applyFont="1" applyBorder="1" applyAlignment="1">
      <alignment horizontal="center" vertical="center"/>
    </xf>
    <xf numFmtId="0" fontId="3" fillId="0" borderId="5" xfId="0" applyFont="1" applyBorder="1" applyAlignment="1">
      <alignment horizontal="center" vertical="center" textRotation="90" wrapText="1"/>
    </xf>
    <xf numFmtId="0" fontId="3" fillId="0" borderId="5"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4" xfId="0" applyFont="1" applyBorder="1" applyAlignment="1">
      <alignment horizontal="left" vertical="top" wrapText="1"/>
    </xf>
    <xf numFmtId="0" fontId="2" fillId="0" borderId="45"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44" xfId="0" applyFont="1" applyBorder="1" applyAlignment="1">
      <alignment horizontal="center" vertical="center" textRotation="90" wrapText="1"/>
    </xf>
    <xf numFmtId="0" fontId="3" fillId="0" borderId="44" xfId="0" applyFont="1" applyBorder="1" applyAlignment="1">
      <alignment horizontal="center" vertical="center" wrapText="1"/>
    </xf>
    <xf numFmtId="0" fontId="3" fillId="0" borderId="44" xfId="0" applyFont="1" applyBorder="1" applyAlignment="1">
      <alignment horizontal="center" vertical="center" textRotation="90" wrapText="1"/>
    </xf>
    <xf numFmtId="0" fontId="2" fillId="0" borderId="46"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0" xfId="0" applyFont="1" applyAlignment="1">
      <alignment horizontal="center" vertical="center" wrapText="1"/>
    </xf>
    <xf numFmtId="0" fontId="2" fillId="0" borderId="41" xfId="0" applyFont="1" applyBorder="1" applyAlignment="1">
      <alignment horizontal="center" vertical="center" wrapText="1"/>
    </xf>
    <xf numFmtId="0" fontId="3" fillId="2" borderId="42"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41" xfId="0" applyFont="1" applyFill="1" applyBorder="1" applyAlignment="1">
      <alignment horizontal="center" vertical="center" wrapText="1"/>
    </xf>
    <xf numFmtId="0" fontId="3" fillId="3" borderId="3"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1" xfId="0" applyFont="1" applyFill="1" applyBorder="1" applyAlignment="1">
      <alignment horizontal="center" vertical="center"/>
    </xf>
    <xf numFmtId="0" fontId="2" fillId="0" borderId="3" xfId="0" applyFont="1" applyBorder="1" applyAlignment="1">
      <alignment horizontal="justify" vertical="center"/>
    </xf>
    <xf numFmtId="0" fontId="2" fillId="0" borderId="2" xfId="0" applyFont="1" applyBorder="1" applyAlignment="1">
      <alignment horizontal="justify" vertical="center"/>
    </xf>
    <xf numFmtId="0" fontId="2" fillId="0" borderId="1" xfId="0" applyFont="1" applyBorder="1" applyAlignment="1">
      <alignment horizontal="justify" vertical="center"/>
    </xf>
    <xf numFmtId="0" fontId="2" fillId="0" borderId="2" xfId="0" applyFont="1" applyBorder="1" applyAlignment="1">
      <alignment horizontal="left" vertical="center"/>
    </xf>
    <xf numFmtId="0" fontId="2" fillId="0" borderId="2"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3" fillId="9" borderId="2" xfId="0" applyFont="1" applyFill="1" applyBorder="1" applyAlignment="1">
      <alignment horizontal="center" vertical="center" wrapText="1"/>
    </xf>
    <xf numFmtId="0" fontId="3" fillId="9" borderId="2" xfId="0" applyFont="1" applyFill="1" applyBorder="1" applyAlignment="1">
      <alignment horizontal="center" vertical="center"/>
    </xf>
    <xf numFmtId="0" fontId="3" fillId="9" borderId="2" xfId="0" applyFont="1" applyFill="1" applyBorder="1" applyAlignment="1">
      <alignment horizontal="justify" vertical="center"/>
    </xf>
    <xf numFmtId="0" fontId="2" fillId="0" borderId="10" xfId="0" applyFont="1" applyBorder="1" applyAlignment="1">
      <alignment horizontal="center" vertical="center" textRotation="90"/>
    </xf>
    <xf numFmtId="0" fontId="2" fillId="0" borderId="9" xfId="0" applyFont="1" applyBorder="1" applyAlignment="1">
      <alignment horizontal="center" vertical="center" textRotation="90"/>
    </xf>
    <xf numFmtId="0" fontId="2" fillId="0" borderId="3" xfId="0" applyFont="1" applyBorder="1" applyAlignment="1">
      <alignment horizontal="center" vertical="center" textRotation="90"/>
    </xf>
    <xf numFmtId="0" fontId="2" fillId="0" borderId="2" xfId="0" applyFont="1" applyBorder="1" applyAlignment="1">
      <alignment horizontal="center" vertical="center" textRotation="90"/>
    </xf>
    <xf numFmtId="0" fontId="20" fillId="0" borderId="9"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3" xfId="0" applyFont="1" applyBorder="1" applyAlignment="1">
      <alignment horizontal="center" vertical="center"/>
    </xf>
    <xf numFmtId="0" fontId="20" fillId="0" borderId="2" xfId="0" applyFont="1" applyBorder="1" applyAlignment="1">
      <alignment horizontal="center" vertical="center"/>
    </xf>
    <xf numFmtId="0" fontId="20" fillId="0" borderId="1" xfId="0" applyFont="1" applyBorder="1" applyAlignment="1">
      <alignment horizontal="center" vertical="center"/>
    </xf>
    <xf numFmtId="0" fontId="3" fillId="0" borderId="3" xfId="0" applyFont="1" applyBorder="1" applyAlignment="1">
      <alignment horizontal="left" vertical="center"/>
    </xf>
    <xf numFmtId="0" fontId="3" fillId="0" borderId="2" xfId="0" applyFont="1" applyBorder="1" applyAlignment="1">
      <alignment horizontal="left" vertical="center"/>
    </xf>
    <xf numFmtId="0" fontId="21" fillId="0" borderId="11" xfId="0" applyFont="1" applyBorder="1" applyAlignment="1">
      <alignment vertical="center" wrapText="1"/>
    </xf>
    <xf numFmtId="0" fontId="21" fillId="0" borderId="12" xfId="0" applyFont="1" applyBorder="1" applyAlignment="1">
      <alignment vertical="center" wrapText="1"/>
    </xf>
    <xf numFmtId="0" fontId="21" fillId="0" borderId="50" xfId="0" applyFont="1" applyBorder="1" applyAlignment="1">
      <alignment vertical="center" wrapText="1"/>
    </xf>
    <xf numFmtId="0" fontId="3" fillId="8" borderId="2" xfId="0" applyFont="1" applyFill="1" applyBorder="1" applyAlignment="1">
      <alignment horizontal="center" vertical="center"/>
    </xf>
    <xf numFmtId="0" fontId="3" fillId="8" borderId="2" xfId="0" applyFont="1" applyFill="1" applyBorder="1" applyAlignment="1">
      <alignment horizontal="center" vertical="center" textRotation="90"/>
    </xf>
    <xf numFmtId="169" fontId="21" fillId="0" borderId="11" xfId="1" applyNumberFormat="1" applyFont="1" applyFill="1" applyBorder="1" applyAlignment="1">
      <alignment horizontal="center" vertical="center" wrapText="1"/>
    </xf>
    <xf numFmtId="169" fontId="21" fillId="0" borderId="12" xfId="1" applyNumberFormat="1" applyFont="1" applyFill="1" applyBorder="1" applyAlignment="1">
      <alignment horizontal="center" vertical="center" wrapText="1"/>
    </xf>
    <xf numFmtId="169" fontId="21" fillId="0" borderId="13" xfId="1" applyNumberFormat="1" applyFont="1" applyFill="1" applyBorder="1" applyAlignment="1">
      <alignment horizontal="center" vertical="center" wrapText="1"/>
    </xf>
    <xf numFmtId="0" fontId="4" fillId="0" borderId="5" xfId="0" applyFont="1" applyBorder="1" applyAlignment="1">
      <alignment vertical="center" wrapText="1"/>
    </xf>
    <xf numFmtId="0" fontId="4" fillId="0" borderId="4" xfId="0" applyFont="1" applyBorder="1" applyAlignment="1">
      <alignment vertical="center" wrapText="1"/>
    </xf>
    <xf numFmtId="164" fontId="2" fillId="0" borderId="2" xfId="1" applyFont="1" applyBorder="1" applyAlignment="1">
      <alignment horizontal="center" vertical="center"/>
    </xf>
    <xf numFmtId="0" fontId="2" fillId="6" borderId="2" xfId="0" applyFont="1" applyFill="1" applyBorder="1" applyAlignment="1">
      <alignment horizontal="center" vertical="center"/>
    </xf>
    <xf numFmtId="0" fontId="2" fillId="7" borderId="2" xfId="0" applyFont="1" applyFill="1" applyBorder="1" applyAlignment="1">
      <alignment horizontal="center" vertical="center"/>
    </xf>
    <xf numFmtId="0" fontId="2" fillId="12"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4" borderId="2" xfId="0"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0" borderId="2" xfId="0" applyFont="1" applyBorder="1" applyAlignment="1">
      <alignment horizontal="justify"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3" fillId="2" borderId="2" xfId="0" applyFont="1" applyFill="1" applyBorder="1" applyAlignment="1">
      <alignment horizontal="center" vertical="center" textRotation="90"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3" fillId="0" borderId="49" xfId="0" applyFont="1" applyBorder="1" applyAlignment="1">
      <alignment horizontal="left" vertical="center" wrapText="1"/>
    </xf>
    <xf numFmtId="0" fontId="3" fillId="0" borderId="0" xfId="0" applyFont="1" applyAlignment="1">
      <alignment horizontal="left" vertical="center" wrapText="1"/>
    </xf>
    <xf numFmtId="0" fontId="2" fillId="0" borderId="43" xfId="0" applyFont="1" applyBorder="1" applyAlignment="1">
      <alignment horizontal="center" vertical="center" wrapText="1"/>
    </xf>
    <xf numFmtId="0" fontId="4" fillId="0" borderId="2" xfId="0" applyFont="1" applyBorder="1" applyAlignment="1">
      <alignment horizontal="center" vertical="center" wrapText="1"/>
    </xf>
    <xf numFmtId="0" fontId="2" fillId="0" borderId="7" xfId="0" applyFont="1" applyBorder="1" applyAlignment="1">
      <alignment horizontal="center" vertical="center" wrapText="1"/>
    </xf>
    <xf numFmtId="0" fontId="12" fillId="13" borderId="17" xfId="2" applyFont="1" applyFill="1" applyBorder="1" applyAlignment="1">
      <alignment horizontal="center" vertical="center"/>
    </xf>
    <xf numFmtId="0" fontId="4" fillId="0" borderId="18" xfId="2" applyFont="1" applyBorder="1"/>
    <xf numFmtId="0" fontId="12" fillId="13" borderId="19" xfId="2" applyFont="1" applyFill="1" applyBorder="1" applyAlignment="1">
      <alignment horizontal="center" vertical="center" textRotation="90"/>
    </xf>
    <xf numFmtId="0" fontId="4" fillId="0" borderId="20" xfId="2" applyFont="1" applyBorder="1"/>
    <xf numFmtId="0" fontId="4" fillId="0" borderId="21" xfId="2" applyFont="1" applyBorder="1"/>
    <xf numFmtId="0" fontId="18" fillId="0" borderId="22" xfId="0" applyFont="1" applyBorder="1" applyAlignment="1">
      <alignment horizontal="center" vertical="center"/>
    </xf>
    <xf numFmtId="0" fontId="18" fillId="0" borderId="23" xfId="0" applyFont="1" applyBorder="1" applyAlignment="1">
      <alignment horizontal="center" vertical="center"/>
    </xf>
    <xf numFmtId="0" fontId="18" fillId="0" borderId="24" xfId="0" applyFont="1" applyBorder="1" applyAlignment="1">
      <alignment horizontal="center" vertical="center"/>
    </xf>
    <xf numFmtId="0" fontId="6" fillId="0" borderId="0" xfId="2" applyFont="1" applyAlignment="1">
      <alignment horizontal="center"/>
    </xf>
    <xf numFmtId="0" fontId="5" fillId="0" borderId="0" xfId="2"/>
    <xf numFmtId="0" fontId="11" fillId="13" borderId="25" xfId="2" applyFont="1" applyFill="1" applyBorder="1" applyAlignment="1">
      <alignment horizontal="center" vertical="center"/>
    </xf>
    <xf numFmtId="0" fontId="8" fillId="0" borderId="26" xfId="2" applyFont="1" applyBorder="1"/>
    <xf numFmtId="0" fontId="8" fillId="0" borderId="27" xfId="2" applyFont="1" applyBorder="1"/>
    <xf numFmtId="0" fontId="7" fillId="13" borderId="25" xfId="2" applyFont="1" applyFill="1" applyBorder="1" applyAlignment="1">
      <alignment horizontal="center" vertical="center" wrapText="1"/>
    </xf>
    <xf numFmtId="0" fontId="7" fillId="13" borderId="25" xfId="2" applyFont="1" applyFill="1" applyBorder="1" applyAlignment="1">
      <alignment horizontal="center" vertical="center"/>
    </xf>
    <xf numFmtId="0" fontId="7" fillId="13" borderId="19" xfId="2" applyFont="1" applyFill="1" applyBorder="1" applyAlignment="1">
      <alignment horizontal="center" vertical="center"/>
    </xf>
    <xf numFmtId="0" fontId="8" fillId="0" borderId="21" xfId="2" applyFont="1" applyBorder="1"/>
    <xf numFmtId="0" fontId="7" fillId="13" borderId="25" xfId="2" applyFont="1" applyFill="1" applyBorder="1" applyAlignment="1">
      <alignment horizontal="center"/>
    </xf>
    <xf numFmtId="0" fontId="5" fillId="0" borderId="29" xfId="2" applyBorder="1" applyAlignment="1">
      <alignment horizontal="center"/>
    </xf>
    <xf numFmtId="0" fontId="8" fillId="0" borderId="30" xfId="2" applyFont="1" applyBorder="1"/>
    <xf numFmtId="0" fontId="8" fillId="0" borderId="31" xfId="2" applyFont="1" applyBorder="1"/>
    <xf numFmtId="0" fontId="12" fillId="15" borderId="32" xfId="2" applyFont="1" applyFill="1" applyBorder="1" applyAlignment="1">
      <alignment horizontal="center" vertical="center" wrapText="1"/>
    </xf>
    <xf numFmtId="0" fontId="8" fillId="0" borderId="36" xfId="2" applyFont="1" applyBorder="1"/>
    <xf numFmtId="0" fontId="12" fillId="15" borderId="33" xfId="2" applyFont="1" applyFill="1" applyBorder="1" applyAlignment="1">
      <alignment horizontal="center" vertical="center" wrapText="1"/>
    </xf>
    <xf numFmtId="0" fontId="8" fillId="0" borderId="34" xfId="2" applyFont="1" applyBorder="1"/>
    <xf numFmtId="0" fontId="8" fillId="0" borderId="35" xfId="2" applyFont="1" applyBorder="1"/>
    <xf numFmtId="0" fontId="8" fillId="0" borderId="37" xfId="2" applyFont="1" applyBorder="1"/>
    <xf numFmtId="0" fontId="8" fillId="0" borderId="38" xfId="2" applyFont="1" applyBorder="1"/>
    <xf numFmtId="0" fontId="8" fillId="0" borderId="39" xfId="2" applyFont="1" applyBorder="1"/>
    <xf numFmtId="0" fontId="4" fillId="16" borderId="29" xfId="2" applyFont="1" applyFill="1" applyBorder="1" applyAlignment="1">
      <alignment horizontal="left" vertical="center" wrapText="1"/>
    </xf>
    <xf numFmtId="0" fontId="12" fillId="13" borderId="25" xfId="2" applyFont="1" applyFill="1" applyBorder="1" applyAlignment="1">
      <alignment horizontal="center" vertical="center"/>
    </xf>
    <xf numFmtId="0" fontId="4" fillId="0" borderId="26" xfId="2" applyFont="1" applyBorder="1"/>
    <xf numFmtId="0" fontId="4" fillId="0" borderId="27" xfId="2" applyFont="1" applyBorder="1"/>
    <xf numFmtId="0" fontId="12" fillId="13" borderId="25" xfId="2" applyFont="1" applyFill="1" applyBorder="1" applyAlignment="1">
      <alignment horizontal="center" vertical="center" wrapText="1"/>
    </xf>
    <xf numFmtId="0" fontId="12" fillId="13" borderId="19" xfId="2" applyFont="1" applyFill="1" applyBorder="1" applyAlignment="1">
      <alignment horizontal="center" vertical="center"/>
    </xf>
    <xf numFmtId="0" fontId="18" fillId="0" borderId="0" xfId="2" applyFont="1" applyAlignment="1">
      <alignment horizontal="center"/>
    </xf>
    <xf numFmtId="0" fontId="17" fillId="0" borderId="0" xfId="2" applyFont="1"/>
  </cellXfs>
  <cellStyles count="3">
    <cellStyle name="Moneda" xfId="1" builtinId="4"/>
    <cellStyle name="Normal" xfId="0" builtinId="0"/>
    <cellStyle name="Normal 2" xfId="2" xr:uid="{CF74453C-8908-412C-BF42-3D362B76605D}"/>
  </cellStyles>
  <dxfs count="4">
    <dxf>
      <fill>
        <patternFill>
          <fgColor rgb="FFFF0000"/>
          <bgColor rgb="FFFF0000"/>
        </patternFill>
      </fill>
    </dxf>
    <dxf>
      <fill>
        <patternFill>
          <bgColor rgb="FFFFFF00"/>
        </patternFill>
      </fill>
    </dxf>
    <dxf>
      <fill>
        <patternFill>
          <fgColor rgb="FF05F52D"/>
          <bgColor rgb="FF00FF00"/>
        </patternFill>
      </fill>
    </dxf>
    <dxf>
      <fill>
        <patternFill>
          <fgColor rgb="FFFF6600"/>
          <bgColor rgb="FFFF6600"/>
        </patternFill>
      </fill>
    </dxf>
  </dxfs>
  <tableStyles count="0" defaultTableStyle="TableStyleMedium2" defaultPivotStyle="PivotStyleLight16"/>
  <colors>
    <mruColors>
      <color rgb="FF00FF00"/>
      <color rgb="FF05F52D"/>
      <color rgb="FFFF6600"/>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257738</xdr:colOff>
      <xdr:row>0</xdr:row>
      <xdr:rowOff>145678</xdr:rowOff>
    </xdr:from>
    <xdr:ext cx="1344706" cy="705334"/>
    <xdr:pic>
      <xdr:nvPicPr>
        <xdr:cNvPr id="2" name="image2.png">
          <a:extLst>
            <a:ext uri="{FF2B5EF4-FFF2-40B4-BE49-F238E27FC236}">
              <a16:creationId xmlns:a16="http://schemas.microsoft.com/office/drawing/2014/main" id="{0C2BA76C-78AA-4D69-8EE9-127CA524C6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7738" y="145678"/>
          <a:ext cx="1344706" cy="705334"/>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IN10\Downloads\ANEXO%202%20MATRIZ%20DE%20RIESGOS%20CTCM-068-2017%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s"/>
      <sheetName val="Probabilidad del Riesgo "/>
      <sheetName val="Impacto de Riesgo"/>
      <sheetName val="Valoración del riesgo"/>
      <sheetName val="Categoria del Riesgo"/>
      <sheetName val="Tratamiento de los Riesgos "/>
    </sheetNames>
    <sheetDataSet>
      <sheetData sheetId="0">
        <row r="5">
          <cell r="B5">
            <v>1</v>
          </cell>
        </row>
        <row r="6">
          <cell r="B6">
            <v>2</v>
          </cell>
          <cell r="G6" t="str">
            <v>Riesgo de rentabilidad</v>
          </cell>
        </row>
        <row r="7">
          <cell r="B7">
            <v>3</v>
          </cell>
          <cell r="G7" t="str">
            <v>Riesgo de variación en la legislación colombiana</v>
          </cell>
        </row>
        <row r="8">
          <cell r="B8">
            <v>4</v>
          </cell>
          <cell r="G8" t="str">
            <v>Riesgo tributario y cambiario</v>
          </cell>
        </row>
        <row r="9">
          <cell r="B9">
            <v>5</v>
          </cell>
          <cell r="G9" t="str">
            <v>Riesgo de fuerza Mayor por destrucción o pérdida de sus propios bienes, elementos y equipos destinados a la ejecución del presente Contrato o daños al personal del Contratista</v>
          </cell>
        </row>
        <row r="10">
          <cell r="B10">
            <v>6</v>
          </cell>
          <cell r="G10" t="str">
            <v>Repetición de trabajos de campo por deficiencias en la toma o calidad de la información</v>
          </cell>
        </row>
        <row r="11">
          <cell r="B11">
            <v>7</v>
          </cell>
          <cell r="G11" t="str">
            <v xml:space="preserve">Cambios en la programación de la adquisición de los datos </v>
          </cell>
        </row>
        <row r="12">
          <cell r="B12">
            <v>8</v>
          </cell>
          <cell r="G12" t="str">
            <v>Accidentes laborales.- Responsabilidad civil por accidentes, daños y lesiones o muerte de terceros.</v>
          </cell>
        </row>
        <row r="13">
          <cell r="B13">
            <v>9</v>
          </cell>
          <cell r="G13" t="str">
            <v>Consecución de financiación y condiciones financieras</v>
          </cell>
        </row>
        <row r="14">
          <cell r="B14">
            <v>10</v>
          </cell>
          <cell r="G14" t="str">
            <v>fenómenos geológicos, freáticos, hidrológicos, climáticos, incendios forestales, biológicos, patológicos, acción de roedores y animales, dentro de los parámetros previsibles</v>
          </cell>
        </row>
        <row r="15">
          <cell r="B15">
            <v>11</v>
          </cell>
          <cell r="G15" t="str">
            <v>eventuales fallas en las telecomunicaciones, disponibilidad de cobertura, disponibilidad y suspensión de servicios públicos, advenimiento de nuevos desarrollos tecnológicos, obsolescencia tecnológica</v>
          </cell>
        </row>
        <row r="16">
          <cell r="B16">
            <v>12</v>
          </cell>
          <cell r="G16" t="str">
            <v xml:space="preserve">Variaciones de los componentes económicos y técnicos necesarios para cumplir con las obligaciones del Contratista </v>
          </cell>
        </row>
      </sheetData>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80"/>
  <sheetViews>
    <sheetView tabSelected="1" view="pageBreakPreview" topLeftCell="A7" zoomScale="150" zoomScaleNormal="85" zoomScaleSheetLayoutView="85" workbookViewId="0">
      <selection activeCell="G7" sqref="G7:R7"/>
    </sheetView>
  </sheetViews>
  <sheetFormatPr baseColWidth="10" defaultColWidth="10.85546875" defaultRowHeight="15" x14ac:dyDescent="0.25"/>
  <cols>
    <col min="1" max="1" width="4.42578125" customWidth="1"/>
    <col min="2" max="2" width="6" customWidth="1"/>
    <col min="3" max="4" width="6.85546875" customWidth="1"/>
    <col min="5" max="5" width="7.7109375" customWidth="1"/>
    <col min="6" max="6" width="22.7109375" customWidth="1"/>
    <col min="7" max="7" width="21.28515625" customWidth="1"/>
    <col min="8" max="9" width="4.28515625" customWidth="1"/>
    <col min="10" max="10" width="6.42578125" customWidth="1"/>
    <col min="11" max="11" width="5.85546875" customWidth="1"/>
    <col min="12" max="12" width="8" customWidth="1"/>
    <col min="13" max="13" width="31.28515625" customWidth="1"/>
    <col min="14" max="14" width="19.28515625" customWidth="1"/>
    <col min="15" max="15" width="13.28515625" customWidth="1"/>
    <col min="16" max="16" width="7.28515625" customWidth="1"/>
    <col min="17" max="17" width="19.140625" customWidth="1"/>
    <col min="18" max="18" width="20.28515625" customWidth="1"/>
    <col min="20" max="20" width="58.85546875" customWidth="1"/>
    <col min="25" max="25" width="21.140625" customWidth="1"/>
    <col min="26" max="26" width="14.42578125" customWidth="1"/>
    <col min="27" max="27" width="15.42578125" customWidth="1"/>
    <col min="28" max="28" width="48.42578125" customWidth="1"/>
    <col min="29" max="29" width="39.7109375" customWidth="1"/>
  </cols>
  <sheetData>
    <row r="1" spans="1:18" ht="21" customHeight="1" x14ac:dyDescent="0.25">
      <c r="A1" s="131"/>
      <c r="B1" s="132"/>
      <c r="C1" s="132"/>
      <c r="D1" s="132"/>
      <c r="E1" s="132"/>
      <c r="F1" s="132"/>
      <c r="G1" s="135" t="s">
        <v>242</v>
      </c>
      <c r="H1" s="135"/>
      <c r="I1" s="135"/>
      <c r="J1" s="135"/>
      <c r="K1" s="135"/>
      <c r="L1" s="135"/>
      <c r="M1" s="135"/>
      <c r="N1" s="135"/>
      <c r="O1" s="135"/>
      <c r="P1" s="135"/>
      <c r="Q1" s="135"/>
      <c r="R1" s="136"/>
    </row>
    <row r="2" spans="1:18" ht="24.75" customHeight="1" x14ac:dyDescent="0.25">
      <c r="A2" s="133"/>
      <c r="B2" s="134"/>
      <c r="C2" s="134"/>
      <c r="D2" s="134"/>
      <c r="E2" s="134"/>
      <c r="F2" s="134"/>
      <c r="G2" s="137"/>
      <c r="H2" s="137"/>
      <c r="I2" s="137"/>
      <c r="J2" s="137"/>
      <c r="K2" s="137"/>
      <c r="L2" s="137"/>
      <c r="M2" s="137"/>
      <c r="N2" s="137"/>
      <c r="O2" s="137"/>
      <c r="P2" s="137"/>
      <c r="Q2" s="137"/>
      <c r="R2" s="138"/>
    </row>
    <row r="3" spans="1:18" ht="27.75" customHeight="1" x14ac:dyDescent="0.25">
      <c r="A3" s="133"/>
      <c r="B3" s="134"/>
      <c r="C3" s="134"/>
      <c r="D3" s="134"/>
      <c r="E3" s="134"/>
      <c r="F3" s="134"/>
      <c r="G3" s="137"/>
      <c r="H3" s="137"/>
      <c r="I3" s="137"/>
      <c r="J3" s="137"/>
      <c r="K3" s="137"/>
      <c r="L3" s="137"/>
      <c r="M3" s="137"/>
      <c r="N3" s="137"/>
      <c r="O3" s="137"/>
      <c r="P3" s="137"/>
      <c r="Q3" s="137"/>
      <c r="R3" s="138"/>
    </row>
    <row r="4" spans="1:18" ht="15.75" x14ac:dyDescent="0.25">
      <c r="A4" s="139" t="s">
        <v>72</v>
      </c>
      <c r="B4" s="140"/>
      <c r="C4" s="140"/>
      <c r="D4" s="140"/>
      <c r="E4" s="140"/>
      <c r="F4" s="140"/>
      <c r="G4" s="140"/>
      <c r="H4" s="140"/>
      <c r="I4" s="140"/>
      <c r="J4" s="140"/>
      <c r="K4" s="140"/>
      <c r="L4" s="140"/>
      <c r="M4" s="140"/>
      <c r="N4" s="140"/>
      <c r="O4" s="140"/>
      <c r="P4" s="140"/>
      <c r="Q4" s="140"/>
      <c r="R4" s="141"/>
    </row>
    <row r="5" spans="1:18" x14ac:dyDescent="0.25">
      <c r="A5" s="117" t="s">
        <v>71</v>
      </c>
      <c r="B5" s="118"/>
      <c r="C5" s="118"/>
      <c r="D5" s="118"/>
      <c r="E5" s="118"/>
      <c r="F5" s="118"/>
      <c r="G5" s="118"/>
      <c r="H5" s="118"/>
      <c r="I5" s="118"/>
      <c r="J5" s="118"/>
      <c r="K5" s="118"/>
      <c r="L5" s="118"/>
      <c r="M5" s="118"/>
      <c r="N5" s="118"/>
      <c r="O5" s="118"/>
      <c r="P5" s="118"/>
      <c r="Q5" s="118"/>
      <c r="R5" s="119"/>
    </row>
    <row r="6" spans="1:18" x14ac:dyDescent="0.25">
      <c r="A6" s="125"/>
      <c r="B6" s="126"/>
      <c r="C6" s="126"/>
      <c r="D6" s="126"/>
      <c r="E6" s="126"/>
      <c r="F6" s="126"/>
      <c r="G6" s="126"/>
      <c r="H6" s="126"/>
      <c r="I6" s="126"/>
      <c r="J6" s="126"/>
      <c r="K6" s="126"/>
      <c r="L6" s="126"/>
      <c r="M6" s="126"/>
      <c r="N6" s="126"/>
      <c r="O6" s="126"/>
      <c r="P6" s="126"/>
      <c r="Q6" s="126"/>
      <c r="R6" s="127"/>
    </row>
    <row r="7" spans="1:18" ht="85.5" customHeight="1" x14ac:dyDescent="0.25">
      <c r="A7" s="142" t="s">
        <v>70</v>
      </c>
      <c r="B7" s="143"/>
      <c r="C7" s="143"/>
      <c r="D7" s="143"/>
      <c r="E7" s="143"/>
      <c r="F7" s="143"/>
      <c r="G7" s="144" t="s">
        <v>245</v>
      </c>
      <c r="H7" s="145"/>
      <c r="I7" s="145"/>
      <c r="J7" s="145"/>
      <c r="K7" s="145"/>
      <c r="L7" s="145"/>
      <c r="M7" s="145"/>
      <c r="N7" s="145"/>
      <c r="O7" s="145"/>
      <c r="P7" s="145"/>
      <c r="Q7" s="145"/>
      <c r="R7" s="146"/>
    </row>
    <row r="8" spans="1:18" ht="32.25" customHeight="1" x14ac:dyDescent="0.25">
      <c r="A8" s="142" t="s">
        <v>69</v>
      </c>
      <c r="B8" s="143"/>
      <c r="C8" s="143"/>
      <c r="D8" s="143"/>
      <c r="E8" s="143"/>
      <c r="F8" s="143"/>
      <c r="G8" s="149">
        <v>88000000</v>
      </c>
      <c r="H8" s="150"/>
      <c r="I8" s="150"/>
      <c r="J8" s="150"/>
      <c r="K8" s="150"/>
      <c r="L8" s="150"/>
      <c r="M8" s="150"/>
      <c r="N8" s="150"/>
      <c r="O8" s="150"/>
      <c r="P8" s="150"/>
      <c r="Q8" s="150"/>
      <c r="R8" s="151"/>
    </row>
    <row r="9" spans="1:18" ht="68.45" customHeight="1" x14ac:dyDescent="0.25">
      <c r="A9" s="142" t="s">
        <v>68</v>
      </c>
      <c r="B9" s="143"/>
      <c r="C9" s="143"/>
      <c r="D9" s="143"/>
      <c r="E9" s="143"/>
      <c r="F9" s="143"/>
      <c r="G9" s="152" t="s">
        <v>244</v>
      </c>
      <c r="H9" s="152"/>
      <c r="I9" s="152"/>
      <c r="J9" s="152"/>
      <c r="K9" s="152"/>
      <c r="L9" s="152"/>
      <c r="M9" s="152"/>
      <c r="N9" s="152"/>
      <c r="O9" s="152"/>
      <c r="P9" s="152"/>
      <c r="Q9" s="152"/>
      <c r="R9" s="153"/>
    </row>
    <row r="10" spans="1:18" x14ac:dyDescent="0.25">
      <c r="A10" s="117" t="s">
        <v>67</v>
      </c>
      <c r="B10" s="118"/>
      <c r="C10" s="118"/>
      <c r="D10" s="118"/>
      <c r="E10" s="118"/>
      <c r="F10" s="118"/>
      <c r="G10" s="118"/>
      <c r="H10" s="118"/>
      <c r="I10" s="118"/>
      <c r="J10" s="118"/>
      <c r="K10" s="118"/>
      <c r="L10" s="118"/>
      <c r="M10" s="118"/>
      <c r="N10" s="118"/>
      <c r="O10" s="118"/>
      <c r="P10" s="118"/>
      <c r="Q10" s="118"/>
      <c r="R10" s="119"/>
    </row>
    <row r="11" spans="1:18" ht="61.5" customHeight="1" x14ac:dyDescent="0.25">
      <c r="A11" s="120" t="s">
        <v>66</v>
      </c>
      <c r="B11" s="121"/>
      <c r="C11" s="121"/>
      <c r="D11" s="121"/>
      <c r="E11" s="121"/>
      <c r="F11" s="121"/>
      <c r="G11" s="121"/>
      <c r="H11" s="121"/>
      <c r="I11" s="121"/>
      <c r="J11" s="121"/>
      <c r="K11" s="121"/>
      <c r="L11" s="121"/>
      <c r="M11" s="121"/>
      <c r="N11" s="121"/>
      <c r="O11" s="121"/>
      <c r="P11" s="121"/>
      <c r="Q11" s="121"/>
      <c r="R11" s="122"/>
    </row>
    <row r="12" spans="1:18" x14ac:dyDescent="0.25">
      <c r="A12" s="117" t="s">
        <v>65</v>
      </c>
      <c r="B12" s="118"/>
      <c r="C12" s="118"/>
      <c r="D12" s="118"/>
      <c r="E12" s="118"/>
      <c r="F12" s="118"/>
      <c r="G12" s="118"/>
      <c r="H12" s="118"/>
      <c r="I12" s="118"/>
      <c r="J12" s="118"/>
      <c r="K12" s="118"/>
      <c r="L12" s="118"/>
      <c r="M12" s="118"/>
      <c r="N12" s="118"/>
      <c r="O12" s="118"/>
      <c r="P12" s="118"/>
      <c r="Q12" s="118"/>
      <c r="R12" s="119"/>
    </row>
    <row r="13" spans="1:18" x14ac:dyDescent="0.25">
      <c r="A13" s="125" t="s">
        <v>64</v>
      </c>
      <c r="B13" s="126"/>
      <c r="C13" s="126"/>
      <c r="D13" s="126"/>
      <c r="E13" s="126"/>
      <c r="F13" s="126"/>
      <c r="G13" s="126"/>
      <c r="H13" s="126"/>
      <c r="I13" s="126"/>
      <c r="J13" s="126"/>
      <c r="K13" s="126"/>
      <c r="L13" s="126"/>
      <c r="M13" s="126"/>
      <c r="N13" s="126"/>
      <c r="O13" s="126"/>
      <c r="P13" s="126"/>
      <c r="Q13" s="126"/>
      <c r="R13" s="127"/>
    </row>
    <row r="14" spans="1:18" x14ac:dyDescent="0.25">
      <c r="A14" s="2"/>
      <c r="B14" s="3"/>
      <c r="C14" s="3"/>
      <c r="D14" s="4"/>
      <c r="E14" s="147" t="s">
        <v>37</v>
      </c>
      <c r="F14" s="147"/>
      <c r="G14" s="147"/>
      <c r="H14" s="147"/>
      <c r="I14" s="147"/>
      <c r="J14" s="147"/>
      <c r="K14" s="147" t="s">
        <v>38</v>
      </c>
      <c r="L14" s="147"/>
      <c r="M14" s="147"/>
      <c r="N14" s="3"/>
      <c r="O14" s="3"/>
      <c r="P14" s="3"/>
      <c r="Q14" s="3"/>
      <c r="R14" s="5"/>
    </row>
    <row r="15" spans="1:18" ht="18.75" customHeight="1" x14ac:dyDescent="0.25">
      <c r="A15" s="2"/>
      <c r="B15" s="3"/>
      <c r="C15" s="3"/>
      <c r="D15" s="148" t="s">
        <v>45</v>
      </c>
      <c r="E15" s="123" t="s">
        <v>63</v>
      </c>
      <c r="F15" s="123"/>
      <c r="G15" s="123"/>
      <c r="H15" s="123"/>
      <c r="I15" s="123"/>
      <c r="J15" s="123"/>
      <c r="K15" s="124">
        <v>1</v>
      </c>
      <c r="L15" s="124"/>
      <c r="M15" s="124"/>
      <c r="N15" s="3"/>
      <c r="O15" s="3"/>
      <c r="P15" s="3"/>
      <c r="Q15" s="3"/>
      <c r="R15" s="5"/>
    </row>
    <row r="16" spans="1:18" ht="18.75" customHeight="1" x14ac:dyDescent="0.25">
      <c r="A16" s="2"/>
      <c r="B16" s="3"/>
      <c r="C16" s="3"/>
      <c r="D16" s="148"/>
      <c r="E16" s="123" t="s">
        <v>62</v>
      </c>
      <c r="F16" s="123"/>
      <c r="G16" s="123"/>
      <c r="H16" s="123"/>
      <c r="I16" s="123"/>
      <c r="J16" s="123"/>
      <c r="K16" s="124">
        <v>2</v>
      </c>
      <c r="L16" s="124"/>
      <c r="M16" s="124"/>
      <c r="N16" s="3"/>
      <c r="O16" s="3"/>
      <c r="P16" s="3"/>
      <c r="Q16" s="3"/>
      <c r="R16" s="5"/>
    </row>
    <row r="17" spans="1:20" ht="20.25" customHeight="1" x14ac:dyDescent="0.25">
      <c r="A17" s="2"/>
      <c r="B17" s="3"/>
      <c r="C17" s="3"/>
      <c r="D17" s="148"/>
      <c r="E17" s="123" t="s">
        <v>61</v>
      </c>
      <c r="F17" s="123"/>
      <c r="G17" s="123"/>
      <c r="H17" s="123"/>
      <c r="I17" s="123"/>
      <c r="J17" s="123"/>
      <c r="K17" s="124">
        <v>3</v>
      </c>
      <c r="L17" s="124"/>
      <c r="M17" s="124"/>
      <c r="N17" s="3"/>
      <c r="O17" s="3"/>
      <c r="P17" s="3"/>
      <c r="Q17" s="3"/>
      <c r="R17" s="5"/>
    </row>
    <row r="18" spans="1:20" ht="17.25" customHeight="1" x14ac:dyDescent="0.25">
      <c r="A18" s="2"/>
      <c r="B18" s="3"/>
      <c r="C18" s="3"/>
      <c r="D18" s="148"/>
      <c r="E18" s="123" t="s">
        <v>60</v>
      </c>
      <c r="F18" s="123"/>
      <c r="G18" s="123"/>
      <c r="H18" s="123"/>
      <c r="I18" s="123"/>
      <c r="J18" s="123"/>
      <c r="K18" s="124">
        <v>4</v>
      </c>
      <c r="L18" s="124"/>
      <c r="M18" s="124"/>
      <c r="N18" s="3"/>
      <c r="O18" s="3"/>
      <c r="P18" s="3"/>
      <c r="Q18" s="3"/>
      <c r="R18" s="5"/>
    </row>
    <row r="19" spans="1:20" ht="18.75" customHeight="1" x14ac:dyDescent="0.25">
      <c r="A19" s="2"/>
      <c r="B19" s="3"/>
      <c r="C19" s="3"/>
      <c r="D19" s="148"/>
      <c r="E19" s="123" t="s">
        <v>59</v>
      </c>
      <c r="F19" s="123"/>
      <c r="G19" s="123"/>
      <c r="H19" s="123"/>
      <c r="I19" s="123"/>
      <c r="J19" s="123"/>
      <c r="K19" s="124">
        <v>5</v>
      </c>
      <c r="L19" s="124"/>
      <c r="M19" s="124"/>
      <c r="N19" s="3"/>
      <c r="O19" s="3"/>
      <c r="P19" s="3"/>
      <c r="Q19" s="3"/>
      <c r="R19" s="5"/>
    </row>
    <row r="20" spans="1:20" x14ac:dyDescent="0.25">
      <c r="A20" s="125" t="s">
        <v>58</v>
      </c>
      <c r="B20" s="126"/>
      <c r="C20" s="126"/>
      <c r="D20" s="126"/>
      <c r="E20" s="126"/>
      <c r="F20" s="126"/>
      <c r="G20" s="126"/>
      <c r="H20" s="126"/>
      <c r="I20" s="126"/>
      <c r="J20" s="126"/>
      <c r="K20" s="126"/>
      <c r="L20" s="126"/>
      <c r="M20" s="126"/>
      <c r="N20" s="126"/>
      <c r="O20" s="126"/>
      <c r="P20" s="126"/>
      <c r="Q20" s="126"/>
      <c r="R20" s="127"/>
    </row>
    <row r="21" spans="1:20" x14ac:dyDescent="0.25">
      <c r="A21" s="2"/>
      <c r="B21" s="3"/>
      <c r="C21" s="3"/>
      <c r="D21" s="6"/>
      <c r="E21" s="6"/>
      <c r="F21" s="6"/>
      <c r="G21" s="6"/>
      <c r="H21" s="6"/>
      <c r="I21" s="129" t="s">
        <v>53</v>
      </c>
      <c r="J21" s="129"/>
      <c r="K21" s="129"/>
      <c r="L21" s="129"/>
      <c r="M21" s="129"/>
      <c r="N21" s="129"/>
      <c r="O21" s="129"/>
      <c r="P21" s="129"/>
      <c r="Q21" s="129"/>
      <c r="R21" s="7"/>
    </row>
    <row r="22" spans="1:20" ht="91.5" customHeight="1" x14ac:dyDescent="0.25">
      <c r="A22" s="2"/>
      <c r="B22" s="3"/>
      <c r="C22" s="3"/>
      <c r="D22" s="128" t="s">
        <v>52</v>
      </c>
      <c r="E22" s="128"/>
      <c r="F22" s="128"/>
      <c r="G22" s="128"/>
      <c r="H22" s="128"/>
      <c r="I22" s="110" t="s">
        <v>82</v>
      </c>
      <c r="J22" s="110"/>
      <c r="K22" s="110"/>
      <c r="L22" s="110"/>
      <c r="M22" s="8" t="s">
        <v>83</v>
      </c>
      <c r="N22" s="8" t="s">
        <v>84</v>
      </c>
      <c r="O22" s="110" t="s">
        <v>85</v>
      </c>
      <c r="P22" s="110"/>
      <c r="Q22" s="8" t="s">
        <v>86</v>
      </c>
      <c r="R22" s="9"/>
    </row>
    <row r="23" spans="1:20" ht="93.75" customHeight="1" x14ac:dyDescent="0.25">
      <c r="A23" s="2"/>
      <c r="B23" s="3"/>
      <c r="C23" s="3"/>
      <c r="D23" s="128" t="s">
        <v>57</v>
      </c>
      <c r="E23" s="128"/>
      <c r="F23" s="128"/>
      <c r="G23" s="128"/>
      <c r="H23" s="128"/>
      <c r="I23" s="110" t="s">
        <v>56</v>
      </c>
      <c r="J23" s="110"/>
      <c r="K23" s="110"/>
      <c r="L23" s="110"/>
      <c r="M23" s="8" t="s">
        <v>55</v>
      </c>
      <c r="N23" s="8" t="s">
        <v>87</v>
      </c>
      <c r="O23" s="110" t="s">
        <v>88</v>
      </c>
      <c r="P23" s="110"/>
      <c r="Q23" s="8" t="s">
        <v>89</v>
      </c>
      <c r="R23" s="9"/>
    </row>
    <row r="24" spans="1:20" ht="28.5" customHeight="1" x14ac:dyDescent="0.25">
      <c r="A24" s="10"/>
      <c r="B24" s="11"/>
      <c r="C24" s="11"/>
      <c r="D24" s="128" t="s">
        <v>50</v>
      </c>
      <c r="E24" s="128"/>
      <c r="F24" s="128"/>
      <c r="G24" s="128" t="s">
        <v>38</v>
      </c>
      <c r="H24" s="128"/>
      <c r="I24" s="128" t="s">
        <v>49</v>
      </c>
      <c r="J24" s="128"/>
      <c r="K24" s="128"/>
      <c r="L24" s="128"/>
      <c r="M24" s="12" t="s">
        <v>18</v>
      </c>
      <c r="N24" s="12" t="s">
        <v>48</v>
      </c>
      <c r="O24" s="128" t="s">
        <v>47</v>
      </c>
      <c r="P24" s="128"/>
      <c r="Q24" s="12" t="s">
        <v>46</v>
      </c>
      <c r="R24" s="13"/>
    </row>
    <row r="25" spans="1:20" x14ac:dyDescent="0.25">
      <c r="A25" s="10"/>
      <c r="B25" s="11"/>
      <c r="C25" s="11"/>
      <c r="D25" s="128"/>
      <c r="E25" s="128"/>
      <c r="F25" s="128"/>
      <c r="G25" s="128"/>
      <c r="H25" s="128"/>
      <c r="I25" s="110">
        <v>1</v>
      </c>
      <c r="J25" s="110"/>
      <c r="K25" s="110"/>
      <c r="L25" s="110"/>
      <c r="M25" s="8">
        <v>2</v>
      </c>
      <c r="N25" s="8">
        <v>3</v>
      </c>
      <c r="O25" s="110">
        <v>4</v>
      </c>
      <c r="P25" s="110"/>
      <c r="Q25" s="8">
        <v>5</v>
      </c>
      <c r="R25" s="14"/>
    </row>
    <row r="26" spans="1:20" x14ac:dyDescent="0.25">
      <c r="A26" s="125" t="s">
        <v>54</v>
      </c>
      <c r="B26" s="126"/>
      <c r="C26" s="126"/>
      <c r="D26" s="126"/>
      <c r="E26" s="126"/>
      <c r="F26" s="126"/>
      <c r="G26" s="126"/>
      <c r="H26" s="126"/>
      <c r="I26" s="126"/>
      <c r="J26" s="126"/>
      <c r="K26" s="126"/>
      <c r="L26" s="126"/>
      <c r="M26" s="126"/>
      <c r="N26" s="126"/>
      <c r="O26" s="126"/>
      <c r="P26" s="126"/>
      <c r="Q26" s="126"/>
      <c r="R26" s="127"/>
    </row>
    <row r="27" spans="1:20" x14ac:dyDescent="0.25">
      <c r="A27" s="2"/>
      <c r="B27" s="3"/>
      <c r="C27" s="3"/>
      <c r="D27" s="6"/>
      <c r="E27" s="6"/>
      <c r="F27" s="6"/>
      <c r="G27" s="6"/>
      <c r="H27" s="6"/>
      <c r="I27" s="129" t="s">
        <v>53</v>
      </c>
      <c r="J27" s="129"/>
      <c r="K27" s="129"/>
      <c r="L27" s="129"/>
      <c r="M27" s="129"/>
      <c r="N27" s="129"/>
      <c r="O27" s="129"/>
      <c r="P27" s="129"/>
      <c r="Q27" s="129"/>
      <c r="R27" s="15"/>
    </row>
    <row r="28" spans="1:20" ht="89.25" customHeight="1" x14ac:dyDescent="0.25">
      <c r="A28" s="2"/>
      <c r="B28" s="3"/>
      <c r="C28" s="3"/>
      <c r="D28" s="6"/>
      <c r="E28" s="128" t="s">
        <v>52</v>
      </c>
      <c r="F28" s="128"/>
      <c r="G28" s="128"/>
      <c r="H28" s="128"/>
      <c r="I28" s="110" t="s">
        <v>90</v>
      </c>
      <c r="J28" s="110"/>
      <c r="K28" s="110"/>
      <c r="L28" s="110"/>
      <c r="M28" s="8" t="s">
        <v>91</v>
      </c>
      <c r="N28" s="8" t="s">
        <v>92</v>
      </c>
      <c r="O28" s="110" t="s">
        <v>93</v>
      </c>
      <c r="P28" s="110"/>
      <c r="Q28" s="8" t="s">
        <v>86</v>
      </c>
      <c r="R28" s="9"/>
      <c r="S28" s="16"/>
      <c r="T28" s="16"/>
    </row>
    <row r="29" spans="1:20" x14ac:dyDescent="0.25">
      <c r="A29" s="2"/>
      <c r="B29" s="3"/>
      <c r="C29" s="3"/>
      <c r="D29" s="6"/>
      <c r="E29" s="129" t="s">
        <v>51</v>
      </c>
      <c r="F29" s="129"/>
      <c r="G29" s="129"/>
      <c r="H29" s="129"/>
      <c r="I29" s="154">
        <f>ROUND((G8*0.001),0)</f>
        <v>88000</v>
      </c>
      <c r="J29" s="154"/>
      <c r="K29" s="154"/>
      <c r="L29" s="154"/>
      <c r="M29" s="17">
        <f>ROUND((G8*0.049999),0)</f>
        <v>4399912</v>
      </c>
      <c r="N29" s="18">
        <f>ROUND((G8*0.15),0)</f>
        <v>13200000</v>
      </c>
      <c r="O29" s="154">
        <f>ROUND((G8*0.3),0)</f>
        <v>26400000</v>
      </c>
      <c r="P29" s="154"/>
      <c r="Q29" s="18">
        <f>ROUND((G8*0.300001),0)</f>
        <v>26400088</v>
      </c>
      <c r="R29" s="19"/>
    </row>
    <row r="30" spans="1:20" x14ac:dyDescent="0.25">
      <c r="A30" s="2"/>
      <c r="B30" s="3"/>
      <c r="C30" s="3"/>
      <c r="D30" s="6"/>
      <c r="E30" s="130" t="s">
        <v>50</v>
      </c>
      <c r="F30" s="130"/>
      <c r="G30" s="130" t="s">
        <v>38</v>
      </c>
      <c r="H30" s="130"/>
      <c r="I30" s="129" t="s">
        <v>49</v>
      </c>
      <c r="J30" s="129"/>
      <c r="K30" s="129"/>
      <c r="L30" s="129"/>
      <c r="M30" s="20" t="s">
        <v>18</v>
      </c>
      <c r="N30" s="21" t="s">
        <v>48</v>
      </c>
      <c r="O30" s="129" t="s">
        <v>47</v>
      </c>
      <c r="P30" s="129"/>
      <c r="Q30" s="20" t="s">
        <v>46</v>
      </c>
      <c r="R30" s="7"/>
    </row>
    <row r="31" spans="1:20" x14ac:dyDescent="0.25">
      <c r="A31" s="2"/>
      <c r="B31" s="3"/>
      <c r="C31" s="3"/>
      <c r="D31" s="22"/>
      <c r="E31" s="130"/>
      <c r="F31" s="130"/>
      <c r="G31" s="130"/>
      <c r="H31" s="130"/>
      <c r="I31" s="124">
        <v>1</v>
      </c>
      <c r="J31" s="124"/>
      <c r="K31" s="124"/>
      <c r="L31" s="124"/>
      <c r="M31" s="23">
        <v>2</v>
      </c>
      <c r="N31" s="23">
        <v>3</v>
      </c>
      <c r="O31" s="124">
        <v>4</v>
      </c>
      <c r="P31" s="124"/>
      <c r="Q31" s="23">
        <v>5</v>
      </c>
      <c r="R31" s="24"/>
    </row>
    <row r="32" spans="1:20" x14ac:dyDescent="0.25">
      <c r="A32" s="2"/>
      <c r="B32" s="3"/>
      <c r="C32" s="3"/>
      <c r="D32" s="148" t="s">
        <v>45</v>
      </c>
      <c r="E32" s="124" t="s">
        <v>44</v>
      </c>
      <c r="F32" s="124"/>
      <c r="G32" s="124">
        <v>1</v>
      </c>
      <c r="H32" s="124"/>
      <c r="I32" s="157">
        <f>I31+G32</f>
        <v>2</v>
      </c>
      <c r="J32" s="157"/>
      <c r="K32" s="157"/>
      <c r="L32" s="157"/>
      <c r="M32" s="39">
        <f>G32+M31</f>
        <v>3</v>
      </c>
      <c r="N32" s="39">
        <f>G32+N31</f>
        <v>4</v>
      </c>
      <c r="O32" s="158">
        <v>5</v>
      </c>
      <c r="P32" s="158"/>
      <c r="Q32" s="25">
        <v>6</v>
      </c>
      <c r="R32" s="24"/>
    </row>
    <row r="33" spans="1:18" x14ac:dyDescent="0.25">
      <c r="A33" s="2"/>
      <c r="B33" s="3"/>
      <c r="C33" s="3"/>
      <c r="D33" s="148"/>
      <c r="E33" s="124" t="s">
        <v>43</v>
      </c>
      <c r="F33" s="124"/>
      <c r="G33" s="124">
        <v>2</v>
      </c>
      <c r="H33" s="124"/>
      <c r="I33" s="157">
        <f>G33+I31</f>
        <v>3</v>
      </c>
      <c r="J33" s="157"/>
      <c r="K33" s="157"/>
      <c r="L33" s="157"/>
      <c r="M33" s="39">
        <f>G33+M31</f>
        <v>4</v>
      </c>
      <c r="N33" s="26">
        <f>G33+N31</f>
        <v>5</v>
      </c>
      <c r="O33" s="155">
        <v>6</v>
      </c>
      <c r="P33" s="155"/>
      <c r="Q33" s="25">
        <v>7</v>
      </c>
      <c r="R33" s="24"/>
    </row>
    <row r="34" spans="1:18" x14ac:dyDescent="0.25">
      <c r="A34" s="2"/>
      <c r="B34" s="3"/>
      <c r="C34" s="3"/>
      <c r="D34" s="148"/>
      <c r="E34" s="124" t="s">
        <v>42</v>
      </c>
      <c r="F34" s="124"/>
      <c r="G34" s="124">
        <v>3</v>
      </c>
      <c r="H34" s="124"/>
      <c r="I34" s="157">
        <f>G34+I31</f>
        <v>4</v>
      </c>
      <c r="J34" s="157"/>
      <c r="K34" s="157"/>
      <c r="L34" s="157"/>
      <c r="M34" s="26">
        <f>G34+M31</f>
        <v>5</v>
      </c>
      <c r="N34" s="25">
        <f>G34+N31</f>
        <v>6</v>
      </c>
      <c r="O34" s="155">
        <v>7</v>
      </c>
      <c r="P34" s="155"/>
      <c r="Q34" s="27">
        <v>8</v>
      </c>
      <c r="R34" s="24"/>
    </row>
    <row r="35" spans="1:18" x14ac:dyDescent="0.25">
      <c r="A35" s="2"/>
      <c r="B35" s="3"/>
      <c r="C35" s="3"/>
      <c r="D35" s="148"/>
      <c r="E35" s="124" t="s">
        <v>41</v>
      </c>
      <c r="F35" s="124"/>
      <c r="G35" s="124">
        <v>4</v>
      </c>
      <c r="H35" s="124"/>
      <c r="I35" s="158">
        <f>G35+I31</f>
        <v>5</v>
      </c>
      <c r="J35" s="158"/>
      <c r="K35" s="158"/>
      <c r="L35" s="158"/>
      <c r="M35" s="25">
        <f>G35+M31</f>
        <v>6</v>
      </c>
      <c r="N35" s="25">
        <f>G35+N31</f>
        <v>7</v>
      </c>
      <c r="O35" s="156">
        <v>8</v>
      </c>
      <c r="P35" s="156"/>
      <c r="Q35" s="27">
        <v>9</v>
      </c>
      <c r="R35" s="24"/>
    </row>
    <row r="36" spans="1:18" x14ac:dyDescent="0.25">
      <c r="A36" s="2"/>
      <c r="B36" s="3"/>
      <c r="C36" s="3"/>
      <c r="D36" s="148"/>
      <c r="E36" s="124" t="s">
        <v>40</v>
      </c>
      <c r="F36" s="124"/>
      <c r="G36" s="124">
        <v>5</v>
      </c>
      <c r="H36" s="124"/>
      <c r="I36" s="155">
        <f>G36+I31</f>
        <v>6</v>
      </c>
      <c r="J36" s="155"/>
      <c r="K36" s="155"/>
      <c r="L36" s="155"/>
      <c r="M36" s="25">
        <f>G36+M31</f>
        <v>7</v>
      </c>
      <c r="N36" s="27">
        <f>G36+N31</f>
        <v>8</v>
      </c>
      <c r="O36" s="156">
        <v>9</v>
      </c>
      <c r="P36" s="156"/>
      <c r="Q36" s="27">
        <v>10</v>
      </c>
      <c r="R36" s="24"/>
    </row>
    <row r="37" spans="1:18" x14ac:dyDescent="0.25">
      <c r="A37" s="125" t="s">
        <v>39</v>
      </c>
      <c r="B37" s="126"/>
      <c r="C37" s="126"/>
      <c r="D37" s="126"/>
      <c r="E37" s="126"/>
      <c r="F37" s="126"/>
      <c r="G37" s="126"/>
      <c r="H37" s="126"/>
      <c r="I37" s="126"/>
      <c r="J37" s="126"/>
      <c r="K37" s="126"/>
      <c r="L37" s="126"/>
      <c r="M37" s="126"/>
      <c r="N37" s="126"/>
      <c r="O37" s="126"/>
      <c r="P37" s="126"/>
      <c r="Q37" s="126"/>
      <c r="R37" s="127"/>
    </row>
    <row r="38" spans="1:18" x14ac:dyDescent="0.25">
      <c r="A38" s="28"/>
      <c r="B38" s="3"/>
      <c r="C38" s="3"/>
      <c r="D38" s="3"/>
      <c r="E38" s="147" t="s">
        <v>38</v>
      </c>
      <c r="F38" s="147"/>
      <c r="G38" s="147" t="s">
        <v>37</v>
      </c>
      <c r="H38" s="147"/>
      <c r="I38" s="3"/>
      <c r="J38" s="3"/>
      <c r="K38" s="29"/>
      <c r="L38" s="23"/>
      <c r="M38" s="4"/>
      <c r="N38" s="3"/>
      <c r="O38" s="3"/>
      <c r="P38" s="3"/>
      <c r="Q38" s="3"/>
      <c r="R38" s="5"/>
    </row>
    <row r="39" spans="1:18" x14ac:dyDescent="0.25">
      <c r="A39" s="2"/>
      <c r="B39" s="3"/>
      <c r="C39" s="3"/>
      <c r="D39" s="3"/>
      <c r="E39" s="156" t="s">
        <v>36</v>
      </c>
      <c r="F39" s="156"/>
      <c r="G39" s="124" t="s">
        <v>35</v>
      </c>
      <c r="H39" s="124"/>
      <c r="I39" s="3"/>
      <c r="J39" s="3"/>
      <c r="K39" s="6"/>
      <c r="L39" s="23"/>
      <c r="M39" s="4"/>
      <c r="N39" s="3"/>
      <c r="O39" s="3"/>
      <c r="P39" s="3"/>
      <c r="Q39" s="3"/>
      <c r="R39" s="5"/>
    </row>
    <row r="40" spans="1:18" x14ac:dyDescent="0.25">
      <c r="A40" s="30"/>
      <c r="B40" s="3"/>
      <c r="C40" s="3"/>
      <c r="D40" s="3"/>
      <c r="E40" s="155" t="s">
        <v>34</v>
      </c>
      <c r="F40" s="155"/>
      <c r="G40" s="124" t="s">
        <v>33</v>
      </c>
      <c r="H40" s="124"/>
      <c r="I40" s="3"/>
      <c r="J40" s="3"/>
      <c r="K40" s="6"/>
      <c r="L40" s="23"/>
      <c r="M40" s="4"/>
      <c r="N40" s="3"/>
      <c r="O40" s="3"/>
      <c r="P40" s="3"/>
      <c r="Q40" s="3"/>
      <c r="R40" s="5"/>
    </row>
    <row r="41" spans="1:18" x14ac:dyDescent="0.25">
      <c r="A41" s="30"/>
      <c r="B41" s="3"/>
      <c r="C41" s="3"/>
      <c r="D41" s="3"/>
      <c r="E41" s="158">
        <v>5</v>
      </c>
      <c r="F41" s="158"/>
      <c r="G41" s="124" t="s">
        <v>32</v>
      </c>
      <c r="H41" s="124"/>
      <c r="I41" s="3"/>
      <c r="J41" s="3"/>
      <c r="K41" s="6"/>
      <c r="L41" s="23"/>
      <c r="M41" s="4"/>
      <c r="N41" s="3"/>
      <c r="O41" s="3"/>
      <c r="P41" s="3"/>
      <c r="Q41" s="3"/>
      <c r="R41" s="5"/>
    </row>
    <row r="42" spans="1:18" x14ac:dyDescent="0.25">
      <c r="A42" s="30"/>
      <c r="B42" s="3"/>
      <c r="C42" s="3"/>
      <c r="D42" s="3"/>
      <c r="E42" s="159" t="s">
        <v>31</v>
      </c>
      <c r="F42" s="159"/>
      <c r="G42" s="124" t="s">
        <v>30</v>
      </c>
      <c r="H42" s="124"/>
      <c r="I42" s="3"/>
      <c r="J42" s="3"/>
      <c r="K42" s="6"/>
      <c r="L42" s="23"/>
      <c r="M42" s="4"/>
      <c r="N42" s="3"/>
      <c r="O42" s="3"/>
      <c r="P42" s="3"/>
      <c r="Q42" s="3"/>
      <c r="R42" s="5"/>
    </row>
    <row r="43" spans="1:18" ht="51" customHeight="1" x14ac:dyDescent="0.25">
      <c r="A43" s="117" t="s">
        <v>29</v>
      </c>
      <c r="B43" s="118"/>
      <c r="C43" s="118"/>
      <c r="D43" s="118"/>
      <c r="E43" s="118"/>
      <c r="F43" s="118"/>
      <c r="G43" s="118"/>
      <c r="H43" s="118"/>
      <c r="I43" s="118"/>
      <c r="J43" s="118"/>
      <c r="K43" s="118"/>
      <c r="L43" s="118"/>
      <c r="M43" s="118"/>
      <c r="N43" s="118"/>
      <c r="O43" s="118"/>
      <c r="P43" s="118"/>
      <c r="Q43" s="118"/>
      <c r="R43" s="119"/>
    </row>
    <row r="44" spans="1:18" ht="77.25" customHeight="1" x14ac:dyDescent="0.25">
      <c r="A44" s="31" t="s">
        <v>15</v>
      </c>
      <c r="B44" s="32" t="s">
        <v>28</v>
      </c>
      <c r="C44" s="32" t="s">
        <v>27</v>
      </c>
      <c r="D44" s="32" t="s">
        <v>26</v>
      </c>
      <c r="E44" s="33" t="s">
        <v>25</v>
      </c>
      <c r="F44" s="160" t="s">
        <v>113</v>
      </c>
      <c r="G44" s="161"/>
      <c r="H44" s="161"/>
      <c r="I44" s="162"/>
      <c r="J44" s="163" t="s">
        <v>24</v>
      </c>
      <c r="K44" s="163"/>
      <c r="L44" s="163"/>
      <c r="M44" s="163"/>
      <c r="N44" s="34" t="s">
        <v>8</v>
      </c>
      <c r="O44" s="34" t="s">
        <v>114</v>
      </c>
      <c r="P44" s="32" t="s">
        <v>23</v>
      </c>
      <c r="Q44" s="34" t="s">
        <v>5</v>
      </c>
      <c r="R44" s="35" t="s">
        <v>22</v>
      </c>
    </row>
    <row r="45" spans="1:18" ht="90" customHeight="1" x14ac:dyDescent="0.25">
      <c r="A45" s="1">
        <v>1</v>
      </c>
      <c r="B45" s="8" t="s">
        <v>21</v>
      </c>
      <c r="C45" s="8" t="s">
        <v>117</v>
      </c>
      <c r="D45" s="8" t="s">
        <v>116</v>
      </c>
      <c r="E45" s="8" t="s">
        <v>19</v>
      </c>
      <c r="F45" s="165" t="s">
        <v>123</v>
      </c>
      <c r="G45" s="166"/>
      <c r="H45" s="166"/>
      <c r="I45" s="167"/>
      <c r="J45" s="165" t="s">
        <v>127</v>
      </c>
      <c r="K45" s="166"/>
      <c r="L45" s="166"/>
      <c r="M45" s="167"/>
      <c r="N45" s="38">
        <v>1</v>
      </c>
      <c r="O45" s="38">
        <v>5</v>
      </c>
      <c r="P45" s="38">
        <f>+N45+O45</f>
        <v>6</v>
      </c>
      <c r="Q45" s="37" t="str">
        <f>+IF(P45&gt;=8,"Riesgo extremo",IF(P45&gt;=6,"Riesgo alto",IF(P45=5,"Riesgo medio",IF(P45&lt;=4,"Riesgo bajo",0))))</f>
        <v>Riesgo alto</v>
      </c>
      <c r="R45" s="14" t="s">
        <v>124</v>
      </c>
    </row>
    <row r="46" spans="1:18" ht="130.5" customHeight="1" x14ac:dyDescent="0.25">
      <c r="A46" s="1">
        <v>2</v>
      </c>
      <c r="B46" s="8" t="s">
        <v>21</v>
      </c>
      <c r="C46" s="8" t="s">
        <v>117</v>
      </c>
      <c r="D46" s="8" t="s">
        <v>116</v>
      </c>
      <c r="E46" s="8" t="s">
        <v>19</v>
      </c>
      <c r="F46" s="165" t="s">
        <v>122</v>
      </c>
      <c r="G46" s="166"/>
      <c r="H46" s="166"/>
      <c r="I46" s="167"/>
      <c r="J46" s="165" t="s">
        <v>130</v>
      </c>
      <c r="K46" s="166"/>
      <c r="L46" s="166"/>
      <c r="M46" s="167"/>
      <c r="N46" s="38">
        <v>3</v>
      </c>
      <c r="O46" s="38">
        <v>4</v>
      </c>
      <c r="P46" s="38">
        <f>+N46+O46</f>
        <v>7</v>
      </c>
      <c r="Q46" s="37" t="str">
        <f t="shared" ref="Q46:Q59" si="0">+IF(P46&gt;=8,"Riesgo extremo",IF(P46&gt;=6,"Riesgo alto",IF(P46=5,"Riesgo medio",IF(P46&lt;=4,"Riesgo bajo",0))))</f>
        <v>Riesgo alto</v>
      </c>
      <c r="R46" s="14" t="s">
        <v>136</v>
      </c>
    </row>
    <row r="47" spans="1:18" ht="120.75" customHeight="1" x14ac:dyDescent="0.25">
      <c r="A47" s="1">
        <v>3</v>
      </c>
      <c r="B47" s="8" t="s">
        <v>21</v>
      </c>
      <c r="C47" s="8" t="s">
        <v>117</v>
      </c>
      <c r="D47" s="8" t="s">
        <v>116</v>
      </c>
      <c r="E47" s="8" t="s">
        <v>19</v>
      </c>
      <c r="F47" s="165" t="s">
        <v>135</v>
      </c>
      <c r="G47" s="166"/>
      <c r="H47" s="166"/>
      <c r="I47" s="167"/>
      <c r="J47" s="165" t="s">
        <v>121</v>
      </c>
      <c r="K47" s="166"/>
      <c r="L47" s="166"/>
      <c r="M47" s="167"/>
      <c r="N47" s="38">
        <v>3</v>
      </c>
      <c r="O47" s="38">
        <v>4</v>
      </c>
      <c r="P47" s="38">
        <f>+N47+O47</f>
        <v>7</v>
      </c>
      <c r="Q47" s="37" t="str">
        <f>+IF(P47&gt;=8,"Riesgo extremo",IF(P47&gt;=6,"Riesgo alto",IF(P47=5,"Riesgo medio",IF(P47&lt;=4,"Riesgo bajo",0))))</f>
        <v>Riesgo alto</v>
      </c>
      <c r="R47" s="14" t="s">
        <v>125</v>
      </c>
    </row>
    <row r="48" spans="1:18" ht="117" customHeight="1" x14ac:dyDescent="0.25">
      <c r="A48" s="1">
        <v>4</v>
      </c>
      <c r="B48" s="8" t="s">
        <v>21</v>
      </c>
      <c r="C48" s="8" t="s">
        <v>117</v>
      </c>
      <c r="D48" s="8" t="s">
        <v>141</v>
      </c>
      <c r="E48" s="8" t="s">
        <v>19</v>
      </c>
      <c r="F48" s="165" t="s">
        <v>142</v>
      </c>
      <c r="G48" s="166"/>
      <c r="H48" s="166"/>
      <c r="I48" s="167"/>
      <c r="J48" s="165" t="s">
        <v>143</v>
      </c>
      <c r="K48" s="166"/>
      <c r="L48" s="166"/>
      <c r="M48" s="167"/>
      <c r="N48" s="38">
        <v>1</v>
      </c>
      <c r="O48" s="38">
        <v>5</v>
      </c>
      <c r="P48" s="38">
        <f>+N48+O48</f>
        <v>6</v>
      </c>
      <c r="Q48" s="37" t="str">
        <f>+IF(P48&gt;=8,"Riesgo extremo",IF(P48&gt;=6,"Riesgo alto",IF(P48=5,"Riesgo medio",IF(P48&lt;=4,"Riesgo bajo",0))))</f>
        <v>Riesgo alto</v>
      </c>
      <c r="R48" s="14" t="s">
        <v>124</v>
      </c>
    </row>
    <row r="49" spans="1:19" ht="59.25" customHeight="1" x14ac:dyDescent="0.25">
      <c r="A49" s="1">
        <v>5</v>
      </c>
      <c r="B49" s="8" t="s">
        <v>21</v>
      </c>
      <c r="C49" s="8" t="s">
        <v>20</v>
      </c>
      <c r="D49" s="8" t="s">
        <v>141</v>
      </c>
      <c r="E49" s="8" t="s">
        <v>19</v>
      </c>
      <c r="F49" s="164" t="s">
        <v>152</v>
      </c>
      <c r="G49" s="164"/>
      <c r="H49" s="164"/>
      <c r="I49" s="164"/>
      <c r="J49" s="164" t="s">
        <v>94</v>
      </c>
      <c r="K49" s="164"/>
      <c r="L49" s="164"/>
      <c r="M49" s="164"/>
      <c r="N49" s="8">
        <v>3</v>
      </c>
      <c r="O49" s="8">
        <v>3</v>
      </c>
      <c r="P49" s="38">
        <f>+N49+O49</f>
        <v>6</v>
      </c>
      <c r="Q49" s="37" t="str">
        <f t="shared" si="0"/>
        <v>Riesgo alto</v>
      </c>
      <c r="R49" s="14" t="s">
        <v>125</v>
      </c>
    </row>
    <row r="50" spans="1:19" ht="80.25" customHeight="1" x14ac:dyDescent="0.25">
      <c r="A50" s="1">
        <v>6</v>
      </c>
      <c r="B50" s="8" t="s">
        <v>21</v>
      </c>
      <c r="C50" s="8" t="s">
        <v>20</v>
      </c>
      <c r="D50" s="8" t="s">
        <v>20</v>
      </c>
      <c r="E50" s="8" t="s">
        <v>149</v>
      </c>
      <c r="F50" s="165" t="s">
        <v>101</v>
      </c>
      <c r="G50" s="166"/>
      <c r="H50" s="166"/>
      <c r="I50" s="167"/>
      <c r="J50" s="165" t="s">
        <v>148</v>
      </c>
      <c r="K50" s="166"/>
      <c r="L50" s="166"/>
      <c r="M50" s="167"/>
      <c r="N50" s="8">
        <v>4</v>
      </c>
      <c r="O50" s="8">
        <v>3</v>
      </c>
      <c r="P50" s="38">
        <f t="shared" ref="P50:P59" si="1">+N50+O50</f>
        <v>7</v>
      </c>
      <c r="Q50" s="37" t="str">
        <f t="shared" si="0"/>
        <v>Riesgo alto</v>
      </c>
      <c r="R50" s="14" t="s">
        <v>125</v>
      </c>
    </row>
    <row r="51" spans="1:19" ht="63.75" customHeight="1" x14ac:dyDescent="0.25">
      <c r="A51" s="1">
        <v>7</v>
      </c>
      <c r="B51" s="8" t="s">
        <v>21</v>
      </c>
      <c r="C51" s="8" t="s">
        <v>20</v>
      </c>
      <c r="D51" s="8" t="s">
        <v>20</v>
      </c>
      <c r="E51" s="8" t="s">
        <v>19</v>
      </c>
      <c r="F51" s="165" t="s">
        <v>106</v>
      </c>
      <c r="G51" s="166"/>
      <c r="H51" s="166"/>
      <c r="I51" s="167"/>
      <c r="J51" s="165" t="s">
        <v>107</v>
      </c>
      <c r="K51" s="166"/>
      <c r="L51" s="166"/>
      <c r="M51" s="167"/>
      <c r="N51" s="8">
        <v>4</v>
      </c>
      <c r="O51" s="8">
        <v>3</v>
      </c>
      <c r="P51" s="38">
        <f t="shared" si="1"/>
        <v>7</v>
      </c>
      <c r="Q51" s="37" t="str">
        <f t="shared" si="0"/>
        <v>Riesgo alto</v>
      </c>
      <c r="R51" s="14" t="s">
        <v>153</v>
      </c>
    </row>
    <row r="52" spans="1:19" ht="89.25" customHeight="1" x14ac:dyDescent="0.25">
      <c r="A52" s="1">
        <v>8</v>
      </c>
      <c r="B52" s="8" t="s">
        <v>21</v>
      </c>
      <c r="C52" s="8" t="s">
        <v>117</v>
      </c>
      <c r="D52" s="8" t="s">
        <v>20</v>
      </c>
      <c r="E52" s="8" t="s">
        <v>19</v>
      </c>
      <c r="F52" s="165" t="s">
        <v>108</v>
      </c>
      <c r="G52" s="166"/>
      <c r="H52" s="166"/>
      <c r="I52" s="167"/>
      <c r="J52" s="165" t="s">
        <v>109</v>
      </c>
      <c r="K52" s="166"/>
      <c r="L52" s="166"/>
      <c r="M52" s="167"/>
      <c r="N52" s="8">
        <v>4</v>
      </c>
      <c r="O52" s="8">
        <v>3</v>
      </c>
      <c r="P52" s="38">
        <f t="shared" si="1"/>
        <v>7</v>
      </c>
      <c r="Q52" s="37" t="str">
        <f t="shared" si="0"/>
        <v>Riesgo alto</v>
      </c>
      <c r="R52" s="14" t="s">
        <v>153</v>
      </c>
    </row>
    <row r="53" spans="1:19" ht="112.5" customHeight="1" x14ac:dyDescent="0.25">
      <c r="A53" s="1">
        <v>9</v>
      </c>
      <c r="B53" s="8" t="s">
        <v>21</v>
      </c>
      <c r="C53" s="8" t="s">
        <v>117</v>
      </c>
      <c r="D53" s="8" t="s">
        <v>20</v>
      </c>
      <c r="E53" s="8" t="s">
        <v>158</v>
      </c>
      <c r="F53" s="169" t="s">
        <v>120</v>
      </c>
      <c r="G53" s="170"/>
      <c r="H53" s="170"/>
      <c r="I53" s="171"/>
      <c r="J53" s="165" t="s">
        <v>157</v>
      </c>
      <c r="K53" s="166"/>
      <c r="L53" s="166"/>
      <c r="M53" s="167"/>
      <c r="N53" s="8">
        <v>4</v>
      </c>
      <c r="O53" s="8">
        <v>3</v>
      </c>
      <c r="P53" s="38">
        <f t="shared" si="1"/>
        <v>7</v>
      </c>
      <c r="Q53" s="37" t="str">
        <f t="shared" si="0"/>
        <v>Riesgo alto</v>
      </c>
      <c r="R53" s="14" t="s">
        <v>124</v>
      </c>
    </row>
    <row r="54" spans="1:19" ht="112.5" customHeight="1" x14ac:dyDescent="0.25">
      <c r="A54" s="1">
        <v>10</v>
      </c>
      <c r="B54" s="8" t="s">
        <v>20</v>
      </c>
      <c r="C54" s="8" t="s">
        <v>20</v>
      </c>
      <c r="D54" s="8" t="s">
        <v>20</v>
      </c>
      <c r="E54" s="8" t="s">
        <v>163</v>
      </c>
      <c r="F54" s="165" t="s">
        <v>164</v>
      </c>
      <c r="G54" s="166"/>
      <c r="H54" s="166"/>
      <c r="I54" s="167"/>
      <c r="J54" s="165" t="s">
        <v>165</v>
      </c>
      <c r="K54" s="166"/>
      <c r="L54" s="166"/>
      <c r="M54" s="167"/>
      <c r="N54" s="8">
        <v>3</v>
      </c>
      <c r="O54" s="8">
        <v>3</v>
      </c>
      <c r="P54" s="38">
        <f t="shared" si="1"/>
        <v>6</v>
      </c>
      <c r="Q54" s="37" t="str">
        <f t="shared" si="0"/>
        <v>Riesgo alto</v>
      </c>
      <c r="R54" s="14" t="s">
        <v>125</v>
      </c>
    </row>
    <row r="55" spans="1:19" ht="101.25" customHeight="1" x14ac:dyDescent="0.25">
      <c r="A55" s="1">
        <v>11</v>
      </c>
      <c r="B55" s="8" t="s">
        <v>21</v>
      </c>
      <c r="C55" s="8" t="s">
        <v>20</v>
      </c>
      <c r="D55" s="8" t="s">
        <v>20</v>
      </c>
      <c r="E55" s="8" t="s">
        <v>19</v>
      </c>
      <c r="F55" s="165" t="s">
        <v>111</v>
      </c>
      <c r="G55" s="166"/>
      <c r="H55" s="166"/>
      <c r="I55" s="167"/>
      <c r="J55" s="165" t="s">
        <v>112</v>
      </c>
      <c r="K55" s="166"/>
      <c r="L55" s="166"/>
      <c r="M55" s="167"/>
      <c r="N55" s="8">
        <v>4</v>
      </c>
      <c r="O55" s="8">
        <v>3</v>
      </c>
      <c r="P55" s="38">
        <f t="shared" si="1"/>
        <v>7</v>
      </c>
      <c r="Q55" s="37" t="str">
        <f t="shared" si="0"/>
        <v>Riesgo alto</v>
      </c>
      <c r="R55" s="14" t="s">
        <v>110</v>
      </c>
    </row>
    <row r="56" spans="1:19" ht="82.5" customHeight="1" x14ac:dyDescent="0.25">
      <c r="A56" s="1">
        <v>12</v>
      </c>
      <c r="B56" s="8" t="s">
        <v>20</v>
      </c>
      <c r="C56" s="8" t="s">
        <v>20</v>
      </c>
      <c r="D56" s="8" t="s">
        <v>20</v>
      </c>
      <c r="E56" s="8" t="s">
        <v>172</v>
      </c>
      <c r="F56" s="165" t="s">
        <v>171</v>
      </c>
      <c r="G56" s="166"/>
      <c r="H56" s="166"/>
      <c r="I56" s="167"/>
      <c r="J56" s="165" t="s">
        <v>173</v>
      </c>
      <c r="K56" s="166"/>
      <c r="L56" s="166"/>
      <c r="M56" s="167"/>
      <c r="N56" s="8">
        <v>4</v>
      </c>
      <c r="O56" s="8">
        <v>2</v>
      </c>
      <c r="P56" s="38">
        <f t="shared" si="1"/>
        <v>6</v>
      </c>
      <c r="Q56" s="37" t="str">
        <f t="shared" si="0"/>
        <v>Riesgo alto</v>
      </c>
      <c r="R56" s="14" t="s">
        <v>153</v>
      </c>
    </row>
    <row r="57" spans="1:19" ht="57.75" customHeight="1" x14ac:dyDescent="0.25">
      <c r="A57" s="1">
        <v>13</v>
      </c>
      <c r="B57" s="8" t="s">
        <v>21</v>
      </c>
      <c r="C57" s="8" t="s">
        <v>20</v>
      </c>
      <c r="D57" s="8" t="s">
        <v>20</v>
      </c>
      <c r="E57" s="8" t="s">
        <v>237</v>
      </c>
      <c r="F57" s="165" t="s">
        <v>236</v>
      </c>
      <c r="G57" s="166"/>
      <c r="H57" s="166"/>
      <c r="I57" s="167"/>
      <c r="J57" s="165" t="s">
        <v>239</v>
      </c>
      <c r="K57" s="166"/>
      <c r="L57" s="166"/>
      <c r="M57" s="167"/>
      <c r="N57" s="8">
        <v>2</v>
      </c>
      <c r="O57" s="8">
        <v>3</v>
      </c>
      <c r="P57" s="38">
        <f t="shared" si="1"/>
        <v>5</v>
      </c>
      <c r="Q57" s="37" t="str">
        <f t="shared" si="0"/>
        <v>Riesgo medio</v>
      </c>
      <c r="R57" s="14" t="s">
        <v>125</v>
      </c>
    </row>
    <row r="58" spans="1:19" ht="54.75" customHeight="1" x14ac:dyDescent="0.25">
      <c r="A58" s="1">
        <v>14</v>
      </c>
      <c r="B58" s="8" t="s">
        <v>21</v>
      </c>
      <c r="C58" s="8" t="s">
        <v>117</v>
      </c>
      <c r="D58" s="8" t="s">
        <v>20</v>
      </c>
      <c r="E58" s="8" t="s">
        <v>19</v>
      </c>
      <c r="F58" s="164" t="s">
        <v>150</v>
      </c>
      <c r="G58" s="164"/>
      <c r="H58" s="164"/>
      <c r="I58" s="164"/>
      <c r="J58" s="164" t="s">
        <v>96</v>
      </c>
      <c r="K58" s="164"/>
      <c r="L58" s="164"/>
      <c r="M58" s="164"/>
      <c r="N58" s="8">
        <v>3</v>
      </c>
      <c r="O58" s="8">
        <v>2</v>
      </c>
      <c r="P58" s="38">
        <f t="shared" si="1"/>
        <v>5</v>
      </c>
      <c r="Q58" s="37" t="str">
        <f t="shared" si="0"/>
        <v>Riesgo medio</v>
      </c>
      <c r="R58" s="14" t="s">
        <v>95</v>
      </c>
    </row>
    <row r="59" spans="1:19" ht="63.75" customHeight="1" x14ac:dyDescent="0.25">
      <c r="A59" s="1">
        <v>15</v>
      </c>
      <c r="B59" s="8" t="s">
        <v>21</v>
      </c>
      <c r="C59" s="8" t="s">
        <v>20</v>
      </c>
      <c r="D59" s="8" t="s">
        <v>20</v>
      </c>
      <c r="E59" s="8" t="s">
        <v>19</v>
      </c>
      <c r="F59" s="164" t="s">
        <v>151</v>
      </c>
      <c r="G59" s="164"/>
      <c r="H59" s="164"/>
      <c r="I59" s="164"/>
      <c r="J59" s="164" t="s">
        <v>97</v>
      </c>
      <c r="K59" s="164"/>
      <c r="L59" s="164"/>
      <c r="M59" s="164"/>
      <c r="N59" s="8">
        <v>3</v>
      </c>
      <c r="O59" s="8">
        <v>2</v>
      </c>
      <c r="P59" s="38">
        <f t="shared" si="1"/>
        <v>5</v>
      </c>
      <c r="Q59" s="37" t="str">
        <f t="shared" si="0"/>
        <v>Riesgo medio</v>
      </c>
      <c r="R59" s="14" t="s">
        <v>17</v>
      </c>
    </row>
    <row r="60" spans="1:19" ht="58.5" customHeight="1" x14ac:dyDescent="0.25">
      <c r="A60" s="174" t="s">
        <v>118</v>
      </c>
      <c r="B60" s="166"/>
      <c r="C60" s="166"/>
      <c r="D60" s="166"/>
      <c r="E60" s="167"/>
      <c r="F60" s="165" t="s">
        <v>119</v>
      </c>
      <c r="G60" s="166"/>
      <c r="H60" s="166"/>
      <c r="I60" s="167"/>
      <c r="J60" s="8"/>
      <c r="K60" s="8"/>
      <c r="L60" s="8"/>
      <c r="M60" s="8"/>
      <c r="N60" s="8"/>
      <c r="O60" s="8"/>
      <c r="P60" s="8"/>
      <c r="Q60" s="8"/>
      <c r="R60" s="14"/>
    </row>
    <row r="61" spans="1:19" ht="123.75" customHeight="1" x14ac:dyDescent="0.25">
      <c r="A61" s="110" t="s">
        <v>16</v>
      </c>
      <c r="B61" s="110"/>
      <c r="C61" s="110"/>
      <c r="D61" s="110"/>
      <c r="E61" s="110"/>
      <c r="F61" s="110" t="s">
        <v>162</v>
      </c>
      <c r="G61" s="110"/>
      <c r="H61" s="110"/>
      <c r="I61" s="110"/>
      <c r="J61" s="8"/>
      <c r="K61" s="8"/>
      <c r="L61" s="8"/>
      <c r="M61" s="8"/>
      <c r="N61" s="8"/>
      <c r="O61" s="8"/>
      <c r="P61" s="8"/>
      <c r="Q61" s="8"/>
      <c r="R61" s="8"/>
    </row>
    <row r="62" spans="1:19" ht="61.5" customHeight="1" x14ac:dyDescent="0.25">
      <c r="A62" s="93"/>
      <c r="B62" s="94"/>
      <c r="C62" s="95"/>
      <c r="D62" s="95"/>
      <c r="E62" s="95"/>
      <c r="F62" s="95"/>
      <c r="G62" s="94"/>
      <c r="H62" s="95"/>
      <c r="I62" s="95"/>
      <c r="J62" s="95"/>
      <c r="K62" s="95"/>
      <c r="L62" s="95"/>
      <c r="M62" s="95"/>
      <c r="N62" s="95"/>
      <c r="O62" s="95"/>
      <c r="P62" s="95"/>
      <c r="Q62" s="95"/>
      <c r="R62" s="95"/>
    </row>
    <row r="63" spans="1:19" ht="63" customHeight="1" x14ac:dyDescent="0.25">
      <c r="A63" s="168" t="s">
        <v>15</v>
      </c>
      <c r="B63" s="163" t="s">
        <v>14</v>
      </c>
      <c r="C63" s="163"/>
      <c r="D63" s="163"/>
      <c r="E63" s="163"/>
      <c r="F63" s="163" t="s">
        <v>13</v>
      </c>
      <c r="G63" s="163"/>
      <c r="H63" s="163"/>
      <c r="I63" s="34"/>
      <c r="J63" s="163" t="s">
        <v>12</v>
      </c>
      <c r="K63" s="163"/>
      <c r="L63" s="163"/>
      <c r="M63" s="34" t="s">
        <v>11</v>
      </c>
      <c r="N63" s="34" t="s">
        <v>10</v>
      </c>
      <c r="O63" s="114" t="s">
        <v>9</v>
      </c>
      <c r="P63" s="115"/>
      <c r="Q63" s="115"/>
      <c r="R63" s="116"/>
      <c r="S63" s="16"/>
    </row>
    <row r="64" spans="1:19" ht="63.75" customHeight="1" x14ac:dyDescent="0.25">
      <c r="A64" s="168"/>
      <c r="B64" s="163"/>
      <c r="C64" s="163"/>
      <c r="D64" s="163"/>
      <c r="E64" s="163"/>
      <c r="F64" s="32" t="s">
        <v>8</v>
      </c>
      <c r="G64" s="32" t="s">
        <v>7</v>
      </c>
      <c r="H64" s="32" t="s">
        <v>6</v>
      </c>
      <c r="I64" s="32" t="s">
        <v>5</v>
      </c>
      <c r="J64" s="163"/>
      <c r="K64" s="163"/>
      <c r="L64" s="163"/>
      <c r="M64" s="34"/>
      <c r="N64" s="34"/>
      <c r="O64" s="114" t="s">
        <v>4</v>
      </c>
      <c r="P64" s="115"/>
      <c r="Q64" s="116"/>
      <c r="R64" s="34" t="s">
        <v>3</v>
      </c>
      <c r="S64" s="16"/>
    </row>
    <row r="65" spans="1:19" ht="189" customHeight="1" x14ac:dyDescent="0.25">
      <c r="A65" s="96">
        <v>1</v>
      </c>
      <c r="B65" s="110" t="s">
        <v>126</v>
      </c>
      <c r="C65" s="110"/>
      <c r="D65" s="110"/>
      <c r="E65" s="110"/>
      <c r="F65" s="97">
        <v>1</v>
      </c>
      <c r="G65" s="97">
        <v>2</v>
      </c>
      <c r="H65" s="98">
        <f t="shared" ref="H65:H77" si="2">+F65+G65</f>
        <v>3</v>
      </c>
      <c r="I65" s="97" t="str">
        <f t="shared" ref="I65:I77" si="3">+IF(H65&gt;=8,"Riesgo extremo",IF(H65&gt;=6,"Riesgo alto",IF(H65=5,"Riesgo medio",IF(H65&lt;=4,"Riesgo bajo",0))))</f>
        <v>Riesgo bajo</v>
      </c>
      <c r="J65" s="110" t="s">
        <v>155</v>
      </c>
      <c r="K65" s="110"/>
      <c r="L65" s="110"/>
      <c r="M65" s="8" t="s">
        <v>2</v>
      </c>
      <c r="N65" s="99" t="s">
        <v>138</v>
      </c>
      <c r="O65" s="111" t="s">
        <v>128</v>
      </c>
      <c r="P65" s="112"/>
      <c r="Q65" s="113"/>
      <c r="R65" s="100" t="s">
        <v>129</v>
      </c>
      <c r="S65" s="16"/>
    </row>
    <row r="66" spans="1:19" ht="121.5" customHeight="1" x14ac:dyDescent="0.25">
      <c r="A66" s="1">
        <v>2</v>
      </c>
      <c r="B66" s="110" t="s">
        <v>132</v>
      </c>
      <c r="C66" s="110"/>
      <c r="D66" s="110"/>
      <c r="E66" s="110"/>
      <c r="F66" s="37">
        <v>1</v>
      </c>
      <c r="G66" s="37">
        <v>2</v>
      </c>
      <c r="H66" s="38">
        <f t="shared" si="2"/>
        <v>3</v>
      </c>
      <c r="I66" s="37" t="str">
        <f t="shared" si="3"/>
        <v>Riesgo bajo</v>
      </c>
      <c r="J66" s="110" t="s">
        <v>156</v>
      </c>
      <c r="K66" s="110"/>
      <c r="L66" s="110"/>
      <c r="M66" s="8" t="s">
        <v>2</v>
      </c>
      <c r="N66" s="8" t="s">
        <v>131</v>
      </c>
      <c r="O66" s="111" t="s">
        <v>133</v>
      </c>
      <c r="P66" s="112"/>
      <c r="Q66" s="113"/>
      <c r="R66" s="14" t="s">
        <v>134</v>
      </c>
      <c r="S66" s="16"/>
    </row>
    <row r="67" spans="1:19" ht="137.25" customHeight="1" x14ac:dyDescent="0.25">
      <c r="A67" s="96">
        <v>3</v>
      </c>
      <c r="B67" s="110" t="s">
        <v>139</v>
      </c>
      <c r="C67" s="110"/>
      <c r="D67" s="110"/>
      <c r="E67" s="110"/>
      <c r="F67" s="37">
        <v>1</v>
      </c>
      <c r="G67" s="37">
        <v>2</v>
      </c>
      <c r="H67" s="38">
        <f t="shared" si="2"/>
        <v>3</v>
      </c>
      <c r="I67" s="37" t="str">
        <f t="shared" si="3"/>
        <v>Riesgo bajo</v>
      </c>
      <c r="J67" s="110" t="s">
        <v>137</v>
      </c>
      <c r="K67" s="110"/>
      <c r="L67" s="110"/>
      <c r="M67" s="8" t="s">
        <v>2</v>
      </c>
      <c r="N67" s="8" t="s">
        <v>138</v>
      </c>
      <c r="O67" s="111" t="s">
        <v>140</v>
      </c>
      <c r="P67" s="112"/>
      <c r="Q67" s="113"/>
      <c r="R67" s="14" t="s">
        <v>134</v>
      </c>
      <c r="S67" s="16"/>
    </row>
    <row r="68" spans="1:19" ht="140.25" customHeight="1" x14ac:dyDescent="0.25">
      <c r="A68" s="1">
        <v>4</v>
      </c>
      <c r="B68" s="110" t="s">
        <v>144</v>
      </c>
      <c r="C68" s="110"/>
      <c r="D68" s="110"/>
      <c r="E68" s="110"/>
      <c r="F68" s="37">
        <v>1</v>
      </c>
      <c r="G68" s="37">
        <v>1</v>
      </c>
      <c r="H68" s="38">
        <f t="shared" si="2"/>
        <v>2</v>
      </c>
      <c r="I68" s="37" t="str">
        <f t="shared" si="3"/>
        <v>Riesgo bajo</v>
      </c>
      <c r="J68" s="110" t="s">
        <v>145</v>
      </c>
      <c r="K68" s="110"/>
      <c r="L68" s="110"/>
      <c r="M68" s="8" t="s">
        <v>2</v>
      </c>
      <c r="N68" s="8" t="s">
        <v>138</v>
      </c>
      <c r="O68" s="111" t="s">
        <v>146</v>
      </c>
      <c r="P68" s="112"/>
      <c r="Q68" s="113"/>
      <c r="R68" s="14" t="s">
        <v>147</v>
      </c>
      <c r="S68" s="16"/>
    </row>
    <row r="69" spans="1:19" ht="75.95" customHeight="1" x14ac:dyDescent="0.25">
      <c r="A69" s="96">
        <v>5</v>
      </c>
      <c r="B69" s="110" t="s">
        <v>80</v>
      </c>
      <c r="C69" s="110"/>
      <c r="D69" s="110"/>
      <c r="E69" s="110"/>
      <c r="F69" s="36">
        <v>1</v>
      </c>
      <c r="G69" s="36">
        <v>2</v>
      </c>
      <c r="H69" s="38">
        <f t="shared" si="2"/>
        <v>3</v>
      </c>
      <c r="I69" s="37" t="str">
        <f t="shared" si="3"/>
        <v>Riesgo bajo</v>
      </c>
      <c r="J69" s="175" t="s">
        <v>137</v>
      </c>
      <c r="K69" s="175"/>
      <c r="L69" s="175"/>
      <c r="M69" s="8" t="s">
        <v>2</v>
      </c>
      <c r="N69" s="8" t="s">
        <v>77</v>
      </c>
      <c r="O69" s="110" t="s">
        <v>137</v>
      </c>
      <c r="P69" s="110"/>
      <c r="Q69" s="110"/>
      <c r="R69" s="14" t="s">
        <v>1</v>
      </c>
      <c r="S69" s="16"/>
    </row>
    <row r="70" spans="1:19" ht="78" customHeight="1" x14ac:dyDescent="0.25">
      <c r="A70" s="1">
        <v>6</v>
      </c>
      <c r="B70" s="110" t="s">
        <v>102</v>
      </c>
      <c r="C70" s="110"/>
      <c r="D70" s="110"/>
      <c r="E70" s="110"/>
      <c r="F70" s="36">
        <v>1</v>
      </c>
      <c r="G70" s="36">
        <v>2</v>
      </c>
      <c r="H70" s="38">
        <f t="shared" si="2"/>
        <v>3</v>
      </c>
      <c r="I70" s="37" t="str">
        <f t="shared" si="3"/>
        <v>Riesgo bajo</v>
      </c>
      <c r="J70" s="110" t="s">
        <v>154</v>
      </c>
      <c r="K70" s="110"/>
      <c r="L70" s="110"/>
      <c r="M70" s="8" t="s">
        <v>103</v>
      </c>
      <c r="N70" s="8" t="s">
        <v>76</v>
      </c>
      <c r="O70" s="110" t="s">
        <v>105</v>
      </c>
      <c r="P70" s="110"/>
      <c r="Q70" s="110"/>
      <c r="R70" s="14" t="s">
        <v>104</v>
      </c>
      <c r="S70" s="16"/>
    </row>
    <row r="71" spans="1:19" ht="123.75" customHeight="1" x14ac:dyDescent="0.25">
      <c r="A71" s="96">
        <v>9</v>
      </c>
      <c r="B71" s="110" t="s">
        <v>159</v>
      </c>
      <c r="C71" s="110"/>
      <c r="D71" s="110"/>
      <c r="E71" s="110"/>
      <c r="F71" s="36">
        <v>2</v>
      </c>
      <c r="G71" s="36">
        <v>3</v>
      </c>
      <c r="H71" s="38">
        <f t="shared" si="2"/>
        <v>5</v>
      </c>
      <c r="I71" s="37" t="str">
        <f t="shared" si="3"/>
        <v>Riesgo medio</v>
      </c>
      <c r="J71" s="110" t="s">
        <v>160</v>
      </c>
      <c r="K71" s="110"/>
      <c r="L71" s="110"/>
      <c r="M71" s="8" t="s">
        <v>103</v>
      </c>
      <c r="N71" s="8" t="s">
        <v>76</v>
      </c>
      <c r="O71" s="110" t="s">
        <v>161</v>
      </c>
      <c r="P71" s="110"/>
      <c r="Q71" s="110"/>
      <c r="R71" s="14" t="s">
        <v>104</v>
      </c>
    </row>
    <row r="72" spans="1:19" ht="226.5" customHeight="1" x14ac:dyDescent="0.25">
      <c r="A72" s="1">
        <v>10</v>
      </c>
      <c r="B72" s="110" t="s">
        <v>243</v>
      </c>
      <c r="C72" s="110"/>
      <c r="D72" s="110"/>
      <c r="E72" s="110"/>
      <c r="F72" s="36">
        <v>2</v>
      </c>
      <c r="G72" s="36">
        <v>2</v>
      </c>
      <c r="H72" s="38">
        <f t="shared" si="2"/>
        <v>4</v>
      </c>
      <c r="I72" s="37" t="str">
        <f t="shared" si="3"/>
        <v>Riesgo bajo</v>
      </c>
      <c r="J72" s="110" t="s">
        <v>169</v>
      </c>
      <c r="K72" s="110"/>
      <c r="L72" s="110"/>
      <c r="M72" s="8" t="s">
        <v>103</v>
      </c>
      <c r="N72" s="8" t="s">
        <v>76</v>
      </c>
      <c r="O72" s="110" t="s">
        <v>166</v>
      </c>
      <c r="P72" s="110"/>
      <c r="Q72" s="110"/>
      <c r="R72" s="14" t="s">
        <v>104</v>
      </c>
    </row>
    <row r="73" spans="1:19" ht="126.75" customHeight="1" x14ac:dyDescent="0.25">
      <c r="A73" s="96">
        <v>11</v>
      </c>
      <c r="B73" s="110" t="s">
        <v>167</v>
      </c>
      <c r="C73" s="110"/>
      <c r="D73" s="110"/>
      <c r="E73" s="110"/>
      <c r="F73" s="36">
        <v>3</v>
      </c>
      <c r="G73" s="36">
        <v>3</v>
      </c>
      <c r="H73" s="38">
        <f t="shared" si="2"/>
        <v>6</v>
      </c>
      <c r="I73" s="37" t="str">
        <f t="shared" si="3"/>
        <v>Riesgo alto</v>
      </c>
      <c r="J73" s="110" t="s">
        <v>168</v>
      </c>
      <c r="K73" s="110"/>
      <c r="L73" s="110"/>
      <c r="M73" s="8" t="s">
        <v>103</v>
      </c>
      <c r="N73" s="8" t="s">
        <v>76</v>
      </c>
      <c r="O73" s="107" t="s">
        <v>170</v>
      </c>
      <c r="P73" s="108"/>
      <c r="Q73" s="109"/>
      <c r="R73" s="14" t="s">
        <v>104</v>
      </c>
    </row>
    <row r="74" spans="1:19" ht="61.5" x14ac:dyDescent="0.25">
      <c r="A74" s="1">
        <v>12</v>
      </c>
      <c r="B74" s="110" t="s">
        <v>174</v>
      </c>
      <c r="C74" s="110"/>
      <c r="D74" s="110"/>
      <c r="E74" s="110"/>
      <c r="F74" s="36">
        <v>2</v>
      </c>
      <c r="G74" s="36">
        <v>2</v>
      </c>
      <c r="H74" s="38">
        <f t="shared" si="2"/>
        <v>4</v>
      </c>
      <c r="I74" s="37" t="str">
        <f t="shared" si="3"/>
        <v>Riesgo bajo</v>
      </c>
      <c r="J74" s="110" t="s">
        <v>168</v>
      </c>
      <c r="K74" s="110"/>
      <c r="L74" s="110"/>
      <c r="M74" s="8" t="s">
        <v>103</v>
      </c>
      <c r="N74" s="8" t="s">
        <v>76</v>
      </c>
      <c r="O74" s="107" t="s">
        <v>175</v>
      </c>
      <c r="P74" s="108"/>
      <c r="Q74" s="109"/>
      <c r="R74" s="14" t="s">
        <v>104</v>
      </c>
    </row>
    <row r="75" spans="1:19" ht="178.5" customHeight="1" x14ac:dyDescent="0.25">
      <c r="A75" s="96">
        <v>13</v>
      </c>
      <c r="B75" s="110" t="s">
        <v>240</v>
      </c>
      <c r="C75" s="110"/>
      <c r="D75" s="110"/>
      <c r="E75" s="110"/>
      <c r="F75" s="42">
        <v>2</v>
      </c>
      <c r="G75" s="42">
        <v>2</v>
      </c>
      <c r="H75" s="43">
        <f t="shared" si="2"/>
        <v>4</v>
      </c>
      <c r="I75" s="44" t="str">
        <f t="shared" si="3"/>
        <v>Riesgo bajo</v>
      </c>
      <c r="J75" s="176" t="s">
        <v>168</v>
      </c>
      <c r="K75" s="176"/>
      <c r="L75" s="176"/>
      <c r="M75" s="41" t="s">
        <v>103</v>
      </c>
      <c r="N75" s="41" t="s">
        <v>76</v>
      </c>
      <c r="O75" s="107" t="s">
        <v>241</v>
      </c>
      <c r="P75" s="108"/>
      <c r="Q75" s="109"/>
      <c r="R75" s="45" t="s">
        <v>104</v>
      </c>
    </row>
    <row r="76" spans="1:19" ht="165.75" customHeight="1" x14ac:dyDescent="0.25">
      <c r="A76" s="1">
        <v>14</v>
      </c>
      <c r="B76" s="110" t="s">
        <v>100</v>
      </c>
      <c r="C76" s="110"/>
      <c r="D76" s="110"/>
      <c r="E76" s="110"/>
      <c r="F76" s="36">
        <v>1</v>
      </c>
      <c r="G76" s="36">
        <v>2</v>
      </c>
      <c r="H76" s="38">
        <f t="shared" si="2"/>
        <v>3</v>
      </c>
      <c r="I76" s="37" t="str">
        <f t="shared" si="3"/>
        <v>Riesgo bajo</v>
      </c>
      <c r="J76" s="110" t="s">
        <v>81</v>
      </c>
      <c r="K76" s="110"/>
      <c r="L76" s="110"/>
      <c r="M76" s="8" t="s">
        <v>74</v>
      </c>
      <c r="N76" s="8" t="s">
        <v>76</v>
      </c>
      <c r="O76" s="110" t="s">
        <v>98</v>
      </c>
      <c r="P76" s="110"/>
      <c r="Q76" s="110"/>
      <c r="R76" s="8" t="s">
        <v>0</v>
      </c>
    </row>
    <row r="77" spans="1:19" ht="165.75" customHeight="1" x14ac:dyDescent="0.25">
      <c r="A77" s="96">
        <v>15</v>
      </c>
      <c r="B77" s="110" t="s">
        <v>115</v>
      </c>
      <c r="C77" s="110"/>
      <c r="D77" s="110"/>
      <c r="E77" s="110"/>
      <c r="F77" s="36">
        <v>1</v>
      </c>
      <c r="G77" s="36">
        <v>2</v>
      </c>
      <c r="H77" s="38">
        <f t="shared" si="2"/>
        <v>3</v>
      </c>
      <c r="I77" s="37" t="str">
        <f t="shared" si="3"/>
        <v>Riesgo bajo</v>
      </c>
      <c r="J77" s="110" t="s">
        <v>79</v>
      </c>
      <c r="K77" s="110"/>
      <c r="L77" s="110"/>
      <c r="M77" s="8" t="s">
        <v>73</v>
      </c>
      <c r="N77" s="8" t="s">
        <v>75</v>
      </c>
      <c r="O77" s="110" t="s">
        <v>99</v>
      </c>
      <c r="P77" s="110"/>
      <c r="Q77" s="110"/>
      <c r="R77" s="8" t="s">
        <v>78</v>
      </c>
    </row>
    <row r="78" spans="1:19" x14ac:dyDescent="0.25">
      <c r="A78" s="40"/>
      <c r="B78" s="103"/>
      <c r="C78" s="104"/>
      <c r="D78" s="104"/>
      <c r="E78" s="105"/>
      <c r="F78" s="106"/>
      <c r="G78" s="103"/>
      <c r="H78" s="103"/>
      <c r="I78" s="103"/>
      <c r="J78" s="101"/>
      <c r="K78" s="102"/>
    </row>
    <row r="79" spans="1:19" ht="74.25" customHeight="1" x14ac:dyDescent="0.25">
      <c r="A79" s="172" t="s">
        <v>238</v>
      </c>
      <c r="B79" s="173"/>
      <c r="C79" s="173"/>
      <c r="D79" s="173"/>
      <c r="E79" s="173"/>
      <c r="F79" s="173"/>
      <c r="G79" s="173"/>
      <c r="H79" s="173"/>
      <c r="I79" s="173"/>
      <c r="J79" s="173"/>
      <c r="K79" s="173"/>
      <c r="L79" s="173"/>
      <c r="M79" s="173"/>
      <c r="N79" s="173"/>
      <c r="O79" s="173"/>
      <c r="P79" s="173"/>
      <c r="Q79" s="173"/>
      <c r="R79" s="173"/>
    </row>
    <row r="80" spans="1:19" ht="15.75" customHeight="1" x14ac:dyDescent="0.25">
      <c r="A80" s="172"/>
      <c r="B80" s="173"/>
      <c r="C80" s="173"/>
      <c r="D80" s="173"/>
      <c r="E80" s="173"/>
      <c r="F80" s="173"/>
      <c r="G80" s="173"/>
      <c r="H80" s="173"/>
      <c r="I80" s="173"/>
      <c r="J80" s="173"/>
      <c r="K80" s="173"/>
      <c r="L80" s="173"/>
      <c r="M80" s="173"/>
      <c r="N80" s="173"/>
      <c r="O80" s="173"/>
      <c r="P80" s="173"/>
      <c r="Q80" s="173"/>
      <c r="R80" s="173"/>
    </row>
  </sheetData>
  <mergeCells count="171">
    <mergeCell ref="A79:R80"/>
    <mergeCell ref="A60:E60"/>
    <mergeCell ref="A61:E61"/>
    <mergeCell ref="B75:E75"/>
    <mergeCell ref="B76:E76"/>
    <mergeCell ref="B77:E77"/>
    <mergeCell ref="J63:L64"/>
    <mergeCell ref="F63:H63"/>
    <mergeCell ref="J65:L65"/>
    <mergeCell ref="J66:L66"/>
    <mergeCell ref="J67:L67"/>
    <mergeCell ref="J68:L68"/>
    <mergeCell ref="J69:L69"/>
    <mergeCell ref="J70:L70"/>
    <mergeCell ref="B66:E66"/>
    <mergeCell ref="B67:E67"/>
    <mergeCell ref="B68:E68"/>
    <mergeCell ref="B69:E69"/>
    <mergeCell ref="B70:E70"/>
    <mergeCell ref="B71:E71"/>
    <mergeCell ref="J72:L72"/>
    <mergeCell ref="J73:L73"/>
    <mergeCell ref="J74:L74"/>
    <mergeCell ref="J75:L75"/>
    <mergeCell ref="J76:L76"/>
    <mergeCell ref="J77:L77"/>
    <mergeCell ref="B74:E74"/>
    <mergeCell ref="F57:I57"/>
    <mergeCell ref="J57:M57"/>
    <mergeCell ref="B72:E72"/>
    <mergeCell ref="B73:E73"/>
    <mergeCell ref="F59:I59"/>
    <mergeCell ref="J59:M59"/>
    <mergeCell ref="J71:L71"/>
    <mergeCell ref="A63:A64"/>
    <mergeCell ref="B63:E64"/>
    <mergeCell ref="B65:E65"/>
    <mergeCell ref="F60:I60"/>
    <mergeCell ref="F61:I61"/>
    <mergeCell ref="F58:I58"/>
    <mergeCell ref="J58:M58"/>
    <mergeCell ref="F50:I50"/>
    <mergeCell ref="J50:M50"/>
    <mergeCell ref="F51:I51"/>
    <mergeCell ref="J51:M51"/>
    <mergeCell ref="F52:I52"/>
    <mergeCell ref="J52:M52"/>
    <mergeCell ref="F54:I54"/>
    <mergeCell ref="J54:M54"/>
    <mergeCell ref="F55:I55"/>
    <mergeCell ref="F56:I56"/>
    <mergeCell ref="J56:M56"/>
    <mergeCell ref="J55:M55"/>
    <mergeCell ref="F53:I53"/>
    <mergeCell ref="J53:M53"/>
    <mergeCell ref="E34:F34"/>
    <mergeCell ref="E42:F42"/>
    <mergeCell ref="G42:H42"/>
    <mergeCell ref="A43:R43"/>
    <mergeCell ref="F44:I44"/>
    <mergeCell ref="J44:M44"/>
    <mergeCell ref="F49:I49"/>
    <mergeCell ref="J49:M49"/>
    <mergeCell ref="E39:F39"/>
    <mergeCell ref="G39:H39"/>
    <mergeCell ref="E40:F40"/>
    <mergeCell ref="G40:H40"/>
    <mergeCell ref="E41:F41"/>
    <mergeCell ref="G41:H41"/>
    <mergeCell ref="F45:I45"/>
    <mergeCell ref="J45:M45"/>
    <mergeCell ref="F47:I47"/>
    <mergeCell ref="J47:M47"/>
    <mergeCell ref="F46:I46"/>
    <mergeCell ref="J46:M46"/>
    <mergeCell ref="F48:I48"/>
    <mergeCell ref="J48:M48"/>
    <mergeCell ref="I23:L23"/>
    <mergeCell ref="E36:F36"/>
    <mergeCell ref="G36:H36"/>
    <mergeCell ref="I36:L36"/>
    <mergeCell ref="O36:P36"/>
    <mergeCell ref="A37:R37"/>
    <mergeCell ref="E38:F38"/>
    <mergeCell ref="G38:H38"/>
    <mergeCell ref="G34:H34"/>
    <mergeCell ref="I34:L34"/>
    <mergeCell ref="O34:P34"/>
    <mergeCell ref="E35:F35"/>
    <mergeCell ref="G35:H35"/>
    <mergeCell ref="I35:L35"/>
    <mergeCell ref="O35:P35"/>
    <mergeCell ref="D32:D36"/>
    <mergeCell ref="E32:F32"/>
    <mergeCell ref="G32:H32"/>
    <mergeCell ref="I32:L32"/>
    <mergeCell ref="O32:P32"/>
    <mergeCell ref="E33:F33"/>
    <mergeCell ref="G33:H33"/>
    <mergeCell ref="I33:L33"/>
    <mergeCell ref="O33:P33"/>
    <mergeCell ref="I30:L30"/>
    <mergeCell ref="O30:P30"/>
    <mergeCell ref="I31:L31"/>
    <mergeCell ref="O31:P31"/>
    <mergeCell ref="A26:R26"/>
    <mergeCell ref="I27:Q27"/>
    <mergeCell ref="E28:H28"/>
    <mergeCell ref="I28:L28"/>
    <mergeCell ref="O28:P28"/>
    <mergeCell ref="E29:H29"/>
    <mergeCell ref="I29:L29"/>
    <mergeCell ref="O29:P29"/>
    <mergeCell ref="A1:F3"/>
    <mergeCell ref="G1:R3"/>
    <mergeCell ref="A4:R4"/>
    <mergeCell ref="A5:R5"/>
    <mergeCell ref="A6:R6"/>
    <mergeCell ref="A7:F7"/>
    <mergeCell ref="G7:R7"/>
    <mergeCell ref="K17:M17"/>
    <mergeCell ref="E18:J18"/>
    <mergeCell ref="K18:M18"/>
    <mergeCell ref="A12:R12"/>
    <mergeCell ref="A13:R13"/>
    <mergeCell ref="E14:J14"/>
    <mergeCell ref="K14:M14"/>
    <mergeCell ref="D15:D19"/>
    <mergeCell ref="E15:J15"/>
    <mergeCell ref="K15:M15"/>
    <mergeCell ref="E16:J16"/>
    <mergeCell ref="K16:M16"/>
    <mergeCell ref="E17:J17"/>
    <mergeCell ref="A8:F8"/>
    <mergeCell ref="G8:R8"/>
    <mergeCell ref="A9:F9"/>
    <mergeCell ref="G9:R9"/>
    <mergeCell ref="O63:R63"/>
    <mergeCell ref="O64:Q64"/>
    <mergeCell ref="O65:Q65"/>
    <mergeCell ref="O66:Q66"/>
    <mergeCell ref="O67:Q67"/>
    <mergeCell ref="A10:R10"/>
    <mergeCell ref="A11:R11"/>
    <mergeCell ref="E19:J19"/>
    <mergeCell ref="K19:M19"/>
    <mergeCell ref="A20:R20"/>
    <mergeCell ref="D24:F25"/>
    <mergeCell ref="G24:H25"/>
    <mergeCell ref="I24:L24"/>
    <mergeCell ref="O24:P24"/>
    <mergeCell ref="I25:L25"/>
    <mergeCell ref="O25:P25"/>
    <mergeCell ref="I21:Q21"/>
    <mergeCell ref="D22:H22"/>
    <mergeCell ref="I22:L22"/>
    <mergeCell ref="O22:P22"/>
    <mergeCell ref="D23:H23"/>
    <mergeCell ref="O23:P23"/>
    <mergeCell ref="E30:F31"/>
    <mergeCell ref="G30:H31"/>
    <mergeCell ref="O74:Q74"/>
    <mergeCell ref="O75:Q75"/>
    <mergeCell ref="O76:Q76"/>
    <mergeCell ref="O77:Q77"/>
    <mergeCell ref="O68:Q68"/>
    <mergeCell ref="O69:Q69"/>
    <mergeCell ref="O70:Q70"/>
    <mergeCell ref="O71:Q71"/>
    <mergeCell ref="O72:Q72"/>
    <mergeCell ref="O73:Q73"/>
  </mergeCells>
  <conditionalFormatting sqref="P45:P59 H65:H77 E78">
    <cfRule type="cellIs" dxfId="3" priority="5" stopIfTrue="1" operator="between">
      <formula>6</formula>
      <formula>7</formula>
    </cfRule>
    <cfRule type="cellIs" dxfId="2" priority="7" stopIfTrue="1" operator="between">
      <formula>2</formula>
      <formula>4</formula>
    </cfRule>
    <cfRule type="cellIs" dxfId="1" priority="8" stopIfTrue="1" operator="between">
      <formula>5.9</formula>
      <formula>5</formula>
    </cfRule>
  </conditionalFormatting>
  <conditionalFormatting sqref="P45:P60 H65:H77 E78">
    <cfRule type="cellIs" dxfId="0" priority="6" stopIfTrue="1" operator="between">
      <formula>8</formula>
      <formula>10</formula>
    </cfRule>
  </conditionalFormatting>
  <conditionalFormatting sqref="Q45">
    <cfRule type="colorScale" priority="12">
      <colorScale>
        <cfvo type="min"/>
        <cfvo type="percentile" val="50"/>
        <cfvo type="max"/>
        <color rgb="FF63BE7B"/>
        <color rgb="FFFFEB84"/>
        <color rgb="FFF8696B"/>
      </colorScale>
    </cfRule>
    <cfRule type="colorScale" priority="16">
      <colorScale>
        <cfvo type="min"/>
        <cfvo type="percentile" val="50"/>
        <cfvo type="max"/>
        <color rgb="FF63BE7B"/>
        <color rgb="FFFFEB84"/>
        <color rgb="FFF8696B"/>
      </colorScale>
    </cfRule>
  </conditionalFormatting>
  <pageMargins left="0.70866141732283472" right="0.70866141732283472" top="0.74803149606299213" bottom="0.74803149606299213" header="0.31496062992125984" footer="0.31496062992125984"/>
  <pageSetup paperSize="9" scale="35" orientation="landscape" r:id="rId1"/>
  <rowBreaks count="3" manualBreakCount="3">
    <brk id="25" max="16383" man="1"/>
    <brk id="42" max="16383" man="1"/>
    <brk id="6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854C2-68A0-46C5-8CDF-E5073E9CE6A0}">
  <dimension ref="C1:G99"/>
  <sheetViews>
    <sheetView showGridLines="0" workbookViewId="0">
      <selection activeCell="A3" sqref="A1:XFD1048576"/>
    </sheetView>
  </sheetViews>
  <sheetFormatPr baseColWidth="10" defaultColWidth="14.42578125" defaultRowHeight="15" customHeight="1" x14ac:dyDescent="0.2"/>
  <cols>
    <col min="1" max="3" width="10.7109375" style="78" customWidth="1"/>
    <col min="4" max="4" width="49.28515625" style="78" customWidth="1"/>
    <col min="5" max="5" width="15.85546875" style="78" customWidth="1"/>
    <col min="6" max="6" width="16.7109375" style="78" customWidth="1"/>
    <col min="7" max="7" width="12.42578125" style="78" customWidth="1"/>
    <col min="8" max="11" width="10.7109375" style="78" customWidth="1"/>
    <col min="12" max="16384" width="14.42578125" style="78"/>
  </cols>
  <sheetData>
    <row r="1" spans="3:7" ht="39.75" customHeight="1" thickBot="1" x14ac:dyDescent="0.25"/>
    <row r="2" spans="3:7" ht="39.75" customHeight="1" thickBot="1" x14ac:dyDescent="0.25">
      <c r="D2" s="182" t="s">
        <v>176</v>
      </c>
      <c r="E2" s="183"/>
      <c r="F2" s="183"/>
      <c r="G2" s="184"/>
    </row>
    <row r="3" spans="3:7" ht="39.75" customHeight="1" x14ac:dyDescent="0.2">
      <c r="D3" s="79" t="s">
        <v>177</v>
      </c>
      <c r="E3" s="177" t="s">
        <v>6</v>
      </c>
      <c r="F3" s="178"/>
      <c r="G3" s="178"/>
    </row>
    <row r="4" spans="3:7" ht="39.75" customHeight="1" x14ac:dyDescent="0.2">
      <c r="C4" s="179" t="s">
        <v>8</v>
      </c>
      <c r="D4" s="80" t="s">
        <v>225</v>
      </c>
      <c r="E4" s="81">
        <v>1</v>
      </c>
      <c r="F4" s="81" t="s">
        <v>178</v>
      </c>
      <c r="G4" s="82">
        <f>1/1000</f>
        <v>1E-3</v>
      </c>
    </row>
    <row r="5" spans="3:7" ht="39.75" customHeight="1" x14ac:dyDescent="0.2">
      <c r="C5" s="180"/>
      <c r="D5" s="80" t="s">
        <v>226</v>
      </c>
      <c r="E5" s="81">
        <v>2</v>
      </c>
      <c r="F5" s="81" t="s">
        <v>179</v>
      </c>
      <c r="G5" s="82">
        <f>1/500</f>
        <v>2E-3</v>
      </c>
    </row>
    <row r="6" spans="3:7" ht="39.75" customHeight="1" x14ac:dyDescent="0.2">
      <c r="C6" s="180"/>
      <c r="D6" s="83" t="s">
        <v>227</v>
      </c>
      <c r="E6" s="81">
        <v>3</v>
      </c>
      <c r="F6" s="81" t="s">
        <v>180</v>
      </c>
      <c r="G6" s="82">
        <f>1/250</f>
        <v>4.0000000000000001E-3</v>
      </c>
    </row>
    <row r="7" spans="3:7" ht="39.75" customHeight="1" x14ac:dyDescent="0.2">
      <c r="C7" s="180"/>
      <c r="D7" s="83" t="s">
        <v>228</v>
      </c>
      <c r="E7" s="81">
        <v>4</v>
      </c>
      <c r="F7" s="81" t="s">
        <v>181</v>
      </c>
      <c r="G7" s="82">
        <f>1/100</f>
        <v>0.01</v>
      </c>
    </row>
    <row r="8" spans="3:7" ht="39.75" customHeight="1" x14ac:dyDescent="0.2">
      <c r="C8" s="181"/>
      <c r="D8" s="83" t="s">
        <v>229</v>
      </c>
      <c r="E8" s="81">
        <v>5</v>
      </c>
      <c r="F8" s="81" t="s">
        <v>182</v>
      </c>
      <c r="G8" s="82">
        <v>1</v>
      </c>
    </row>
    <row r="9" spans="3:7" ht="39.75" customHeight="1" x14ac:dyDescent="0.2"/>
    <row r="10" spans="3:7" ht="39.75" customHeight="1" x14ac:dyDescent="0.2"/>
    <row r="11" spans="3:7" ht="39.75" customHeight="1" x14ac:dyDescent="0.2"/>
    <row r="12" spans="3:7" ht="39.75" customHeight="1" x14ac:dyDescent="0.2"/>
    <row r="13" spans="3:7" ht="39.75" customHeight="1" x14ac:dyDescent="0.2"/>
    <row r="14" spans="3:7" ht="39.75" customHeight="1" x14ac:dyDescent="0.2"/>
    <row r="15" spans="3:7" ht="39.75" customHeight="1" x14ac:dyDescent="0.2"/>
    <row r="16" spans="3:7" ht="39.75" customHeight="1" x14ac:dyDescent="0.2"/>
    <row r="17" ht="39.75" customHeight="1" x14ac:dyDescent="0.2"/>
    <row r="18" ht="39.75" customHeight="1" x14ac:dyDescent="0.2"/>
    <row r="19" ht="39.75" customHeight="1" x14ac:dyDescent="0.2"/>
    <row r="20" ht="39.75" customHeight="1" x14ac:dyDescent="0.2"/>
    <row r="21" ht="39.75" customHeight="1" x14ac:dyDescent="0.2"/>
    <row r="22" ht="39.75" customHeight="1" x14ac:dyDescent="0.2"/>
    <row r="23" ht="39.75" customHeight="1" x14ac:dyDescent="0.2"/>
    <row r="24" ht="39.75" customHeight="1" x14ac:dyDescent="0.2"/>
    <row r="25" ht="39.75" customHeight="1" x14ac:dyDescent="0.2"/>
    <row r="26" ht="39.75" customHeight="1" x14ac:dyDescent="0.2"/>
    <row r="27" ht="39.75" customHeight="1" x14ac:dyDescent="0.2"/>
    <row r="28" ht="39.75" customHeight="1" x14ac:dyDescent="0.2"/>
    <row r="29" ht="39.75" customHeight="1" x14ac:dyDescent="0.2"/>
    <row r="30" ht="39.75" customHeight="1" x14ac:dyDescent="0.2"/>
    <row r="31" ht="39.75" customHeight="1" x14ac:dyDescent="0.2"/>
    <row r="32" ht="39.75" customHeight="1" x14ac:dyDescent="0.2"/>
    <row r="33" ht="39.75" customHeight="1" x14ac:dyDescent="0.2"/>
    <row r="34" ht="39.75" customHeight="1" x14ac:dyDescent="0.2"/>
    <row r="35" ht="39.75" customHeight="1" x14ac:dyDescent="0.2"/>
    <row r="36" ht="39.75" customHeight="1" x14ac:dyDescent="0.2"/>
    <row r="37" ht="39.75" customHeight="1" x14ac:dyDescent="0.2"/>
    <row r="38" ht="39.75" customHeight="1" x14ac:dyDescent="0.2"/>
    <row r="39" ht="39.75" customHeight="1" x14ac:dyDescent="0.2"/>
    <row r="40" ht="39.75" customHeight="1" x14ac:dyDescent="0.2"/>
    <row r="41" ht="39.75" customHeight="1" x14ac:dyDescent="0.2"/>
    <row r="42" ht="39.75" customHeight="1" x14ac:dyDescent="0.2"/>
    <row r="43" ht="39.75" customHeight="1" x14ac:dyDescent="0.2"/>
    <row r="44" ht="39.75" customHeight="1" x14ac:dyDescent="0.2"/>
    <row r="45" ht="39.75" customHeight="1" x14ac:dyDescent="0.2"/>
    <row r="46" ht="39.75" customHeight="1" x14ac:dyDescent="0.2"/>
    <row r="47" ht="39.75" customHeight="1" x14ac:dyDescent="0.2"/>
    <row r="48" ht="39.75" customHeight="1" x14ac:dyDescent="0.2"/>
    <row r="49" ht="39.75" customHeight="1" x14ac:dyDescent="0.2"/>
    <row r="50" ht="39.75" customHeight="1" x14ac:dyDescent="0.2"/>
    <row r="51" ht="39.75" customHeight="1" x14ac:dyDescent="0.2"/>
    <row r="52" ht="39.75" customHeight="1" x14ac:dyDescent="0.2"/>
    <row r="53" ht="39.75" customHeight="1" x14ac:dyDescent="0.2"/>
    <row r="54" ht="39.75" customHeight="1" x14ac:dyDescent="0.2"/>
    <row r="55" ht="39.75" customHeight="1" x14ac:dyDescent="0.2"/>
    <row r="56" ht="39.75" customHeight="1" x14ac:dyDescent="0.2"/>
    <row r="57" ht="39.75" customHeight="1" x14ac:dyDescent="0.2"/>
    <row r="58" ht="39.75" customHeight="1" x14ac:dyDescent="0.2"/>
    <row r="59" ht="39.75" customHeight="1" x14ac:dyDescent="0.2"/>
    <row r="60" ht="39.75" customHeight="1" x14ac:dyDescent="0.2"/>
    <row r="61" ht="39.75" customHeight="1" x14ac:dyDescent="0.2"/>
    <row r="62" ht="39.75" customHeight="1" x14ac:dyDescent="0.2"/>
    <row r="63" ht="39.75" customHeight="1" x14ac:dyDescent="0.2"/>
    <row r="64" ht="39.75" customHeight="1" x14ac:dyDescent="0.2"/>
    <row r="65" ht="39.75" customHeight="1" x14ac:dyDescent="0.2"/>
    <row r="66" ht="39.75" customHeight="1" x14ac:dyDescent="0.2"/>
    <row r="67" ht="39.75" customHeight="1" x14ac:dyDescent="0.2"/>
    <row r="68" ht="39.75" customHeight="1" x14ac:dyDescent="0.2"/>
    <row r="69" ht="39.75" customHeight="1" x14ac:dyDescent="0.2"/>
    <row r="70" ht="39.75" customHeight="1" x14ac:dyDescent="0.2"/>
    <row r="71" ht="39.75" customHeight="1" x14ac:dyDescent="0.2"/>
    <row r="72" ht="39.75" customHeight="1" x14ac:dyDescent="0.2"/>
    <row r="73" ht="39.75" customHeight="1" x14ac:dyDescent="0.2"/>
    <row r="74" ht="39.75" customHeight="1" x14ac:dyDescent="0.2"/>
    <row r="75" ht="39.75" customHeight="1" x14ac:dyDescent="0.2"/>
    <row r="76" ht="39.75" customHeight="1" x14ac:dyDescent="0.2"/>
    <row r="77" ht="39.75" customHeight="1" x14ac:dyDescent="0.2"/>
    <row r="78" ht="39.75" customHeight="1" x14ac:dyDescent="0.2"/>
    <row r="79" ht="39.75" customHeight="1" x14ac:dyDescent="0.2"/>
    <row r="80" ht="39.75" customHeight="1" x14ac:dyDescent="0.2"/>
    <row r="81" ht="39.75" customHeight="1" x14ac:dyDescent="0.2"/>
    <row r="82" ht="39.75" customHeight="1" x14ac:dyDescent="0.2"/>
    <row r="83" ht="39.75" customHeight="1" x14ac:dyDescent="0.2"/>
    <row r="84" ht="39.75" customHeight="1" x14ac:dyDescent="0.2"/>
    <row r="85" ht="39.75" customHeight="1" x14ac:dyDescent="0.2"/>
    <row r="86" ht="39.75" customHeight="1" x14ac:dyDescent="0.2"/>
    <row r="87" ht="39.75" customHeight="1" x14ac:dyDescent="0.2"/>
    <row r="88" ht="39.75" customHeight="1" x14ac:dyDescent="0.2"/>
    <row r="89" ht="39.75" customHeight="1" x14ac:dyDescent="0.2"/>
    <row r="90" ht="39.75" customHeight="1" x14ac:dyDescent="0.2"/>
    <row r="91" ht="39.75" customHeight="1" x14ac:dyDescent="0.2"/>
    <row r="92" ht="39.75" customHeight="1" x14ac:dyDescent="0.2"/>
    <row r="93" ht="39.75" customHeight="1" x14ac:dyDescent="0.2"/>
    <row r="94" ht="39.75" customHeight="1" x14ac:dyDescent="0.2"/>
    <row r="95" ht="39.75" customHeight="1" x14ac:dyDescent="0.2"/>
    <row r="96" ht="39.75" customHeight="1" x14ac:dyDescent="0.2"/>
    <row r="97" ht="39.75" customHeight="1" x14ac:dyDescent="0.2"/>
    <row r="98" ht="39.75" customHeight="1" x14ac:dyDescent="0.2"/>
    <row r="99" ht="39.75" customHeight="1" x14ac:dyDescent="0.2"/>
  </sheetData>
  <mergeCells count="3">
    <mergeCell ref="E3:G3"/>
    <mergeCell ref="C4:C8"/>
    <mergeCell ref="D2:G2"/>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FC55C-F371-4244-BC3C-9701B47A112B}">
  <dimension ref="B1:I100"/>
  <sheetViews>
    <sheetView showGridLines="0" topLeftCell="A10" workbookViewId="0">
      <selection activeCell="E17" sqref="D17:E17"/>
    </sheetView>
  </sheetViews>
  <sheetFormatPr baseColWidth="10" defaultColWidth="14.42578125" defaultRowHeight="15" customHeight="1" x14ac:dyDescent="0.25"/>
  <cols>
    <col min="1" max="1" width="1.7109375" style="46" customWidth="1"/>
    <col min="2" max="2" width="10.28515625" style="46" customWidth="1"/>
    <col min="3" max="3" width="11.85546875" style="46" customWidth="1"/>
    <col min="4" max="7" width="25.7109375" style="46" customWidth="1"/>
    <col min="8" max="8" width="28.140625" style="46" customWidth="1"/>
    <col min="9" max="9" width="27.28515625" style="46" customWidth="1"/>
    <col min="10" max="11" width="10.7109375" style="46" customWidth="1"/>
    <col min="12" max="16384" width="14.42578125" style="46"/>
  </cols>
  <sheetData>
    <row r="1" spans="2:8" x14ac:dyDescent="0.25">
      <c r="D1" s="47"/>
      <c r="E1" s="47"/>
      <c r="F1" s="47"/>
      <c r="G1" s="47"/>
      <c r="H1" s="47"/>
    </row>
    <row r="2" spans="2:8" x14ac:dyDescent="0.25">
      <c r="D2" s="47"/>
      <c r="E2" s="47"/>
      <c r="F2" s="47"/>
      <c r="G2" s="47"/>
      <c r="H2" s="47"/>
    </row>
    <row r="3" spans="2:8" x14ac:dyDescent="0.25">
      <c r="D3" s="47"/>
      <c r="E3" s="47"/>
      <c r="F3" s="47"/>
      <c r="G3" s="47"/>
      <c r="H3" s="47"/>
    </row>
    <row r="4" spans="2:8" x14ac:dyDescent="0.25">
      <c r="D4" s="47"/>
      <c r="E4" s="47"/>
      <c r="F4" s="47"/>
      <c r="G4" s="47"/>
      <c r="H4" s="47"/>
    </row>
    <row r="5" spans="2:8" x14ac:dyDescent="0.25">
      <c r="D5" s="47"/>
      <c r="E5" s="47"/>
      <c r="F5" s="47"/>
      <c r="G5" s="47"/>
      <c r="H5" s="47"/>
    </row>
    <row r="6" spans="2:8" ht="18.75" x14ac:dyDescent="0.3">
      <c r="B6" s="185" t="s">
        <v>183</v>
      </c>
      <c r="C6" s="186"/>
      <c r="D6" s="186"/>
      <c r="E6" s="186"/>
      <c r="F6" s="186"/>
      <c r="G6" s="186"/>
      <c r="H6" s="186"/>
    </row>
    <row r="7" spans="2:8" x14ac:dyDescent="0.25">
      <c r="D7" s="47"/>
      <c r="E7" s="47"/>
      <c r="F7" s="47"/>
      <c r="G7" s="47"/>
      <c r="H7" s="47"/>
    </row>
    <row r="8" spans="2:8" ht="28.5" customHeight="1" x14ac:dyDescent="0.25">
      <c r="B8" s="187" t="s">
        <v>184</v>
      </c>
      <c r="C8" s="188"/>
      <c r="D8" s="188"/>
      <c r="E8" s="188"/>
      <c r="F8" s="188"/>
      <c r="G8" s="188"/>
      <c r="H8" s="189"/>
    </row>
    <row r="9" spans="2:8" ht="90" customHeight="1" x14ac:dyDescent="0.25">
      <c r="B9" s="190" t="s">
        <v>185</v>
      </c>
      <c r="C9" s="189"/>
      <c r="D9" s="48" t="s">
        <v>186</v>
      </c>
      <c r="E9" s="48" t="s">
        <v>187</v>
      </c>
      <c r="F9" s="48" t="s">
        <v>188</v>
      </c>
      <c r="G9" s="48" t="s">
        <v>189</v>
      </c>
      <c r="H9" s="48" t="s">
        <v>190</v>
      </c>
    </row>
    <row r="10" spans="2:8" ht="90" customHeight="1" x14ac:dyDescent="0.25">
      <c r="B10" s="191" t="s">
        <v>191</v>
      </c>
      <c r="C10" s="189"/>
      <c r="D10" s="48" t="s">
        <v>192</v>
      </c>
      <c r="E10" s="48" t="s">
        <v>193</v>
      </c>
      <c r="F10" s="48" t="s">
        <v>194</v>
      </c>
      <c r="G10" s="48" t="s">
        <v>195</v>
      </c>
      <c r="H10" s="48" t="s">
        <v>196</v>
      </c>
    </row>
    <row r="11" spans="2:8" ht="15.75" x14ac:dyDescent="0.25">
      <c r="B11" s="192" t="s">
        <v>5</v>
      </c>
      <c r="C11" s="192" t="s">
        <v>197</v>
      </c>
      <c r="D11" s="49" t="s">
        <v>198</v>
      </c>
      <c r="E11" s="49" t="s">
        <v>199</v>
      </c>
      <c r="F11" s="49" t="s">
        <v>200</v>
      </c>
      <c r="G11" s="49" t="s">
        <v>201</v>
      </c>
      <c r="H11" s="49" t="s">
        <v>202</v>
      </c>
    </row>
    <row r="12" spans="2:8" x14ac:dyDescent="0.25">
      <c r="B12" s="193"/>
      <c r="C12" s="193"/>
      <c r="D12" s="50">
        <v>1</v>
      </c>
      <c r="E12" s="50">
        <v>2</v>
      </c>
      <c r="F12" s="50">
        <v>3</v>
      </c>
      <c r="G12" s="50">
        <v>4</v>
      </c>
      <c r="H12" s="50">
        <v>5</v>
      </c>
    </row>
    <row r="13" spans="2:8" x14ac:dyDescent="0.25">
      <c r="D13" s="47"/>
      <c r="E13" s="47"/>
      <c r="F13" s="47"/>
      <c r="G13" s="47"/>
      <c r="H13" s="47"/>
    </row>
    <row r="14" spans="2:8" x14ac:dyDescent="0.25">
      <c r="D14" s="47"/>
      <c r="E14" s="47"/>
      <c r="F14" s="47"/>
      <c r="G14" s="47"/>
      <c r="H14" s="47"/>
    </row>
    <row r="15" spans="2:8" ht="15.75" x14ac:dyDescent="0.25">
      <c r="D15" s="194" t="s">
        <v>203</v>
      </c>
      <c r="E15" s="188"/>
      <c r="F15" s="188"/>
      <c r="G15" s="188"/>
      <c r="H15" s="189"/>
    </row>
    <row r="16" spans="2:8" ht="15.75" thickBot="1" x14ac:dyDescent="0.3">
      <c r="D16" s="47"/>
      <c r="E16" s="47"/>
      <c r="F16" s="47"/>
      <c r="G16" s="47"/>
      <c r="H16" s="47"/>
    </row>
    <row r="17" spans="3:9" ht="15.75" thickBot="1" x14ac:dyDescent="0.3">
      <c r="D17" s="84" t="s">
        <v>204</v>
      </c>
      <c r="E17" s="85">
        <f>'Matriz General de Riesgos'!$G$8</f>
        <v>88000000</v>
      </c>
      <c r="F17" s="47"/>
      <c r="G17" s="47"/>
    </row>
    <row r="18" spans="3:9" x14ac:dyDescent="0.25">
      <c r="D18" s="47"/>
      <c r="E18" s="47"/>
      <c r="F18" s="47"/>
      <c r="G18" s="47"/>
    </row>
    <row r="19" spans="3:9" ht="15.75" x14ac:dyDescent="0.25">
      <c r="D19" s="51" t="s">
        <v>198</v>
      </c>
      <c r="E19" s="52">
        <v>0</v>
      </c>
      <c r="F19" s="61">
        <v>0.01</v>
      </c>
      <c r="G19" s="53">
        <f>+E19*$E$17</f>
        <v>0</v>
      </c>
      <c r="H19" s="60">
        <f t="shared" ref="G19:H22" si="0">+F19*$E$17</f>
        <v>880000</v>
      </c>
    </row>
    <row r="20" spans="3:9" ht="15.75" x14ac:dyDescent="0.25">
      <c r="D20" s="51" t="s">
        <v>199</v>
      </c>
      <c r="E20" s="74">
        <v>0.01</v>
      </c>
      <c r="F20" s="75">
        <v>4.9999000000000002E-2</v>
      </c>
      <c r="G20" s="76">
        <f t="shared" si="0"/>
        <v>880000</v>
      </c>
      <c r="H20" s="77">
        <f t="shared" si="0"/>
        <v>4399912</v>
      </c>
    </row>
    <row r="21" spans="3:9" ht="15.75" customHeight="1" x14ac:dyDescent="0.25">
      <c r="D21" s="51" t="s">
        <v>200</v>
      </c>
      <c r="E21" s="70">
        <v>5.0000099999999999E-2</v>
      </c>
      <c r="F21" s="71">
        <v>0.15</v>
      </c>
      <c r="G21" s="72">
        <f t="shared" si="0"/>
        <v>4400008.8</v>
      </c>
      <c r="H21" s="73">
        <f t="shared" si="0"/>
        <v>13200000</v>
      </c>
    </row>
    <row r="22" spans="3:9" ht="15.75" customHeight="1" x14ac:dyDescent="0.25">
      <c r="D22" s="51" t="s">
        <v>201</v>
      </c>
      <c r="E22" s="66">
        <v>0.15000000999999999</v>
      </c>
      <c r="F22" s="67">
        <v>0.3</v>
      </c>
      <c r="G22" s="68">
        <f t="shared" si="0"/>
        <v>13200000.879999999</v>
      </c>
      <c r="H22" s="69">
        <f t="shared" si="0"/>
        <v>26400000</v>
      </c>
    </row>
    <row r="23" spans="3:9" ht="15.75" customHeight="1" x14ac:dyDescent="0.25">
      <c r="D23" s="51" t="s">
        <v>202</v>
      </c>
      <c r="E23" s="62">
        <v>0.30000100000000002</v>
      </c>
      <c r="F23" s="65" t="s">
        <v>201</v>
      </c>
      <c r="G23" s="63">
        <f>+E23*$E$17</f>
        <v>26400088</v>
      </c>
      <c r="H23" s="64"/>
    </row>
    <row r="24" spans="3:9" ht="15.75" customHeight="1" x14ac:dyDescent="0.25">
      <c r="D24" s="47"/>
      <c r="E24" s="47"/>
      <c r="F24" s="47"/>
      <c r="G24" s="47"/>
      <c r="H24" s="47"/>
    </row>
    <row r="25" spans="3:9" ht="15.75" customHeight="1" x14ac:dyDescent="0.25">
      <c r="D25" s="47"/>
      <c r="E25" s="47"/>
      <c r="F25" s="47"/>
      <c r="G25" s="47"/>
      <c r="H25" s="47"/>
    </row>
    <row r="26" spans="3:9" ht="15.75" customHeight="1" x14ac:dyDescent="0.25">
      <c r="D26" s="47"/>
      <c r="E26" s="47"/>
      <c r="F26" s="47"/>
      <c r="G26" s="47"/>
      <c r="H26" s="47"/>
    </row>
    <row r="27" spans="3:9" ht="15.75" customHeight="1" x14ac:dyDescent="0.25">
      <c r="D27" s="47"/>
      <c r="E27" s="47"/>
      <c r="F27" s="47"/>
      <c r="G27" s="47"/>
      <c r="H27" s="47"/>
    </row>
    <row r="28" spans="3:9" ht="15.75" customHeight="1" x14ac:dyDescent="0.25">
      <c r="C28" s="195"/>
      <c r="D28" s="196"/>
      <c r="E28" s="196"/>
      <c r="F28" s="196"/>
      <c r="G28" s="196"/>
      <c r="H28" s="196"/>
      <c r="I28" s="197"/>
    </row>
    <row r="29" spans="3:9" ht="33" customHeight="1" x14ac:dyDescent="0.25">
      <c r="C29" s="198" t="s">
        <v>205</v>
      </c>
      <c r="D29" s="200" t="s">
        <v>206</v>
      </c>
      <c r="E29" s="201"/>
      <c r="F29" s="202"/>
      <c r="G29" s="198" t="s">
        <v>53</v>
      </c>
      <c r="H29" s="200" t="s">
        <v>207</v>
      </c>
      <c r="I29" s="202"/>
    </row>
    <row r="30" spans="3:9" ht="19.5" customHeight="1" x14ac:dyDescent="0.25">
      <c r="C30" s="199"/>
      <c r="D30" s="203"/>
      <c r="E30" s="204"/>
      <c r="F30" s="205"/>
      <c r="G30" s="199"/>
      <c r="H30" s="203"/>
      <c r="I30" s="205"/>
    </row>
    <row r="31" spans="3:9" ht="30" customHeight="1" x14ac:dyDescent="0.25">
      <c r="C31" s="54">
        <f>+'[1]Matriz de Riesgos'!B5</f>
        <v>1</v>
      </c>
      <c r="D31" s="206"/>
      <c r="E31" s="196"/>
      <c r="F31" s="197"/>
      <c r="G31" s="54">
        <v>1</v>
      </c>
      <c r="H31" s="55">
        <v>0</v>
      </c>
      <c r="I31" s="55">
        <f>+H19</f>
        <v>880000</v>
      </c>
    </row>
    <row r="32" spans="3:9" ht="30" customHeight="1" x14ac:dyDescent="0.25">
      <c r="C32" s="54">
        <f>+'[1]Matriz de Riesgos'!B6</f>
        <v>2</v>
      </c>
      <c r="D32" s="206" t="str">
        <f>+'[1]Matriz de Riesgos'!G6</f>
        <v>Riesgo de rentabilidad</v>
      </c>
      <c r="E32" s="196"/>
      <c r="F32" s="197"/>
      <c r="G32" s="54">
        <v>2</v>
      </c>
      <c r="H32" s="55">
        <f>+G20</f>
        <v>880000</v>
      </c>
      <c r="I32" s="55">
        <f>+H20</f>
        <v>4399912</v>
      </c>
    </row>
    <row r="33" spans="3:9" ht="42.75" customHeight="1" x14ac:dyDescent="0.25">
      <c r="C33" s="54">
        <f>+'[1]Matriz de Riesgos'!B7</f>
        <v>3</v>
      </c>
      <c r="D33" s="206" t="str">
        <f>+'[1]Matriz de Riesgos'!G7</f>
        <v>Riesgo de variación en la legislación colombiana</v>
      </c>
      <c r="E33" s="196"/>
      <c r="F33" s="197"/>
      <c r="G33" s="54">
        <v>3</v>
      </c>
      <c r="H33" s="55">
        <f>+G21</f>
        <v>4400008.8</v>
      </c>
      <c r="I33" s="55">
        <f>+H21</f>
        <v>13200000</v>
      </c>
    </row>
    <row r="34" spans="3:9" ht="30" customHeight="1" x14ac:dyDescent="0.25">
      <c r="C34" s="54">
        <f>+'[1]Matriz de Riesgos'!B8</f>
        <v>4</v>
      </c>
      <c r="D34" s="206" t="str">
        <f>+'[1]Matriz de Riesgos'!G8</f>
        <v>Riesgo tributario y cambiario</v>
      </c>
      <c r="E34" s="196"/>
      <c r="F34" s="197"/>
      <c r="G34" s="54">
        <v>3</v>
      </c>
      <c r="H34" s="55">
        <f>+H33</f>
        <v>4400008.8</v>
      </c>
      <c r="I34" s="55">
        <f>+I33</f>
        <v>13200000</v>
      </c>
    </row>
    <row r="35" spans="3:9" ht="57" customHeight="1" x14ac:dyDescent="0.25">
      <c r="C35" s="54">
        <f>+'[1]Matriz de Riesgos'!B9</f>
        <v>5</v>
      </c>
      <c r="D35" s="206" t="str">
        <f>+'[1]Matriz de Riesgos'!G9</f>
        <v>Riesgo de fuerza Mayor por destrucción o pérdida de sus propios bienes, elementos y equipos destinados a la ejecución del presente Contrato o daños al personal del Contratista</v>
      </c>
      <c r="E35" s="196"/>
      <c r="F35" s="197"/>
      <c r="G35" s="54">
        <v>3</v>
      </c>
      <c r="H35" s="55">
        <f>+H34</f>
        <v>4400008.8</v>
      </c>
      <c r="I35" s="55">
        <f>+I34</f>
        <v>13200000</v>
      </c>
    </row>
    <row r="36" spans="3:9" ht="30" customHeight="1" x14ac:dyDescent="0.25">
      <c r="C36" s="54">
        <f>+'[1]Matriz de Riesgos'!B10</f>
        <v>6</v>
      </c>
      <c r="D36" s="206" t="str">
        <f>+'[1]Matriz de Riesgos'!G10</f>
        <v>Repetición de trabajos de campo por deficiencias en la toma o calidad de la información</v>
      </c>
      <c r="E36" s="196"/>
      <c r="F36" s="197"/>
      <c r="G36" s="54">
        <v>4</v>
      </c>
      <c r="H36" s="55">
        <f>+G22</f>
        <v>13200000.879999999</v>
      </c>
      <c r="I36" s="55">
        <f>+H22</f>
        <v>26400000</v>
      </c>
    </row>
    <row r="37" spans="3:9" ht="30" customHeight="1" x14ac:dyDescent="0.25">
      <c r="C37" s="54">
        <f>+'[1]Matriz de Riesgos'!B11</f>
        <v>7</v>
      </c>
      <c r="D37" s="206" t="str">
        <f>+'[1]Matriz de Riesgos'!G11</f>
        <v xml:space="preserve">Cambios en la programación de la adquisición de los datos </v>
      </c>
      <c r="E37" s="196"/>
      <c r="F37" s="197"/>
      <c r="G37" s="54">
        <v>4</v>
      </c>
      <c r="H37" s="55">
        <f>+H36</f>
        <v>13200000.879999999</v>
      </c>
      <c r="I37" s="55">
        <f>+I36</f>
        <v>26400000</v>
      </c>
    </row>
    <row r="38" spans="3:9" ht="30" customHeight="1" x14ac:dyDescent="0.25">
      <c r="C38" s="54">
        <f>+'[1]Matriz de Riesgos'!B12</f>
        <v>8</v>
      </c>
      <c r="D38" s="206" t="str">
        <f>+'[1]Matriz de Riesgos'!G12</f>
        <v>Accidentes laborales.- Responsabilidad civil por accidentes, daños y lesiones o muerte de terceros.</v>
      </c>
      <c r="E38" s="196"/>
      <c r="F38" s="197"/>
      <c r="G38" s="54">
        <v>4</v>
      </c>
      <c r="H38" s="55">
        <f>+G22</f>
        <v>13200000.879999999</v>
      </c>
      <c r="I38" s="55">
        <f>+H22</f>
        <v>26400000</v>
      </c>
    </row>
    <row r="39" spans="3:9" ht="30" customHeight="1" x14ac:dyDescent="0.25">
      <c r="C39" s="54">
        <f>+'[1]Matriz de Riesgos'!B13</f>
        <v>9</v>
      </c>
      <c r="D39" s="206" t="str">
        <f>+'[1]Matriz de Riesgos'!G13</f>
        <v>Consecución de financiación y condiciones financieras</v>
      </c>
      <c r="E39" s="196"/>
      <c r="F39" s="197"/>
      <c r="G39" s="54">
        <v>4</v>
      </c>
      <c r="H39" s="55">
        <f>+H37</f>
        <v>13200000.879999999</v>
      </c>
      <c r="I39" s="55">
        <f>+I36</f>
        <v>26400000</v>
      </c>
    </row>
    <row r="40" spans="3:9" ht="42.75" customHeight="1" x14ac:dyDescent="0.25">
      <c r="C40" s="54">
        <f>+'[1]Matriz de Riesgos'!B14</f>
        <v>10</v>
      </c>
      <c r="D40" s="206" t="str">
        <f>+'[1]Matriz de Riesgos'!G14</f>
        <v>fenómenos geológicos, freáticos, hidrológicos, climáticos, incendios forestales, biológicos, patológicos, acción de roedores y animales, dentro de los parámetros previsibles</v>
      </c>
      <c r="E40" s="196"/>
      <c r="F40" s="197"/>
      <c r="G40" s="54">
        <v>3</v>
      </c>
      <c r="H40" s="55">
        <f>+G21</f>
        <v>4400008.8</v>
      </c>
      <c r="I40" s="55">
        <f>+H21</f>
        <v>13200000</v>
      </c>
    </row>
    <row r="41" spans="3:9" ht="39.75" customHeight="1" x14ac:dyDescent="0.25">
      <c r="C41" s="54">
        <f>+'[1]Matriz de Riesgos'!B15</f>
        <v>11</v>
      </c>
      <c r="D41" s="206" t="str">
        <f>+'[1]Matriz de Riesgos'!G15</f>
        <v>eventuales fallas en las telecomunicaciones, disponibilidad de cobertura, disponibilidad y suspensión de servicios públicos, advenimiento de nuevos desarrollos tecnológicos, obsolescencia tecnológica</v>
      </c>
      <c r="E41" s="196"/>
      <c r="F41" s="197"/>
      <c r="G41" s="54">
        <v>3</v>
      </c>
      <c r="H41" s="55">
        <f>+H35</f>
        <v>4400008.8</v>
      </c>
      <c r="I41" s="55">
        <f>+I35</f>
        <v>13200000</v>
      </c>
    </row>
    <row r="42" spans="3:9" ht="40.5" customHeight="1" x14ac:dyDescent="0.25">
      <c r="C42" s="54">
        <f>+'[1]Matriz de Riesgos'!B16</f>
        <v>12</v>
      </c>
      <c r="D42" s="206" t="str">
        <f>+'[1]Matriz de Riesgos'!G16</f>
        <v xml:space="preserve">Variaciones de los componentes económicos y técnicos necesarios para cumplir con las obligaciones del Contratista </v>
      </c>
      <c r="E42" s="196"/>
      <c r="F42" s="197"/>
      <c r="G42" s="54">
        <v>3</v>
      </c>
      <c r="H42" s="55">
        <f>+H40</f>
        <v>4400008.8</v>
      </c>
      <c r="I42" s="55">
        <f>+I40</f>
        <v>13200000</v>
      </c>
    </row>
    <row r="43" spans="3:9" ht="15.75" customHeight="1" x14ac:dyDescent="0.25">
      <c r="D43" s="47"/>
      <c r="E43" s="47"/>
      <c r="F43" s="47"/>
      <c r="G43" s="47"/>
      <c r="H43" s="47"/>
    </row>
    <row r="44" spans="3:9" ht="15.75" customHeight="1" x14ac:dyDescent="0.25">
      <c r="D44" s="47"/>
      <c r="E44" s="47"/>
      <c r="F44" s="47"/>
      <c r="G44" s="47"/>
      <c r="H44" s="47"/>
    </row>
    <row r="45" spans="3:9" ht="15.75" customHeight="1" x14ac:dyDescent="0.25">
      <c r="D45" s="47"/>
      <c r="E45" s="47"/>
      <c r="F45" s="47"/>
      <c r="G45" s="47"/>
      <c r="H45" s="47"/>
    </row>
    <row r="46" spans="3:9" ht="15.75" customHeight="1" x14ac:dyDescent="0.25">
      <c r="D46" s="47"/>
      <c r="E46" s="47"/>
      <c r="F46" s="47"/>
      <c r="G46" s="47"/>
      <c r="H46" s="47"/>
    </row>
    <row r="47" spans="3:9" ht="15.75" customHeight="1" x14ac:dyDescent="0.25">
      <c r="D47" s="47"/>
      <c r="E47" s="47"/>
      <c r="F47" s="47"/>
      <c r="G47" s="47"/>
      <c r="H47" s="47"/>
    </row>
    <row r="48" spans="3:9" ht="15.75" customHeight="1" x14ac:dyDescent="0.25">
      <c r="D48" s="47"/>
      <c r="E48" s="47"/>
      <c r="F48" s="47"/>
      <c r="G48" s="47"/>
      <c r="H48" s="47"/>
    </row>
    <row r="49" spans="4:8" ht="15.75" customHeight="1" x14ac:dyDescent="0.25">
      <c r="D49" s="47"/>
      <c r="E49" s="47"/>
      <c r="F49" s="47"/>
      <c r="G49" s="47"/>
      <c r="H49" s="47"/>
    </row>
    <row r="50" spans="4:8" ht="15.75" customHeight="1" x14ac:dyDescent="0.25">
      <c r="D50" s="47"/>
      <c r="E50" s="47"/>
      <c r="F50" s="47"/>
      <c r="G50" s="47"/>
      <c r="H50" s="47"/>
    </row>
    <row r="51" spans="4:8" ht="15.75" customHeight="1" x14ac:dyDescent="0.25">
      <c r="D51" s="47"/>
      <c r="E51" s="47"/>
      <c r="F51" s="47"/>
      <c r="G51" s="47"/>
      <c r="H51" s="47"/>
    </row>
    <row r="52" spans="4:8" ht="15.75" customHeight="1" x14ac:dyDescent="0.25">
      <c r="D52" s="47"/>
      <c r="E52" s="47"/>
      <c r="F52" s="47"/>
      <c r="G52" s="47"/>
      <c r="H52" s="47"/>
    </row>
    <row r="53" spans="4:8" ht="15.75" customHeight="1" x14ac:dyDescent="0.25">
      <c r="D53" s="47"/>
      <c r="E53" s="47"/>
      <c r="F53" s="47"/>
      <c r="G53" s="47"/>
      <c r="H53" s="47"/>
    </row>
    <row r="54" spans="4:8" ht="15.75" customHeight="1" x14ac:dyDescent="0.25">
      <c r="D54" s="47"/>
      <c r="E54" s="47"/>
      <c r="F54" s="47"/>
      <c r="G54" s="47"/>
      <c r="H54" s="47"/>
    </row>
    <row r="55" spans="4:8" ht="15.75" customHeight="1" x14ac:dyDescent="0.25">
      <c r="D55" s="47"/>
      <c r="E55" s="47"/>
      <c r="F55" s="47"/>
      <c r="G55" s="47"/>
      <c r="H55" s="47"/>
    </row>
    <row r="56" spans="4:8" ht="15.75" customHeight="1" x14ac:dyDescent="0.25">
      <c r="D56" s="47"/>
      <c r="E56" s="47"/>
      <c r="F56" s="47"/>
      <c r="G56" s="47"/>
      <c r="H56" s="47"/>
    </row>
    <row r="57" spans="4:8" ht="15.75" customHeight="1" x14ac:dyDescent="0.25">
      <c r="D57" s="47"/>
      <c r="E57" s="47"/>
      <c r="F57" s="47"/>
      <c r="G57" s="47"/>
      <c r="H57" s="47"/>
    </row>
    <row r="58" spans="4:8" ht="15.75" customHeight="1" x14ac:dyDescent="0.25">
      <c r="D58" s="47"/>
      <c r="E58" s="47"/>
      <c r="F58" s="47"/>
      <c r="G58" s="47"/>
      <c r="H58" s="47"/>
    </row>
    <row r="59" spans="4:8" ht="15.75" customHeight="1" x14ac:dyDescent="0.25">
      <c r="D59" s="47"/>
      <c r="E59" s="47"/>
      <c r="F59" s="47"/>
      <c r="G59" s="47"/>
      <c r="H59" s="47"/>
    </row>
    <row r="60" spans="4:8" ht="15.75" customHeight="1" x14ac:dyDescent="0.25">
      <c r="D60" s="47"/>
      <c r="E60" s="47"/>
      <c r="F60" s="47"/>
      <c r="G60" s="47"/>
      <c r="H60" s="47"/>
    </row>
    <row r="61" spans="4:8" ht="15.75" customHeight="1" x14ac:dyDescent="0.25">
      <c r="D61" s="47"/>
      <c r="E61" s="47"/>
      <c r="F61" s="47"/>
      <c r="G61" s="47"/>
      <c r="H61" s="47"/>
    </row>
    <row r="62" spans="4:8" ht="15.75" customHeight="1" x14ac:dyDescent="0.25">
      <c r="D62" s="47"/>
      <c r="E62" s="47"/>
      <c r="F62" s="47"/>
      <c r="G62" s="47"/>
      <c r="H62" s="47"/>
    </row>
    <row r="63" spans="4:8" ht="15.75" customHeight="1" x14ac:dyDescent="0.25">
      <c r="D63" s="47"/>
      <c r="E63" s="47"/>
      <c r="F63" s="47"/>
      <c r="G63" s="47"/>
      <c r="H63" s="47"/>
    </row>
    <row r="64" spans="4:8" ht="15.75" customHeight="1" x14ac:dyDescent="0.25">
      <c r="D64" s="47"/>
      <c r="E64" s="47"/>
      <c r="F64" s="47"/>
      <c r="G64" s="47"/>
      <c r="H64" s="47"/>
    </row>
    <row r="65" spans="4:8" ht="15.75" customHeight="1" x14ac:dyDescent="0.25">
      <c r="D65" s="47"/>
      <c r="E65" s="47"/>
      <c r="F65" s="47"/>
      <c r="G65" s="47"/>
      <c r="H65" s="47"/>
    </row>
    <row r="66" spans="4:8" ht="15.75" customHeight="1" x14ac:dyDescent="0.25">
      <c r="D66" s="47"/>
      <c r="E66" s="47"/>
      <c r="F66" s="47"/>
      <c r="G66" s="47"/>
      <c r="H66" s="47"/>
    </row>
    <row r="67" spans="4:8" ht="15.75" customHeight="1" x14ac:dyDescent="0.25">
      <c r="D67" s="47"/>
      <c r="E67" s="47"/>
      <c r="F67" s="47"/>
      <c r="G67" s="47"/>
      <c r="H67" s="47"/>
    </row>
    <row r="68" spans="4:8" ht="15.75" customHeight="1" x14ac:dyDescent="0.25">
      <c r="D68" s="47"/>
      <c r="E68" s="47"/>
      <c r="F68" s="47"/>
      <c r="G68" s="47"/>
      <c r="H68" s="47"/>
    </row>
    <row r="69" spans="4:8" ht="15.75" customHeight="1" x14ac:dyDescent="0.25">
      <c r="D69" s="47"/>
      <c r="E69" s="47"/>
      <c r="F69" s="47"/>
      <c r="G69" s="47"/>
      <c r="H69" s="47"/>
    </row>
    <row r="70" spans="4:8" ht="15.75" customHeight="1" x14ac:dyDescent="0.25">
      <c r="D70" s="47"/>
      <c r="E70" s="47"/>
      <c r="F70" s="47"/>
      <c r="G70" s="47"/>
      <c r="H70" s="47"/>
    </row>
    <row r="71" spans="4:8" ht="15.75" customHeight="1" x14ac:dyDescent="0.25">
      <c r="D71" s="47"/>
      <c r="E71" s="47"/>
      <c r="F71" s="47"/>
      <c r="G71" s="47"/>
      <c r="H71" s="47"/>
    </row>
    <row r="72" spans="4:8" ht="15.75" customHeight="1" x14ac:dyDescent="0.25">
      <c r="D72" s="47"/>
      <c r="E72" s="47"/>
      <c r="F72" s="47"/>
      <c r="G72" s="47"/>
      <c r="H72" s="47"/>
    </row>
    <row r="73" spans="4:8" ht="15.75" customHeight="1" x14ac:dyDescent="0.25">
      <c r="D73" s="47"/>
      <c r="E73" s="47"/>
      <c r="F73" s="47"/>
      <c r="G73" s="47"/>
      <c r="H73" s="47"/>
    </row>
    <row r="74" spans="4:8" ht="15.75" customHeight="1" x14ac:dyDescent="0.25">
      <c r="D74" s="47"/>
      <c r="E74" s="47"/>
      <c r="F74" s="47"/>
      <c r="G74" s="47"/>
      <c r="H74" s="47"/>
    </row>
    <row r="75" spans="4:8" ht="15.75" customHeight="1" x14ac:dyDescent="0.25">
      <c r="D75" s="47"/>
      <c r="E75" s="47"/>
      <c r="F75" s="47"/>
      <c r="G75" s="47"/>
      <c r="H75" s="47"/>
    </row>
    <row r="76" spans="4:8" ht="15.75" customHeight="1" x14ac:dyDescent="0.25">
      <c r="D76" s="47"/>
      <c r="E76" s="47"/>
      <c r="F76" s="47"/>
      <c r="G76" s="47"/>
      <c r="H76" s="47"/>
    </row>
    <row r="77" spans="4:8" ht="15.75" customHeight="1" x14ac:dyDescent="0.25">
      <c r="D77" s="47"/>
      <c r="E77" s="47"/>
      <c r="F77" s="47"/>
      <c r="G77" s="47"/>
      <c r="H77" s="47"/>
    </row>
    <row r="78" spans="4:8" ht="15.75" customHeight="1" x14ac:dyDescent="0.25">
      <c r="D78" s="47"/>
      <c r="E78" s="47"/>
      <c r="F78" s="47"/>
      <c r="G78" s="47"/>
      <c r="H78" s="47"/>
    </row>
    <row r="79" spans="4:8" ht="15.75" customHeight="1" x14ac:dyDescent="0.25">
      <c r="D79" s="47"/>
      <c r="E79" s="47"/>
      <c r="F79" s="47"/>
      <c r="G79" s="47"/>
      <c r="H79" s="47"/>
    </row>
    <row r="80" spans="4:8" ht="15.75" customHeight="1" x14ac:dyDescent="0.25">
      <c r="D80" s="47"/>
      <c r="E80" s="47"/>
      <c r="F80" s="47"/>
      <c r="G80" s="47"/>
      <c r="H80" s="47"/>
    </row>
    <row r="81" spans="4:8" ht="15.75" customHeight="1" x14ac:dyDescent="0.25">
      <c r="D81" s="47"/>
      <c r="E81" s="47"/>
      <c r="F81" s="47"/>
      <c r="G81" s="47"/>
      <c r="H81" s="47"/>
    </row>
    <row r="82" spans="4:8" ht="15.75" customHeight="1" x14ac:dyDescent="0.25">
      <c r="D82" s="47"/>
      <c r="E82" s="47"/>
      <c r="F82" s="47"/>
      <c r="G82" s="47"/>
      <c r="H82" s="47"/>
    </row>
    <row r="83" spans="4:8" ht="15.75" customHeight="1" x14ac:dyDescent="0.25">
      <c r="D83" s="47"/>
      <c r="E83" s="47"/>
      <c r="F83" s="47"/>
      <c r="G83" s="47"/>
      <c r="H83" s="47"/>
    </row>
    <row r="84" spans="4:8" ht="15.75" customHeight="1" x14ac:dyDescent="0.25">
      <c r="D84" s="47"/>
      <c r="E84" s="47"/>
      <c r="F84" s="47"/>
      <c r="G84" s="47"/>
      <c r="H84" s="47"/>
    </row>
    <row r="85" spans="4:8" ht="15.75" customHeight="1" x14ac:dyDescent="0.25">
      <c r="D85" s="47"/>
      <c r="E85" s="47"/>
      <c r="F85" s="47"/>
      <c r="G85" s="47"/>
      <c r="H85" s="47"/>
    </row>
    <row r="86" spans="4:8" ht="15.75" customHeight="1" x14ac:dyDescent="0.25">
      <c r="D86" s="47"/>
      <c r="E86" s="47"/>
      <c r="F86" s="47"/>
      <c r="G86" s="47"/>
      <c r="H86" s="47"/>
    </row>
    <row r="87" spans="4:8" ht="15.75" customHeight="1" x14ac:dyDescent="0.25">
      <c r="D87" s="47"/>
      <c r="E87" s="47"/>
      <c r="F87" s="47"/>
      <c r="G87" s="47"/>
      <c r="H87" s="47"/>
    </row>
    <row r="88" spans="4:8" ht="15.75" customHeight="1" x14ac:dyDescent="0.25">
      <c r="D88" s="47"/>
      <c r="E88" s="47"/>
      <c r="F88" s="47"/>
      <c r="G88" s="47"/>
      <c r="H88" s="47"/>
    </row>
    <row r="89" spans="4:8" ht="15.75" customHeight="1" x14ac:dyDescent="0.25">
      <c r="D89" s="47"/>
      <c r="E89" s="47"/>
      <c r="F89" s="47"/>
      <c r="G89" s="47"/>
      <c r="H89" s="47"/>
    </row>
    <row r="90" spans="4:8" ht="15.75" customHeight="1" x14ac:dyDescent="0.25">
      <c r="D90" s="47"/>
      <c r="E90" s="47"/>
      <c r="F90" s="47"/>
      <c r="G90" s="47"/>
      <c r="H90" s="47"/>
    </row>
    <row r="91" spans="4:8" ht="15.75" customHeight="1" x14ac:dyDescent="0.25">
      <c r="D91" s="47"/>
      <c r="E91" s="47"/>
      <c r="F91" s="47"/>
      <c r="G91" s="47"/>
      <c r="H91" s="47"/>
    </row>
    <row r="92" spans="4:8" ht="15.75" customHeight="1" x14ac:dyDescent="0.25">
      <c r="D92" s="47"/>
      <c r="E92" s="47"/>
      <c r="F92" s="47"/>
      <c r="G92" s="47"/>
      <c r="H92" s="47"/>
    </row>
    <row r="93" spans="4:8" ht="15.75" customHeight="1" x14ac:dyDescent="0.25">
      <c r="D93" s="47"/>
      <c r="E93" s="47"/>
      <c r="F93" s="47"/>
      <c r="G93" s="47"/>
      <c r="H93" s="47"/>
    </row>
    <row r="94" spans="4:8" ht="15.75" customHeight="1" x14ac:dyDescent="0.25">
      <c r="D94" s="47"/>
      <c r="E94" s="47"/>
      <c r="F94" s="47"/>
      <c r="G94" s="47"/>
      <c r="H94" s="47"/>
    </row>
    <row r="95" spans="4:8" ht="15.75" customHeight="1" x14ac:dyDescent="0.25">
      <c r="D95" s="47"/>
      <c r="E95" s="47"/>
      <c r="F95" s="47"/>
      <c r="G95" s="47"/>
      <c r="H95" s="47"/>
    </row>
    <row r="96" spans="4:8" ht="15.75" customHeight="1" x14ac:dyDescent="0.25">
      <c r="D96" s="47"/>
      <c r="E96" s="47"/>
      <c r="F96" s="47"/>
      <c r="G96" s="47"/>
      <c r="H96" s="47"/>
    </row>
    <row r="97" spans="4:8" ht="15.75" customHeight="1" x14ac:dyDescent="0.25">
      <c r="D97" s="47"/>
      <c r="E97" s="47"/>
      <c r="F97" s="47"/>
      <c r="G97" s="47"/>
      <c r="H97" s="47"/>
    </row>
    <row r="98" spans="4:8" ht="15.75" customHeight="1" x14ac:dyDescent="0.25">
      <c r="D98" s="47"/>
      <c r="E98" s="47"/>
      <c r="F98" s="47"/>
      <c r="G98" s="47"/>
      <c r="H98" s="47"/>
    </row>
    <row r="99" spans="4:8" ht="15.75" customHeight="1" x14ac:dyDescent="0.25">
      <c r="D99" s="47"/>
      <c r="E99" s="47"/>
      <c r="F99" s="47"/>
      <c r="G99" s="47"/>
      <c r="H99" s="47"/>
    </row>
    <row r="100" spans="4:8" ht="15.75" customHeight="1" x14ac:dyDescent="0.25">
      <c r="D100" s="47"/>
      <c r="E100" s="47"/>
      <c r="F100" s="47"/>
      <c r="G100" s="47"/>
      <c r="H100" s="47"/>
    </row>
  </sheetData>
  <mergeCells count="24">
    <mergeCell ref="D42:F42"/>
    <mergeCell ref="D31:F31"/>
    <mergeCell ref="D32:F32"/>
    <mergeCell ref="D33:F33"/>
    <mergeCell ref="D34:F34"/>
    <mergeCell ref="D35:F35"/>
    <mergeCell ref="D36:F36"/>
    <mergeCell ref="D37:F37"/>
    <mergeCell ref="D38:F38"/>
    <mergeCell ref="D39:F39"/>
    <mergeCell ref="D40:F40"/>
    <mergeCell ref="D41:F41"/>
    <mergeCell ref="D15:H15"/>
    <mergeCell ref="C28:I28"/>
    <mergeCell ref="C29:C30"/>
    <mergeCell ref="D29:F30"/>
    <mergeCell ref="G29:G30"/>
    <mergeCell ref="H29:I30"/>
    <mergeCell ref="B6:H6"/>
    <mergeCell ref="B8:H8"/>
    <mergeCell ref="B9:C9"/>
    <mergeCell ref="B10:C10"/>
    <mergeCell ref="B11:B12"/>
    <mergeCell ref="C11:C12"/>
  </mergeCells>
  <dataValidations count="1">
    <dataValidation type="list" allowBlank="1" showErrorMessage="1" sqref="G31:G42" xr:uid="{EE30782A-677C-4126-BFB0-B43800986870}">
      <formula1>$I$25:$I$29</formula1>
    </dataValidation>
  </dataValidation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46697-6D5E-49B2-858F-01B20F3D7F92}">
  <dimension ref="A2:H100"/>
  <sheetViews>
    <sheetView showGridLines="0" topLeftCell="A5" workbookViewId="0">
      <selection activeCell="E10" sqref="A4:H13"/>
    </sheetView>
  </sheetViews>
  <sheetFormatPr baseColWidth="10" defaultColWidth="14.42578125" defaultRowHeight="15" customHeight="1" x14ac:dyDescent="0.25"/>
  <cols>
    <col min="1" max="1" width="5.42578125" style="46" customWidth="1"/>
    <col min="2" max="2" width="25" style="46" customWidth="1"/>
    <col min="3" max="3" width="16.42578125" style="46" customWidth="1"/>
    <col min="4" max="8" width="25.7109375" style="46" customWidth="1"/>
    <col min="9" max="11" width="10.7109375" style="46" customWidth="1"/>
    <col min="12" max="16384" width="14.42578125" style="46"/>
  </cols>
  <sheetData>
    <row r="2" spans="1:8" ht="18.75" x14ac:dyDescent="0.3">
      <c r="B2" s="185" t="s">
        <v>208</v>
      </c>
      <c r="C2" s="186"/>
      <c r="D2" s="186"/>
      <c r="E2" s="186"/>
      <c r="F2" s="186"/>
      <c r="G2" s="186"/>
      <c r="H2" s="186"/>
    </row>
    <row r="3" spans="1:8" x14ac:dyDescent="0.25">
      <c r="D3" s="47"/>
      <c r="E3" s="47"/>
      <c r="F3" s="47"/>
      <c r="G3" s="47"/>
      <c r="H3" s="47"/>
    </row>
    <row r="4" spans="1:8" x14ac:dyDescent="0.25">
      <c r="A4" s="78"/>
      <c r="B4" s="207" t="s">
        <v>184</v>
      </c>
      <c r="C4" s="208"/>
      <c r="D4" s="208"/>
      <c r="E4" s="208"/>
      <c r="F4" s="208"/>
      <c r="G4" s="208"/>
      <c r="H4" s="209"/>
    </row>
    <row r="5" spans="1:8" ht="112.5" customHeight="1" x14ac:dyDescent="0.25">
      <c r="A5" s="78"/>
      <c r="B5" s="210" t="s">
        <v>185</v>
      </c>
      <c r="C5" s="209"/>
      <c r="D5" s="86" t="s">
        <v>186</v>
      </c>
      <c r="E5" s="86" t="s">
        <v>187</v>
      </c>
      <c r="F5" s="86" t="s">
        <v>188</v>
      </c>
      <c r="G5" s="86" t="s">
        <v>189</v>
      </c>
      <c r="H5" s="86" t="s">
        <v>190</v>
      </c>
    </row>
    <row r="6" spans="1:8" ht="79.5" customHeight="1" x14ac:dyDescent="0.25">
      <c r="A6" s="78"/>
      <c r="B6" s="207" t="s">
        <v>191</v>
      </c>
      <c r="C6" s="209"/>
      <c r="D6" s="86" t="s">
        <v>192</v>
      </c>
      <c r="E6" s="86" t="s">
        <v>193</v>
      </c>
      <c r="F6" s="86" t="s">
        <v>194</v>
      </c>
      <c r="G6" s="86" t="s">
        <v>195</v>
      </c>
      <c r="H6" s="86" t="s">
        <v>196</v>
      </c>
    </row>
    <row r="7" spans="1:8" x14ac:dyDescent="0.25">
      <c r="A7" s="78"/>
      <c r="B7" s="211" t="s">
        <v>5</v>
      </c>
      <c r="C7" s="211" t="s">
        <v>197</v>
      </c>
      <c r="D7" s="87" t="s">
        <v>198</v>
      </c>
      <c r="E7" s="87" t="s">
        <v>199</v>
      </c>
      <c r="F7" s="87" t="s">
        <v>200</v>
      </c>
      <c r="G7" s="87" t="s">
        <v>201</v>
      </c>
      <c r="H7" s="87" t="s">
        <v>202</v>
      </c>
    </row>
    <row r="8" spans="1:8" x14ac:dyDescent="0.25">
      <c r="A8" s="78"/>
      <c r="B8" s="181"/>
      <c r="C8" s="181"/>
      <c r="D8" s="81">
        <v>1</v>
      </c>
      <c r="E8" s="81">
        <v>2</v>
      </c>
      <c r="F8" s="81">
        <v>3</v>
      </c>
      <c r="G8" s="81">
        <v>4</v>
      </c>
      <c r="H8" s="81">
        <v>5</v>
      </c>
    </row>
    <row r="9" spans="1:8" ht="49.5" customHeight="1" x14ac:dyDescent="0.25">
      <c r="A9" s="179" t="s">
        <v>8</v>
      </c>
      <c r="B9" s="86" t="s">
        <v>225</v>
      </c>
      <c r="C9" s="88">
        <v>1</v>
      </c>
      <c r="D9" s="89">
        <v>2</v>
      </c>
      <c r="E9" s="89">
        <v>3</v>
      </c>
      <c r="F9" s="89">
        <v>4</v>
      </c>
      <c r="G9" s="90">
        <v>5</v>
      </c>
      <c r="H9" s="91">
        <v>6</v>
      </c>
    </row>
    <row r="10" spans="1:8" ht="49.5" customHeight="1" x14ac:dyDescent="0.25">
      <c r="A10" s="180"/>
      <c r="B10" s="86" t="s">
        <v>226</v>
      </c>
      <c r="C10" s="88">
        <v>2</v>
      </c>
      <c r="D10" s="89">
        <v>3</v>
      </c>
      <c r="E10" s="89">
        <v>4</v>
      </c>
      <c r="F10" s="90">
        <v>5</v>
      </c>
      <c r="G10" s="91">
        <v>6</v>
      </c>
      <c r="H10" s="91">
        <v>7</v>
      </c>
    </row>
    <row r="11" spans="1:8" ht="49.5" customHeight="1" x14ac:dyDescent="0.25">
      <c r="A11" s="180"/>
      <c r="B11" s="86" t="s">
        <v>227</v>
      </c>
      <c r="C11" s="88">
        <v>3</v>
      </c>
      <c r="D11" s="89">
        <v>4</v>
      </c>
      <c r="E11" s="90">
        <v>5</v>
      </c>
      <c r="F11" s="91">
        <v>6</v>
      </c>
      <c r="G11" s="91">
        <v>7</v>
      </c>
      <c r="H11" s="92">
        <v>8</v>
      </c>
    </row>
    <row r="12" spans="1:8" ht="49.5" customHeight="1" x14ac:dyDescent="0.25">
      <c r="A12" s="180"/>
      <c r="B12" s="86" t="s">
        <v>230</v>
      </c>
      <c r="C12" s="88">
        <v>4</v>
      </c>
      <c r="D12" s="90">
        <v>5</v>
      </c>
      <c r="E12" s="91">
        <v>6</v>
      </c>
      <c r="F12" s="91">
        <v>7</v>
      </c>
      <c r="G12" s="92">
        <v>8</v>
      </c>
      <c r="H12" s="92">
        <v>9</v>
      </c>
    </row>
    <row r="13" spans="1:8" ht="49.5" customHeight="1" x14ac:dyDescent="0.25">
      <c r="A13" s="180"/>
      <c r="B13" s="86" t="s">
        <v>229</v>
      </c>
      <c r="C13" s="88">
        <v>5</v>
      </c>
      <c r="D13" s="91">
        <v>6</v>
      </c>
      <c r="E13" s="91">
        <v>7</v>
      </c>
      <c r="F13" s="92">
        <v>8</v>
      </c>
      <c r="G13" s="92">
        <v>9</v>
      </c>
      <c r="H13" s="92">
        <v>10</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17A55-8D4F-4800-BEE8-ECEB5462E955}">
  <dimension ref="C2:D98"/>
  <sheetViews>
    <sheetView showGridLines="0" workbookViewId="0">
      <selection activeCell="C7" sqref="C7"/>
    </sheetView>
  </sheetViews>
  <sheetFormatPr baseColWidth="10" defaultColWidth="14.42578125" defaultRowHeight="15" customHeight="1" x14ac:dyDescent="0.2"/>
  <cols>
    <col min="1" max="2" width="10.7109375" style="78" customWidth="1"/>
    <col min="3" max="4" width="50.7109375" style="78" customWidth="1"/>
    <col min="5" max="11" width="10.7109375" style="78" customWidth="1"/>
    <col min="12" max="16384" width="14.42578125" style="78"/>
  </cols>
  <sheetData>
    <row r="2" spans="3:4" ht="12.75" x14ac:dyDescent="0.2">
      <c r="C2" s="212" t="s">
        <v>209</v>
      </c>
      <c r="D2" s="213"/>
    </row>
    <row r="3" spans="3:4" ht="39.75" customHeight="1" x14ac:dyDescent="0.2">
      <c r="C3" s="79" t="s">
        <v>210</v>
      </c>
      <c r="D3" s="79" t="s">
        <v>211</v>
      </c>
    </row>
    <row r="4" spans="3:4" ht="39.75" customHeight="1" x14ac:dyDescent="0.2">
      <c r="C4" s="80" t="s">
        <v>212</v>
      </c>
      <c r="D4" s="83" t="s">
        <v>213</v>
      </c>
    </row>
    <row r="5" spans="3:4" ht="39.75" customHeight="1" x14ac:dyDescent="0.2">
      <c r="C5" s="80" t="s">
        <v>214</v>
      </c>
      <c r="D5" s="83" t="s">
        <v>215</v>
      </c>
    </row>
    <row r="6" spans="3:4" ht="39.75" customHeight="1" x14ac:dyDescent="0.2">
      <c r="C6" s="83">
        <v>5</v>
      </c>
      <c r="D6" s="83" t="s">
        <v>216</v>
      </c>
    </row>
    <row r="7" spans="3:4" ht="39.75" customHeight="1" x14ac:dyDescent="0.2">
      <c r="C7" s="83" t="s">
        <v>217</v>
      </c>
      <c r="D7" s="83" t="s">
        <v>30</v>
      </c>
    </row>
    <row r="8" spans="3:4" ht="39.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sheetData>
  <mergeCells count="1">
    <mergeCell ref="C2:D2"/>
  </mergeCells>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6B01F-6448-40FA-A2AD-6A921586BC11}">
  <dimension ref="B3:C100"/>
  <sheetViews>
    <sheetView showGridLines="0" topLeftCell="A7" workbookViewId="0">
      <selection activeCell="C8" sqref="C8"/>
    </sheetView>
  </sheetViews>
  <sheetFormatPr baseColWidth="10" defaultColWidth="14.42578125" defaultRowHeight="15" customHeight="1" x14ac:dyDescent="0.25"/>
  <cols>
    <col min="1" max="1" width="10.7109375" style="46" customWidth="1"/>
    <col min="2" max="2" width="63.140625" style="46" customWidth="1"/>
    <col min="3" max="3" width="61" style="46" customWidth="1"/>
    <col min="4" max="11" width="10.7109375" style="46" customWidth="1"/>
    <col min="12" max="16384" width="14.42578125" style="46"/>
  </cols>
  <sheetData>
    <row r="3" spans="2:3" ht="18.75" x14ac:dyDescent="0.25">
      <c r="B3" s="56" t="s">
        <v>218</v>
      </c>
      <c r="C3" s="56" t="s">
        <v>233</v>
      </c>
    </row>
    <row r="4" spans="2:3" ht="99.75" customHeight="1" x14ac:dyDescent="0.25">
      <c r="B4" s="57" t="s">
        <v>219</v>
      </c>
      <c r="C4" s="59" t="s">
        <v>220</v>
      </c>
    </row>
    <row r="5" spans="2:3" ht="99.75" customHeight="1" x14ac:dyDescent="0.25">
      <c r="B5" s="57" t="s">
        <v>221</v>
      </c>
      <c r="C5" s="59" t="s">
        <v>234</v>
      </c>
    </row>
    <row r="6" spans="2:3" ht="99.75" customHeight="1" x14ac:dyDescent="0.25">
      <c r="B6" s="58" t="s">
        <v>222</v>
      </c>
      <c r="C6" s="59" t="s">
        <v>231</v>
      </c>
    </row>
    <row r="7" spans="2:3" ht="176.25" customHeight="1" x14ac:dyDescent="0.25">
      <c r="B7" s="58" t="s">
        <v>223</v>
      </c>
      <c r="C7" s="59" t="s">
        <v>235</v>
      </c>
    </row>
    <row r="8" spans="2:3" ht="99.75" customHeight="1" x14ac:dyDescent="0.25">
      <c r="B8" s="58" t="s">
        <v>224</v>
      </c>
      <c r="C8" s="59" t="s">
        <v>232</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Matriz General de Riesgos</vt:lpstr>
      <vt:lpstr>Probabilidad del Riesgo </vt:lpstr>
      <vt:lpstr>Impacto de Riesgo</vt:lpstr>
      <vt:lpstr>Valoración del riesgo</vt:lpstr>
      <vt:lpstr>Categoria del Riesgo</vt:lpstr>
      <vt:lpstr>Tratamiento de los Riesgos </vt:lpstr>
      <vt:lpstr>'Matriz General de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Pintor Ospina</dc:creator>
  <cp:lastModifiedBy>Candy Zuley Orozco Alvarado</cp:lastModifiedBy>
  <cp:lastPrinted>2020-03-18T14:31:17Z</cp:lastPrinted>
  <dcterms:created xsi:type="dcterms:W3CDTF">2019-03-13T20:19:51Z</dcterms:created>
  <dcterms:modified xsi:type="dcterms:W3CDTF">2025-01-28T00:41:39Z</dcterms:modified>
</cp:coreProperties>
</file>