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book/Desktop/DISTRITO DE RIOHACHA/2025/LP/LP-001-2025 ASEO I.E. VIGENCIA 2025/"/>
    </mc:Choice>
  </mc:AlternateContent>
  <xr:revisionPtr revIDLastSave="0" documentId="8_{6AC3D7F0-EB0A-8D4D-89B6-780CD701D988}" xr6:coauthVersionLast="47" xr6:coauthVersionMax="47" xr10:uidLastSave="{00000000-0000-0000-0000-000000000000}"/>
  <bookViews>
    <workbookView xWindow="0" yWindow="0" windowWidth="28800" windowHeight="18000" xr2:uid="{DDBB9247-4702-1C42-8EFB-16B0743EDDA2}"/>
  </bookViews>
  <sheets>
    <sheet name="PPTO OFICIAL" sheetId="1" r:id="rId1"/>
    <sheet name="DETALLE COSTO OPERARIO" sheetId="5" r:id="rId2"/>
    <sheet name="DETALLE RECURSO HUMANO" sheetId="2" r:id="rId3"/>
    <sheet name="DETALLE ELEMENTOS DE ASEO" sheetId="3" r:id="rId4"/>
    <sheet name="DETALLE LIMPIEZA CANALETAS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 s="1"/>
  <c r="H2" i="4" l="1"/>
  <c r="H3" i="4" s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3" i="3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4" i="2"/>
  <c r="G3" i="1"/>
  <c r="G4" i="1"/>
  <c r="G5" i="1"/>
  <c r="G2" i="1"/>
  <c r="H19" i="3" l="1"/>
  <c r="G52" i="2"/>
  <c r="G6" i="1"/>
  <c r="G9" i="1" l="1"/>
</calcChain>
</file>

<file path=xl/sharedStrings.xml><?xml version="1.0" encoding="utf-8"?>
<sst xmlns="http://schemas.openxmlformats.org/spreadsheetml/2006/main" count="177" uniqueCount="160">
  <si>
    <t>Actividades</t>
  </si>
  <si>
    <t>Detalle</t>
  </si>
  <si>
    <t>Cant</t>
  </si>
  <si>
    <t>Unidad de Medida</t>
  </si>
  <si>
    <t>Nro de Meses</t>
  </si>
  <si>
    <t xml:space="preserve"> Valor Unitario Aproximados </t>
  </si>
  <si>
    <t>Valor Total</t>
  </si>
  <si>
    <t xml:space="preserve">SERVICIO DE ASEO EN SEDES DE ESTABLECIMIENTOS EDUCATIVOS </t>
  </si>
  <si>
    <t>Personas</t>
  </si>
  <si>
    <t xml:space="preserve">Elementos de Aseo </t>
  </si>
  <si>
    <t xml:space="preserve">Limpieza de Canaletas y desagüe de agua lluvias. </t>
  </si>
  <si>
    <t>Sedes</t>
  </si>
  <si>
    <t>Recurso Humano (Operario)</t>
  </si>
  <si>
    <t>Recurso Humano (Supervisor)</t>
  </si>
  <si>
    <t>VIGENCIA 2025</t>
  </si>
  <si>
    <t>PROMEDIO DE VALORES</t>
  </si>
  <si>
    <t>SERVICIOS</t>
  </si>
  <si>
    <t>INSTITUCIÓN</t>
  </si>
  <si>
    <t>SEDE</t>
  </si>
  <si>
    <t>CANTIDAD</t>
  </si>
  <si>
    <t>MESES</t>
  </si>
  <si>
    <t>COSTO PROMEDIO UNITARIO</t>
  </si>
  <si>
    <t>COSTO TOTAL MES</t>
  </si>
  <si>
    <t>PERSONAL PARA PRESTACIÓN DEL SERVICIO DE ASEO EN LAS INSTITUCIONES EDUCATIVAS.</t>
  </si>
  <si>
    <t>INSTITUCIÓN EDUCATIVA CENTRO DE INTEGRACIÓN POPULAR</t>
  </si>
  <si>
    <t>CENTRO DE INTEGRACIÓN POPULAR</t>
  </si>
  <si>
    <t>NUEVO HORIZONTE</t>
  </si>
  <si>
    <t>DOCE DE OCTUBRE</t>
  </si>
  <si>
    <t>INSTITUCIÓN EDUCATIVA ISABEL MARIA CUESTA</t>
  </si>
  <si>
    <t>ISABEL MARIA CUESTA</t>
  </si>
  <si>
    <t>MAURICIO LOPEZ SIERRA</t>
  </si>
  <si>
    <t>JOSE ARNOLDO MARIN</t>
  </si>
  <si>
    <t>INSTITUCIÓN EDUCATIVA HELION PINEDO RIOS</t>
  </si>
  <si>
    <t>HELION PINEDO RIOS</t>
  </si>
  <si>
    <t>7 DE AGOSTO</t>
  </si>
  <si>
    <t>INSTITUCION EDUCATIVA CHON-KAY</t>
  </si>
  <si>
    <t>INMACULADA</t>
  </si>
  <si>
    <t>REMEDIOS MORALES DE GUAO</t>
  </si>
  <si>
    <t>INSTITUCIÓN EDUCATIVA LIVIO REINALDO FISCHIONE</t>
  </si>
  <si>
    <t>LIVIO REINALDO FISCHIONE</t>
  </si>
  <si>
    <t>CELIA CATALINA</t>
  </si>
  <si>
    <t>EL PARAISO</t>
  </si>
  <si>
    <t>INSTITUCIÓN EDUCATIVA JOSE ANTONIO GALAN</t>
  </si>
  <si>
    <t>JOSE ANTONIO GALAN</t>
  </si>
  <si>
    <t>COOPERATIVO</t>
  </si>
  <si>
    <t>INSTITUCION EDUCATIVA ECOLOGICA DEL CARMEN</t>
  </si>
  <si>
    <t>RAQUEL BALLESTERO BERNIER</t>
  </si>
  <si>
    <t>URBANA MIXTA MACHIKON</t>
  </si>
  <si>
    <t>INSTITUCIÓN EDUCATIVA DENCIL ESCOLAR</t>
  </si>
  <si>
    <t>MEGACOLEGIO</t>
  </si>
  <si>
    <t>GUAYACANAL</t>
  </si>
  <si>
    <t>TAWAIRA</t>
  </si>
  <si>
    <t>DENCIL ESCOLAR</t>
  </si>
  <si>
    <t>INSTITUCIÓN EDUCATIVA FAMILIA DE NAZARETH</t>
  </si>
  <si>
    <t>FAMILIA DE NAZARETH</t>
  </si>
  <si>
    <t>INSTITUCIÓN EDUCATIVA MARIA DORALIZA LOPEZ DE MEJIA</t>
  </si>
  <si>
    <t>MARIA DORALIZA LOPEZ DE MEJIA</t>
  </si>
  <si>
    <t>INSTITUCIÓN EDUCATIVA AGRICOLA DE TOMARRAZON</t>
  </si>
  <si>
    <t>AGRICOLA DE TOMARRAZÓN</t>
  </si>
  <si>
    <t>MIXTA CAMILO TORRES</t>
  </si>
  <si>
    <t>MIXTA DE GALAN</t>
  </si>
  <si>
    <t>MIXTA DE BARBACOAS</t>
  </si>
  <si>
    <t>MIXTA DE ARROYO ARENAS</t>
  </si>
  <si>
    <t>MIXTA EL ABRA</t>
  </si>
  <si>
    <t>INSTITUCIÓN EDUCATIVA EUGENIA HERRERA</t>
  </si>
  <si>
    <t>EUGENIA HERRERA</t>
  </si>
  <si>
    <t>RURAL MIXTA DE PRIMARIA</t>
  </si>
  <si>
    <t>INSTITUCIÓN EDUCATIVA SAN JUAN BAUTISTA</t>
  </si>
  <si>
    <t>SAN JUAN BAUTISTA</t>
  </si>
  <si>
    <t>RURAL MIXTA DE CERRILLO</t>
  </si>
  <si>
    <t>INSTITUCIÓN EDUCATIVA SIERRA NEVADA</t>
  </si>
  <si>
    <t>JUAN Y MEDIO</t>
  </si>
  <si>
    <t>LOS MORENEROS</t>
  </si>
  <si>
    <t>CASCAJALITO</t>
  </si>
  <si>
    <t>INSTITUCIÓN EDUCATIVA EVARISTO ACOSTA</t>
  </si>
  <si>
    <t>EVARISTO ACOSTA</t>
  </si>
  <si>
    <t>MIXTA PRIMARIA MONGUI</t>
  </si>
  <si>
    <t>MIXTA VILLA MARTIN</t>
  </si>
  <si>
    <t>MIXTA CERRO PERALTA</t>
  </si>
  <si>
    <t>INSTITUCIÓN EDUCATIVA LUIS ANTONIO ROBLES</t>
  </si>
  <si>
    <t>LUIS ANTONIO ROBLES</t>
  </si>
  <si>
    <t>JOSE MARIA SILVA PLAZA</t>
  </si>
  <si>
    <t>CENTRO EDUCATIVO DEL CARIBE</t>
  </si>
  <si>
    <t>DEL CARIBE (TIGRERA)</t>
  </si>
  <si>
    <t>DEL CARIBE (PELECHUA)</t>
  </si>
  <si>
    <t>DEL CARIBE (EBANAL)</t>
  </si>
  <si>
    <t>CENTRO EDUCATIVO JOSE CHOLES</t>
  </si>
  <si>
    <t>JOSE CHOLES (PRIMARIA)</t>
  </si>
  <si>
    <t>JOSE CHOLES (BACHILLERATO)</t>
  </si>
  <si>
    <t>SUPERVISOR</t>
  </si>
  <si>
    <t>TOTAL RECURSO HUMANO</t>
  </si>
  <si>
    <t>ITEMS</t>
  </si>
  <si>
    <t>DESCRIPCION</t>
  </si>
  <si>
    <t>UNIDAD DE MEDIDA</t>
  </si>
  <si>
    <t>CANT. A ENTREGAR MENSUAL</t>
  </si>
  <si>
    <t>No. DE OPERARIOS</t>
  </si>
  <si>
    <t>VALOR PROMEDIO UNITARIO</t>
  </si>
  <si>
    <t xml:space="preserve">VALOR TOTAL </t>
  </si>
  <si>
    <t>Ácido Muriático botella, con volumen: mínimo de 800 cc Porcentaje: 28% de ácido clorhídrico</t>
  </si>
  <si>
    <t>Unidad</t>
  </si>
  <si>
    <t>Creolina concentrada desinfectante x 250 ML</t>
  </si>
  <si>
    <t>Detergente En Polvo para aseo de mínimo 1.000 gr</t>
  </si>
  <si>
    <t>Bayetilla roja en material de algodón L:100 cm x Ancg: 80 cm</t>
  </si>
  <si>
    <t>Metro</t>
  </si>
  <si>
    <t>Bolsa De Basura Negra De 100X70 cm</t>
  </si>
  <si>
    <t>Paquete X 10</t>
  </si>
  <si>
    <t>Bolsa De Basura Súper Jumbo mínimo de 90 X 120 cm</t>
  </si>
  <si>
    <t>paquete x 20</t>
  </si>
  <si>
    <t>Cepillo Sanitario</t>
  </si>
  <si>
    <t>Escobas</t>
  </si>
  <si>
    <t>Esponjillas Sintéticas</t>
  </si>
  <si>
    <t>Guantes Industriales</t>
  </si>
  <si>
    <t>Limpiador Desinfectante 4000 Cm3</t>
  </si>
  <si>
    <t>Rastrillo</t>
  </si>
  <si>
    <t>Límpido Blanqueador Desinfectante X galón</t>
  </si>
  <si>
    <t xml:space="preserve">trapero microfibra antibacterial semi-industrial, alto 4 cm, ancho 15 cm y largo 1,76 cm con porta trapero. </t>
  </si>
  <si>
    <t>Balde plásticos de 10 litros</t>
  </si>
  <si>
    <t>Recogedor de Basura plastico con perfil, ancho 24.7 cm, largo: 26.5 cm y alto 81.8 cm</t>
  </si>
  <si>
    <t>Global</t>
  </si>
  <si>
    <t>DETALLE INSUMOS DE ASEO</t>
  </si>
  <si>
    <t>SUBTOTAL INSUMOS</t>
  </si>
  <si>
    <t xml:space="preserve">UNIDAD </t>
  </si>
  <si>
    <t>CANT. POR SEDES</t>
  </si>
  <si>
    <t>CANT DE SERVICIOS</t>
  </si>
  <si>
    <t xml:space="preserve">MESES </t>
  </si>
  <si>
    <t>VALOR UNITARIO</t>
  </si>
  <si>
    <t>VALOR TOTAL</t>
  </si>
  <si>
    <t>Aseo, limpieza y recolección de residuos en canaletas</t>
  </si>
  <si>
    <t>SUBTOTAL N° 3</t>
  </si>
  <si>
    <t xml:space="preserve"> SUELDO CONTRATADO (MES) </t>
  </si>
  <si>
    <t xml:space="preserve"> SUBSIDIO DE TRANSPORTE </t>
  </si>
  <si>
    <t xml:space="preserve"> A. TOTAL A DEVENGAR </t>
  </si>
  <si>
    <t xml:space="preserve"> PRESTACIONES SOCIALES </t>
  </si>
  <si>
    <t xml:space="preserve"> PRIMA DE SERVICIO </t>
  </si>
  <si>
    <t xml:space="preserve"> CESANTIAS </t>
  </si>
  <si>
    <t xml:space="preserve"> INTERESES / CESANTIAS </t>
  </si>
  <si>
    <t xml:space="preserve"> VACACIONES </t>
  </si>
  <si>
    <t xml:space="preserve"> B. TOTAL PRESTACIONES SOCIALES </t>
  </si>
  <si>
    <t xml:space="preserve"> SEGURIDAD SOCIAL </t>
  </si>
  <si>
    <t xml:space="preserve"> APORTE PENSION </t>
  </si>
  <si>
    <t xml:space="preserve"> ARL </t>
  </si>
  <si>
    <t xml:space="preserve"> SALUD </t>
  </si>
  <si>
    <t xml:space="preserve"> C. TOTAL SEGURIDAD SOCIAL </t>
  </si>
  <si>
    <t xml:space="preserve"> PARAFISCALES </t>
  </si>
  <si>
    <t xml:space="preserve"> CAJAS DE COMPENSACION </t>
  </si>
  <si>
    <t xml:space="preserve"> D. TOTAL PARAFISCALES </t>
  </si>
  <si>
    <t xml:space="preserve"> GASTOS ADMINISTRTIVOS FINANCIEROS Y LEGALES </t>
  </si>
  <si>
    <t xml:space="preserve"> DOTACION </t>
  </si>
  <si>
    <t xml:space="preserve"> ELEMENTOS DE P. PERSONAL </t>
  </si>
  <si>
    <t xml:space="preserve"> BIENESTAR SOCIAL Y CAPACITACION </t>
  </si>
  <si>
    <t xml:space="preserve"> EXAMENES DE INGRESO Y EGRESO </t>
  </si>
  <si>
    <t xml:space="preserve"> GASTOS DE TRANSPORTE Y SUPERVISION </t>
  </si>
  <si>
    <t xml:space="preserve"> E. TOTAL COSTOS ADICIONALES </t>
  </si>
  <si>
    <t>SUBTOTAL A+B+C+D+E</t>
  </si>
  <si>
    <t>VALOR TOTAL UNITARIO SERVICIO MENSUAL OPERARIO TIEMPO COMPLETO</t>
  </si>
  <si>
    <t>DETALLE COSTO DE OPERARIO</t>
  </si>
  <si>
    <t xml:space="preserve">SUBTOTAL </t>
  </si>
  <si>
    <t>AIU</t>
  </si>
  <si>
    <t>IVA DEL AIU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</si>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</sst>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_-&quot;$&quot;\ * #,##0.000_-;\-&quot;$&quot;\ * #,##0.000_-;_-&quot;$&quot;\ * &quot;-&quot;_-;_-@_-"/>
    <numFmt numFmtId="169" formatCode="0.00000%"/>
  </numFmts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9"/>
      <color rgb="FF000000"/>
      <name val="Cambria"/>
      <family val="1"/>
    </font>
    <font>
      <sz val="9"/>
      <color rgb="FF000000"/>
      <name val="Cambria"/>
      <family val="1"/>
    </font>
    <font>
      <b/>
      <sz val="8"/>
      <color theme="1"/>
      <name val="Cambria"/>
      <family val="1"/>
    </font>
    <font>
      <b/>
      <sz val="8"/>
      <color rgb="FF000000"/>
      <name val="Cambria"/>
      <family val="1"/>
    </font>
    <font>
      <sz val="8"/>
      <color rgb="FF000000"/>
      <name val="Cambria"/>
      <family val="1"/>
    </font>
    <font>
      <sz val="8"/>
      <color theme="1"/>
      <name val="Cambria"/>
      <family val="1"/>
    </font>
    <font>
      <sz val="8"/>
      <color rgb="FF0C0C0C"/>
      <name val="Cambria"/>
      <family val="1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Cambria"/>
      <family val="1"/>
    </font>
    <font>
      <b/>
      <sz val="11"/>
      <color rgb="FF000000"/>
      <name val="Cambria"/>
      <family val="1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sz val="9"/>
      <color theme="1"/>
      <name val="Cambria"/>
      <family val="1"/>
    </font>
    <font>
      <b/>
      <sz val="9"/>
      <color theme="1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BCD6ED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 wrapText="1"/>
    </xf>
    <xf numFmtId="4" fontId="0" fillId="0" borderId="0" xfId="0" applyNumberFormat="1"/>
    <xf numFmtId="8" fontId="0" fillId="0" borderId="0" xfId="0" applyNumberFormat="1"/>
    <xf numFmtId="8" fontId="4" fillId="3" borderId="1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8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8" fontId="6" fillId="4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8" fontId="12" fillId="0" borderId="2" xfId="0" applyNumberFormat="1" applyFont="1" applyBorder="1" applyAlignment="1">
      <alignment horizontal="center" vertical="center" wrapText="1"/>
    </xf>
    <xf numFmtId="8" fontId="10" fillId="0" borderId="2" xfId="0" applyNumberFormat="1" applyFont="1" applyBorder="1" applyAlignment="1">
      <alignment horizontal="center" vertical="center" wrapText="1"/>
    </xf>
    <xf numFmtId="42" fontId="0" fillId="0" borderId="0" xfId="0" applyNumberFormat="1"/>
    <xf numFmtId="42" fontId="0" fillId="0" borderId="0" xfId="1" applyFont="1"/>
    <xf numFmtId="165" fontId="0" fillId="0" borderId="0" xfId="1" applyNumberFormat="1" applyFont="1"/>
    <xf numFmtId="0" fontId="4" fillId="3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64" fontId="16" fillId="0" borderId="2" xfId="1" applyNumberFormat="1" applyFont="1" applyBorder="1" applyAlignment="1">
      <alignment horizontal="center" vertical="center" wrapText="1"/>
    </xf>
    <xf numFmtId="164" fontId="13" fillId="0" borderId="2" xfId="1" applyNumberFormat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6" fontId="7" fillId="0" borderId="2" xfId="0" applyNumberFormat="1" applyFont="1" applyBorder="1" applyAlignment="1">
      <alignment horizontal="center" vertical="center" wrapText="1"/>
    </xf>
    <xf numFmtId="6" fontId="6" fillId="7" borderId="2" xfId="0" applyNumberFormat="1" applyFont="1" applyFill="1" applyBorder="1" applyAlignment="1">
      <alignment horizontal="center" vertical="center" wrapText="1"/>
    </xf>
    <xf numFmtId="6" fontId="7" fillId="6" borderId="2" xfId="0" applyNumberFormat="1" applyFont="1" applyFill="1" applyBorder="1" applyAlignment="1">
      <alignment horizontal="center" vertical="center" wrapText="1"/>
    </xf>
    <xf numFmtId="8" fontId="6" fillId="6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righ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42" fontId="3" fillId="2" borderId="2" xfId="1" applyFont="1" applyFill="1" applyBorder="1" applyAlignment="1">
      <alignment horizontal="center" vertical="center" wrapText="1"/>
    </xf>
    <xf numFmtId="42" fontId="4" fillId="3" borderId="2" xfId="1" applyFont="1" applyFill="1" applyBorder="1" applyAlignment="1">
      <alignment horizontal="right" vertical="center"/>
    </xf>
    <xf numFmtId="42" fontId="4" fillId="0" borderId="2" xfId="1" applyFont="1" applyBorder="1" applyAlignment="1">
      <alignment horizontal="right" vertical="center"/>
    </xf>
    <xf numFmtId="42" fontId="4" fillId="3" borderId="2" xfId="1" applyFont="1" applyFill="1" applyBorder="1" applyAlignment="1">
      <alignment horizontal="right" vertical="center" wrapText="1"/>
    </xf>
    <xf numFmtId="42" fontId="18" fillId="8" borderId="2" xfId="1" applyFont="1" applyFill="1" applyBorder="1"/>
    <xf numFmtId="3" fontId="0" fillId="0" borderId="0" xfId="0" applyNumberFormat="1"/>
    <xf numFmtId="169" fontId="0" fillId="0" borderId="0" xfId="2" applyNumberFormat="1" applyFont="1"/>
    <xf numFmtId="0" fontId="3" fillId="2" borderId="2" xfId="0" applyFont="1" applyFill="1" applyBorder="1" applyAlignment="1">
      <alignment horizontal="right" vertical="center" wrapText="1"/>
    </xf>
    <xf numFmtId="0" fontId="3" fillId="9" borderId="2" xfId="0" applyFont="1" applyFill="1" applyBorder="1" applyAlignment="1">
      <alignment horizontal="right" vertical="center" wrapText="1"/>
    </xf>
    <xf numFmtId="42" fontId="4" fillId="9" borderId="2" xfId="1" applyFont="1" applyFill="1" applyBorder="1" applyAlignment="1">
      <alignment horizontal="right" vertical="center"/>
    </xf>
    <xf numFmtId="42" fontId="17" fillId="9" borderId="2" xfId="1" applyFont="1" applyFill="1" applyBorder="1"/>
    <xf numFmtId="42" fontId="4" fillId="10" borderId="2" xfId="1" applyFont="1" applyFill="1" applyBorder="1" applyAlignment="1">
      <alignment horizontal="right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7ECA3-96BF-EC48-9F49-AD2E0AC3D0C6}">
  <dimension ref="A1:H18"/>
  <sheetViews>
    <sheetView tabSelected="1" workbookViewId="0">
      <selection activeCell="C19" sqref="C19"/>
    </sheetView>
  </sheetViews>
  <sheetFormatPr baseColWidth="10" defaultRowHeight="16" x14ac:dyDescent="0.2"/>
  <cols>
    <col min="1" max="1" width="16.5" customWidth="1"/>
    <col min="2" max="2" width="19.33203125" customWidth="1"/>
    <col min="3" max="3" width="15.1640625" bestFit="1" customWidth="1"/>
    <col min="5" max="5" width="11.1640625" bestFit="1" customWidth="1"/>
    <col min="6" max="6" width="14.6640625" style="15" customWidth="1"/>
    <col min="7" max="7" width="22.1640625" style="15" customWidth="1"/>
  </cols>
  <sheetData>
    <row r="1" spans="1:8" ht="43" customHeight="1" x14ac:dyDescent="0.2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46" t="s">
        <v>5</v>
      </c>
      <c r="G1" s="46" t="s">
        <v>6</v>
      </c>
      <c r="H1" s="1"/>
    </row>
    <row r="2" spans="1:8" ht="26" x14ac:dyDescent="0.2">
      <c r="A2" s="33" t="s">
        <v>7</v>
      </c>
      <c r="B2" s="17" t="s">
        <v>12</v>
      </c>
      <c r="C2" s="17">
        <v>58</v>
      </c>
      <c r="D2" s="17" t="s">
        <v>8</v>
      </c>
      <c r="E2" s="17">
        <v>6</v>
      </c>
      <c r="F2" s="48">
        <v>2733742.67</v>
      </c>
      <c r="G2" s="47">
        <f>+C2*E2*F2</f>
        <v>951342449.15999997</v>
      </c>
      <c r="H2" s="1"/>
    </row>
    <row r="3" spans="1:8" ht="26" x14ac:dyDescent="0.2">
      <c r="A3" s="33"/>
      <c r="B3" s="17" t="s">
        <v>13</v>
      </c>
      <c r="C3" s="17">
        <v>1</v>
      </c>
      <c r="D3" s="17" t="s">
        <v>8</v>
      </c>
      <c r="E3" s="17">
        <v>6</v>
      </c>
      <c r="F3" s="48">
        <v>4465771.33</v>
      </c>
      <c r="G3" s="47">
        <f t="shared" ref="G3:G5" si="0">+C3*E3*F3</f>
        <v>26794627.98</v>
      </c>
      <c r="H3" s="1"/>
    </row>
    <row r="4" spans="1:8" x14ac:dyDescent="0.2">
      <c r="A4" s="33"/>
      <c r="B4" s="17" t="s">
        <v>9</v>
      </c>
      <c r="C4" s="17">
        <v>1</v>
      </c>
      <c r="D4" s="17" t="s">
        <v>118</v>
      </c>
      <c r="E4" s="17">
        <v>6</v>
      </c>
      <c r="F4" s="49">
        <v>31140119.960000001</v>
      </c>
      <c r="G4" s="47">
        <f t="shared" si="0"/>
        <v>186840719.75999999</v>
      </c>
      <c r="H4" s="1"/>
    </row>
    <row r="5" spans="1:8" ht="26" x14ac:dyDescent="0.2">
      <c r="A5" s="33"/>
      <c r="B5" s="17" t="s">
        <v>10</v>
      </c>
      <c r="C5" s="17">
        <v>47</v>
      </c>
      <c r="D5" s="17" t="s">
        <v>11</v>
      </c>
      <c r="E5" s="17">
        <v>3</v>
      </c>
      <c r="F5" s="49">
        <v>445800</v>
      </c>
      <c r="G5" s="47">
        <f t="shared" si="0"/>
        <v>62857800</v>
      </c>
      <c r="H5" s="1"/>
    </row>
    <row r="6" spans="1:8" x14ac:dyDescent="0.2">
      <c r="A6" s="53" t="s">
        <v>156</v>
      </c>
      <c r="B6" s="53"/>
      <c r="C6" s="53"/>
      <c r="D6" s="53"/>
      <c r="E6" s="53"/>
      <c r="F6" s="53"/>
      <c r="G6" s="57">
        <f>SUM(G2:G5)</f>
        <v>1227835596.9000001</v>
      </c>
      <c r="H6" s="1"/>
    </row>
    <row r="7" spans="1:8" x14ac:dyDescent="0.2">
      <c r="A7" s="54" t="s">
        <v>157</v>
      </c>
      <c r="B7" s="54"/>
      <c r="C7" s="54"/>
      <c r="D7" s="54"/>
      <c r="E7" s="54"/>
      <c r="F7" s="54"/>
      <c r="G7" s="55">
        <f>+G6*18.11%</f>
        <v>222361026.59858999</v>
      </c>
    </row>
    <row r="8" spans="1:8" x14ac:dyDescent="0.2">
      <c r="A8" s="54" t="s">
        <v>158</v>
      </c>
      <c r="B8" s="54"/>
      <c r="C8" s="54"/>
      <c r="D8" s="54"/>
      <c r="E8" s="54"/>
      <c r="F8" s="54"/>
      <c r="G8" s="56">
        <f>+G7*19%</f>
        <v>42248595.053732097</v>
      </c>
    </row>
    <row r="9" spans="1:8" x14ac:dyDescent="0.2">
      <c r="A9" s="53" t="s">
        <v>159</v>
      </c>
      <c r="B9" s="53"/>
      <c r="C9" s="53"/>
      <c r="D9" s="53"/>
      <c r="E9" s="53"/>
      <c r="F9" s="53"/>
      <c r="G9" s="50">
        <f>+G6+G7+G8</f>
        <v>1492445218.5523221</v>
      </c>
    </row>
    <row r="16" spans="1:8" x14ac:dyDescent="0.2">
      <c r="C16" s="2"/>
    </row>
    <row r="17" spans="3:5" x14ac:dyDescent="0.2">
      <c r="E17" s="52"/>
    </row>
    <row r="18" spans="3:5" x14ac:dyDescent="0.2">
      <c r="C18" s="51"/>
    </row>
  </sheetData>
  <mergeCells count="5">
    <mergeCell ref="A9:F9"/>
    <mergeCell ref="A6:F6"/>
    <mergeCell ref="A2:A5"/>
    <mergeCell ref="A7:F7"/>
    <mergeCell ref="A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DA1F5-5159-6B46-BF21-67D31F4007EE}">
  <dimension ref="A1:C27"/>
  <sheetViews>
    <sheetView workbookViewId="0">
      <selection activeCell="B35" sqref="B35"/>
    </sheetView>
  </sheetViews>
  <sheetFormatPr baseColWidth="10" defaultRowHeight="16" x14ac:dyDescent="0.2"/>
  <cols>
    <col min="1" max="1" width="25.6640625" customWidth="1"/>
    <col min="2" max="2" width="24.33203125" customWidth="1"/>
    <col min="3" max="3" width="27.6640625" customWidth="1"/>
  </cols>
  <sheetData>
    <row r="1" spans="1:3" x14ac:dyDescent="0.2">
      <c r="A1" s="35" t="s">
        <v>155</v>
      </c>
      <c r="B1" s="35"/>
      <c r="C1" s="35"/>
    </row>
    <row r="2" spans="1:3" x14ac:dyDescent="0.2">
      <c r="A2" s="34" t="s">
        <v>129</v>
      </c>
      <c r="B2" s="34"/>
      <c r="C2" s="27">
        <v>1423500</v>
      </c>
    </row>
    <row r="3" spans="1:3" x14ac:dyDescent="0.2">
      <c r="A3" s="34" t="s">
        <v>130</v>
      </c>
      <c r="B3" s="34"/>
      <c r="C3" s="27">
        <v>200000</v>
      </c>
    </row>
    <row r="4" spans="1:3" x14ac:dyDescent="0.2">
      <c r="A4" s="36" t="s">
        <v>131</v>
      </c>
      <c r="B4" s="36"/>
      <c r="C4" s="28">
        <v>1623500</v>
      </c>
    </row>
    <row r="5" spans="1:3" x14ac:dyDescent="0.2">
      <c r="A5" s="35" t="s">
        <v>132</v>
      </c>
      <c r="B5" s="35"/>
      <c r="C5" s="35"/>
    </row>
    <row r="6" spans="1:3" x14ac:dyDescent="0.2">
      <c r="A6" s="26" t="s">
        <v>133</v>
      </c>
      <c r="B6" s="31">
        <v>8.3299999999999999E-2</v>
      </c>
      <c r="C6" s="27">
        <v>135238</v>
      </c>
    </row>
    <row r="7" spans="1:3" x14ac:dyDescent="0.2">
      <c r="A7" s="26" t="s">
        <v>134</v>
      </c>
      <c r="B7" s="31">
        <v>8.3299999999999999E-2</v>
      </c>
      <c r="C7" s="27">
        <v>121785</v>
      </c>
    </row>
    <row r="8" spans="1:3" x14ac:dyDescent="0.2">
      <c r="A8" s="26" t="s">
        <v>135</v>
      </c>
      <c r="B8" s="31">
        <v>0.01</v>
      </c>
      <c r="C8" s="27">
        <v>1218</v>
      </c>
    </row>
    <row r="9" spans="1:3" x14ac:dyDescent="0.2">
      <c r="A9" s="26" t="s">
        <v>136</v>
      </c>
      <c r="B9" s="31">
        <v>4.1700000000000001E-2</v>
      </c>
      <c r="C9" s="27">
        <v>54210</v>
      </c>
    </row>
    <row r="10" spans="1:3" x14ac:dyDescent="0.2">
      <c r="A10" s="36" t="s">
        <v>137</v>
      </c>
      <c r="B10" s="36"/>
      <c r="C10" s="28">
        <v>298997</v>
      </c>
    </row>
    <row r="11" spans="1:3" x14ac:dyDescent="0.2">
      <c r="A11" s="35" t="s">
        <v>138</v>
      </c>
      <c r="B11" s="35"/>
      <c r="C11" s="35"/>
    </row>
    <row r="12" spans="1:3" x14ac:dyDescent="0.2">
      <c r="A12" s="26" t="s">
        <v>139</v>
      </c>
      <c r="B12" s="31">
        <v>0.12</v>
      </c>
      <c r="C12" s="27">
        <v>156000</v>
      </c>
    </row>
    <row r="13" spans="1:3" x14ac:dyDescent="0.2">
      <c r="A13" s="26" t="s">
        <v>140</v>
      </c>
      <c r="B13" s="31">
        <v>4.1700000000000001E-2</v>
      </c>
      <c r="C13" s="27">
        <v>54210</v>
      </c>
    </row>
    <row r="14" spans="1:3" x14ac:dyDescent="0.2">
      <c r="A14" s="26" t="s">
        <v>141</v>
      </c>
      <c r="B14" s="31">
        <v>8.5000000000000006E-2</v>
      </c>
      <c r="C14" s="27">
        <v>110500</v>
      </c>
    </row>
    <row r="15" spans="1:3" x14ac:dyDescent="0.2">
      <c r="A15" s="36" t="s">
        <v>142</v>
      </c>
      <c r="B15" s="36"/>
      <c r="C15" s="28">
        <v>320710</v>
      </c>
    </row>
    <row r="16" spans="1:3" x14ac:dyDescent="0.2">
      <c r="A16" s="35" t="s">
        <v>143</v>
      </c>
      <c r="B16" s="35"/>
      <c r="C16" s="35"/>
    </row>
    <row r="17" spans="1:3" x14ac:dyDescent="0.2">
      <c r="A17" s="26" t="s">
        <v>144</v>
      </c>
      <c r="B17" s="31">
        <v>0.04</v>
      </c>
      <c r="C17" s="27">
        <v>52000</v>
      </c>
    </row>
    <row r="18" spans="1:3" x14ac:dyDescent="0.2">
      <c r="A18" s="36" t="s">
        <v>145</v>
      </c>
      <c r="B18" s="36"/>
      <c r="C18" s="28">
        <v>52000</v>
      </c>
    </row>
    <row r="19" spans="1:3" x14ac:dyDescent="0.2">
      <c r="A19" s="35" t="s">
        <v>146</v>
      </c>
      <c r="B19" s="35"/>
      <c r="C19" s="35"/>
    </row>
    <row r="20" spans="1:3" x14ac:dyDescent="0.2">
      <c r="A20" s="34" t="s">
        <v>147</v>
      </c>
      <c r="B20" s="34"/>
      <c r="C20" s="27">
        <v>109853</v>
      </c>
    </row>
    <row r="21" spans="1:3" x14ac:dyDescent="0.2">
      <c r="A21" s="34" t="s">
        <v>148</v>
      </c>
      <c r="B21" s="34"/>
      <c r="C21" s="27">
        <v>60000</v>
      </c>
    </row>
    <row r="22" spans="1:3" x14ac:dyDescent="0.2">
      <c r="A22" s="34" t="s">
        <v>149</v>
      </c>
      <c r="B22" s="34"/>
      <c r="C22" s="27">
        <v>59683</v>
      </c>
    </row>
    <row r="23" spans="1:3" x14ac:dyDescent="0.2">
      <c r="A23" s="34" t="s">
        <v>150</v>
      </c>
      <c r="B23" s="34"/>
      <c r="C23" s="27">
        <v>97000</v>
      </c>
    </row>
    <row r="24" spans="1:3" x14ac:dyDescent="0.2">
      <c r="A24" s="34" t="s">
        <v>151</v>
      </c>
      <c r="B24" s="34"/>
      <c r="C24" s="27">
        <v>112000</v>
      </c>
    </row>
    <row r="25" spans="1:3" x14ac:dyDescent="0.2">
      <c r="A25" s="36" t="s">
        <v>152</v>
      </c>
      <c r="B25" s="36"/>
      <c r="C25" s="28">
        <v>438536</v>
      </c>
    </row>
    <row r="26" spans="1:3" x14ac:dyDescent="0.2">
      <c r="A26" s="35" t="s">
        <v>153</v>
      </c>
      <c r="B26" s="35"/>
      <c r="C26" s="29">
        <v>2733743</v>
      </c>
    </row>
    <row r="27" spans="1:3" x14ac:dyDescent="0.2">
      <c r="A27" s="35" t="s">
        <v>154</v>
      </c>
      <c r="B27" s="35"/>
      <c r="C27" s="30">
        <v>2733742.67</v>
      </c>
    </row>
  </sheetData>
  <mergeCells count="19">
    <mergeCell ref="A27:B27"/>
    <mergeCell ref="A21:B21"/>
    <mergeCell ref="A22:B22"/>
    <mergeCell ref="A23:B23"/>
    <mergeCell ref="A24:B24"/>
    <mergeCell ref="A25:B25"/>
    <mergeCell ref="A26:B26"/>
    <mergeCell ref="A20:B20"/>
    <mergeCell ref="A1:C1"/>
    <mergeCell ref="A2:B2"/>
    <mergeCell ref="A3:B3"/>
    <mergeCell ref="A4:B4"/>
    <mergeCell ref="A5:C5"/>
    <mergeCell ref="A10:B10"/>
    <mergeCell ref="A11:C11"/>
    <mergeCell ref="A15:B15"/>
    <mergeCell ref="A16:C16"/>
    <mergeCell ref="A18:B18"/>
    <mergeCell ref="A19:C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4C736-F7E6-A446-A0D1-B2DC2EF9DD32}">
  <dimension ref="A1:H59"/>
  <sheetViews>
    <sheetView workbookViewId="0">
      <selection activeCell="D63" sqref="D63"/>
    </sheetView>
  </sheetViews>
  <sheetFormatPr baseColWidth="10" defaultRowHeight="16" x14ac:dyDescent="0.2"/>
  <cols>
    <col min="6" max="6" width="13.33203125" customWidth="1"/>
    <col min="7" max="7" width="16" customWidth="1"/>
    <col min="9" max="9" width="17.6640625" bestFit="1" customWidth="1"/>
  </cols>
  <sheetData>
    <row r="1" spans="1:8" x14ac:dyDescent="0.2">
      <c r="A1" s="38" t="s">
        <v>14</v>
      </c>
      <c r="B1" s="38"/>
      <c r="C1" s="38"/>
      <c r="D1" s="38"/>
      <c r="E1" s="38"/>
      <c r="F1" s="40" t="s">
        <v>15</v>
      </c>
      <c r="G1" s="40"/>
      <c r="H1" s="1"/>
    </row>
    <row r="2" spans="1:8" ht="16" customHeight="1" x14ac:dyDescent="0.2">
      <c r="A2" s="38" t="s">
        <v>16</v>
      </c>
      <c r="B2" s="38" t="s">
        <v>17</v>
      </c>
      <c r="C2" s="38" t="s">
        <v>18</v>
      </c>
      <c r="D2" s="38" t="s">
        <v>19</v>
      </c>
      <c r="E2" s="38" t="s">
        <v>20</v>
      </c>
      <c r="F2" s="38" t="s">
        <v>21</v>
      </c>
      <c r="G2" s="38" t="s">
        <v>22</v>
      </c>
      <c r="H2" s="1"/>
    </row>
    <row r="3" spans="1:8" x14ac:dyDescent="0.2">
      <c r="A3" s="38"/>
      <c r="B3" s="38"/>
      <c r="C3" s="38"/>
      <c r="D3" s="38"/>
      <c r="E3" s="38"/>
      <c r="F3" s="38"/>
      <c r="G3" s="38"/>
      <c r="H3" s="1"/>
    </row>
    <row r="4" spans="1:8" ht="36" x14ac:dyDescent="0.2">
      <c r="A4" s="38" t="s">
        <v>23</v>
      </c>
      <c r="B4" s="37" t="s">
        <v>24</v>
      </c>
      <c r="C4" s="6" t="s">
        <v>25</v>
      </c>
      <c r="D4" s="5">
        <v>2</v>
      </c>
      <c r="E4" s="5">
        <v>6</v>
      </c>
      <c r="F4" s="7">
        <v>2733742.67</v>
      </c>
      <c r="G4" s="7">
        <f>+D4*E4*F4</f>
        <v>32804912.039999999</v>
      </c>
      <c r="H4" s="1"/>
    </row>
    <row r="5" spans="1:8" ht="24" x14ac:dyDescent="0.2">
      <c r="A5" s="38"/>
      <c r="B5" s="37"/>
      <c r="C5" s="6" t="s">
        <v>26</v>
      </c>
      <c r="D5" s="5">
        <v>1</v>
      </c>
      <c r="E5" s="5">
        <v>6</v>
      </c>
      <c r="F5" s="7">
        <v>2733742.67</v>
      </c>
      <c r="G5" s="7">
        <f t="shared" ref="G5:G51" si="0">+D5*E5*F5</f>
        <v>16402456.02</v>
      </c>
      <c r="H5" s="1"/>
    </row>
    <row r="6" spans="1:8" ht="24" x14ac:dyDescent="0.2">
      <c r="A6" s="38"/>
      <c r="B6" s="37"/>
      <c r="C6" s="6" t="s">
        <v>27</v>
      </c>
      <c r="D6" s="5">
        <v>1</v>
      </c>
      <c r="E6" s="5">
        <v>6</v>
      </c>
      <c r="F6" s="7">
        <v>2733742.67</v>
      </c>
      <c r="G6" s="7">
        <f t="shared" si="0"/>
        <v>16402456.02</v>
      </c>
      <c r="H6" s="1"/>
    </row>
    <row r="7" spans="1:8" ht="24" x14ac:dyDescent="0.2">
      <c r="A7" s="38"/>
      <c r="B7" s="37" t="s">
        <v>28</v>
      </c>
      <c r="C7" s="6" t="s">
        <v>29</v>
      </c>
      <c r="D7" s="5">
        <v>1</v>
      </c>
      <c r="E7" s="5">
        <v>6</v>
      </c>
      <c r="F7" s="7">
        <v>2733742.67</v>
      </c>
      <c r="G7" s="7">
        <f t="shared" si="0"/>
        <v>16402456.02</v>
      </c>
      <c r="H7" s="1"/>
    </row>
    <row r="8" spans="1:8" ht="24" x14ac:dyDescent="0.2">
      <c r="A8" s="38"/>
      <c r="B8" s="37"/>
      <c r="C8" s="6" t="s">
        <v>30</v>
      </c>
      <c r="D8" s="5">
        <v>1</v>
      </c>
      <c r="E8" s="5">
        <v>6</v>
      </c>
      <c r="F8" s="7">
        <v>2733742.67</v>
      </c>
      <c r="G8" s="7">
        <f t="shared" si="0"/>
        <v>16402456.02</v>
      </c>
      <c r="H8" s="1"/>
    </row>
    <row r="9" spans="1:8" ht="24" x14ac:dyDescent="0.2">
      <c r="A9" s="38"/>
      <c r="B9" s="37"/>
      <c r="C9" s="6" t="s">
        <v>31</v>
      </c>
      <c r="D9" s="5">
        <v>1</v>
      </c>
      <c r="E9" s="5">
        <v>6</v>
      </c>
      <c r="F9" s="7">
        <v>2733742.67</v>
      </c>
      <c r="G9" s="7">
        <f t="shared" si="0"/>
        <v>16402456.02</v>
      </c>
      <c r="H9" s="1"/>
    </row>
    <row r="10" spans="1:8" ht="27" customHeight="1" x14ac:dyDescent="0.2">
      <c r="A10" s="38"/>
      <c r="B10" s="37" t="s">
        <v>32</v>
      </c>
      <c r="C10" s="6" t="s">
        <v>33</v>
      </c>
      <c r="D10" s="5">
        <v>1</v>
      </c>
      <c r="E10" s="5">
        <v>6</v>
      </c>
      <c r="F10" s="7">
        <v>2733742.67</v>
      </c>
      <c r="G10" s="7">
        <f t="shared" si="0"/>
        <v>16402456.02</v>
      </c>
      <c r="H10" s="1"/>
    </row>
    <row r="11" spans="1:8" x14ac:dyDescent="0.2">
      <c r="A11" s="38"/>
      <c r="B11" s="37"/>
      <c r="C11" s="6" t="s">
        <v>34</v>
      </c>
      <c r="D11" s="5">
        <v>1</v>
      </c>
      <c r="E11" s="5">
        <v>6</v>
      </c>
      <c r="F11" s="7">
        <v>2733742.67</v>
      </c>
      <c r="G11" s="7">
        <f t="shared" si="0"/>
        <v>16402456.02</v>
      </c>
      <c r="H11" s="1"/>
    </row>
    <row r="12" spans="1:8" x14ac:dyDescent="0.2">
      <c r="A12" s="38"/>
      <c r="B12" s="37" t="s">
        <v>35</v>
      </c>
      <c r="C12" s="6" t="s">
        <v>36</v>
      </c>
      <c r="D12" s="5">
        <v>1</v>
      </c>
      <c r="E12" s="5">
        <v>6</v>
      </c>
      <c r="F12" s="7">
        <v>2733742.67</v>
      </c>
      <c r="G12" s="7">
        <f t="shared" si="0"/>
        <v>16402456.02</v>
      </c>
      <c r="H12" s="1"/>
    </row>
    <row r="13" spans="1:8" ht="36" x14ac:dyDescent="0.2">
      <c r="A13" s="38"/>
      <c r="B13" s="37"/>
      <c r="C13" s="6" t="s">
        <v>37</v>
      </c>
      <c r="D13" s="5">
        <v>1</v>
      </c>
      <c r="E13" s="5">
        <v>6</v>
      </c>
      <c r="F13" s="7">
        <v>2733742.67</v>
      </c>
      <c r="G13" s="7">
        <f t="shared" si="0"/>
        <v>16402456.02</v>
      </c>
      <c r="H13" s="1"/>
    </row>
    <row r="14" spans="1:8" ht="36" x14ac:dyDescent="0.2">
      <c r="A14" s="38"/>
      <c r="B14" s="37" t="s">
        <v>38</v>
      </c>
      <c r="C14" s="6" t="s">
        <v>39</v>
      </c>
      <c r="D14" s="5">
        <v>1</v>
      </c>
      <c r="E14" s="5">
        <v>6</v>
      </c>
      <c r="F14" s="7">
        <v>2733742.67</v>
      </c>
      <c r="G14" s="7">
        <f t="shared" si="0"/>
        <v>16402456.02</v>
      </c>
      <c r="H14" s="1"/>
    </row>
    <row r="15" spans="1:8" ht="24" x14ac:dyDescent="0.2">
      <c r="A15" s="38"/>
      <c r="B15" s="37"/>
      <c r="C15" s="6" t="s">
        <v>40</v>
      </c>
      <c r="D15" s="5">
        <v>1</v>
      </c>
      <c r="E15" s="5">
        <v>6</v>
      </c>
      <c r="F15" s="7">
        <v>2733742.67</v>
      </c>
      <c r="G15" s="7">
        <f t="shared" si="0"/>
        <v>16402456.02</v>
      </c>
      <c r="H15" s="1"/>
    </row>
    <row r="16" spans="1:8" x14ac:dyDescent="0.2">
      <c r="A16" s="38"/>
      <c r="B16" s="37"/>
      <c r="C16" s="6" t="s">
        <v>41</v>
      </c>
      <c r="D16" s="5">
        <v>1</v>
      </c>
      <c r="E16" s="5">
        <v>6</v>
      </c>
      <c r="F16" s="7">
        <v>2733742.67</v>
      </c>
      <c r="G16" s="7">
        <f t="shared" si="0"/>
        <v>16402456.02</v>
      </c>
      <c r="H16" s="1"/>
    </row>
    <row r="17" spans="1:8" ht="24" x14ac:dyDescent="0.2">
      <c r="A17" s="38"/>
      <c r="B17" s="37" t="s">
        <v>42</v>
      </c>
      <c r="C17" s="6" t="s">
        <v>43</v>
      </c>
      <c r="D17" s="5">
        <v>1</v>
      </c>
      <c r="E17" s="5">
        <v>6</v>
      </c>
      <c r="F17" s="7">
        <v>2733742.67</v>
      </c>
      <c r="G17" s="7">
        <f t="shared" si="0"/>
        <v>16402456.02</v>
      </c>
      <c r="H17" s="1"/>
    </row>
    <row r="18" spans="1:8" x14ac:dyDescent="0.2">
      <c r="A18" s="38"/>
      <c r="B18" s="37"/>
      <c r="C18" s="6" t="s">
        <v>44</v>
      </c>
      <c r="D18" s="5">
        <v>1</v>
      </c>
      <c r="E18" s="5">
        <v>6</v>
      </c>
      <c r="F18" s="7">
        <v>2733742.67</v>
      </c>
      <c r="G18" s="7">
        <f t="shared" si="0"/>
        <v>16402456.02</v>
      </c>
      <c r="H18" s="1"/>
    </row>
    <row r="19" spans="1:8" ht="36" x14ac:dyDescent="0.2">
      <c r="A19" s="38"/>
      <c r="B19" s="37" t="s">
        <v>45</v>
      </c>
      <c r="C19" s="6" t="s">
        <v>46</v>
      </c>
      <c r="D19" s="5">
        <v>1</v>
      </c>
      <c r="E19" s="5">
        <v>6</v>
      </c>
      <c r="F19" s="7">
        <v>2733742.67</v>
      </c>
      <c r="G19" s="7">
        <f t="shared" si="0"/>
        <v>16402456.02</v>
      </c>
      <c r="H19" s="1"/>
    </row>
    <row r="20" spans="1:8" ht="24" x14ac:dyDescent="0.2">
      <c r="A20" s="38"/>
      <c r="B20" s="37"/>
      <c r="C20" s="6" t="s">
        <v>47</v>
      </c>
      <c r="D20" s="5">
        <v>1</v>
      </c>
      <c r="E20" s="5">
        <v>6</v>
      </c>
      <c r="F20" s="7">
        <v>2733742.67</v>
      </c>
      <c r="G20" s="7">
        <f t="shared" si="0"/>
        <v>16402456.02</v>
      </c>
      <c r="H20" s="1"/>
    </row>
    <row r="21" spans="1:8" x14ac:dyDescent="0.2">
      <c r="A21" s="38"/>
      <c r="B21" s="37" t="s">
        <v>48</v>
      </c>
      <c r="C21" s="6" t="s">
        <v>49</v>
      </c>
      <c r="D21" s="5">
        <v>2</v>
      </c>
      <c r="E21" s="5">
        <v>6</v>
      </c>
      <c r="F21" s="7">
        <v>2733742.67</v>
      </c>
      <c r="G21" s="7">
        <f t="shared" si="0"/>
        <v>32804912.039999999</v>
      </c>
      <c r="H21" s="1"/>
    </row>
    <row r="22" spans="1:8" x14ac:dyDescent="0.2">
      <c r="A22" s="38"/>
      <c r="B22" s="37"/>
      <c r="C22" s="6" t="s">
        <v>50</v>
      </c>
      <c r="D22" s="5">
        <v>2</v>
      </c>
      <c r="E22" s="5">
        <v>6</v>
      </c>
      <c r="F22" s="7">
        <v>2733742.67</v>
      </c>
      <c r="G22" s="7">
        <f t="shared" si="0"/>
        <v>32804912.039999999</v>
      </c>
      <c r="H22" s="1"/>
    </row>
    <row r="23" spans="1:8" x14ac:dyDescent="0.2">
      <c r="A23" s="38"/>
      <c r="B23" s="37"/>
      <c r="C23" s="6" t="s">
        <v>51</v>
      </c>
      <c r="D23" s="5">
        <v>1</v>
      </c>
      <c r="E23" s="5">
        <v>6</v>
      </c>
      <c r="F23" s="7">
        <v>2733742.67</v>
      </c>
      <c r="G23" s="7">
        <f t="shared" si="0"/>
        <v>16402456.02</v>
      </c>
      <c r="H23" s="1"/>
    </row>
    <row r="24" spans="1:8" ht="24" x14ac:dyDescent="0.2">
      <c r="A24" s="38"/>
      <c r="B24" s="37"/>
      <c r="C24" s="6" t="s">
        <v>52</v>
      </c>
      <c r="D24" s="5">
        <v>1</v>
      </c>
      <c r="E24" s="5">
        <v>6</v>
      </c>
      <c r="F24" s="7">
        <v>2733742.67</v>
      </c>
      <c r="G24" s="7">
        <f t="shared" si="0"/>
        <v>16402456.02</v>
      </c>
      <c r="H24" s="1"/>
    </row>
    <row r="25" spans="1:8" ht="48" x14ac:dyDescent="0.2">
      <c r="A25" s="38"/>
      <c r="B25" s="5" t="s">
        <v>53</v>
      </c>
      <c r="C25" s="6" t="s">
        <v>54</v>
      </c>
      <c r="D25" s="5">
        <v>2</v>
      </c>
      <c r="E25" s="5">
        <v>6</v>
      </c>
      <c r="F25" s="7">
        <v>2733742.67</v>
      </c>
      <c r="G25" s="7">
        <f t="shared" si="0"/>
        <v>32804912.039999999</v>
      </c>
      <c r="H25" s="1"/>
    </row>
    <row r="26" spans="1:8" ht="60" x14ac:dyDescent="0.2">
      <c r="A26" s="38"/>
      <c r="B26" s="5" t="s">
        <v>55</v>
      </c>
      <c r="C26" s="6" t="s">
        <v>56</v>
      </c>
      <c r="D26" s="5">
        <v>3</v>
      </c>
      <c r="E26" s="5">
        <v>6</v>
      </c>
      <c r="F26" s="7">
        <v>2733742.67</v>
      </c>
      <c r="G26" s="7">
        <f t="shared" si="0"/>
        <v>49207368.060000002</v>
      </c>
      <c r="H26" s="1"/>
    </row>
    <row r="27" spans="1:8" ht="24" x14ac:dyDescent="0.2">
      <c r="A27" s="38"/>
      <c r="B27" s="37" t="s">
        <v>57</v>
      </c>
      <c r="C27" s="8" t="s">
        <v>58</v>
      </c>
      <c r="D27" s="5">
        <v>1</v>
      </c>
      <c r="E27" s="5">
        <v>6</v>
      </c>
      <c r="F27" s="7">
        <v>2733742.67</v>
      </c>
      <c r="G27" s="7">
        <f t="shared" si="0"/>
        <v>16402456.02</v>
      </c>
      <c r="H27" s="1"/>
    </row>
    <row r="28" spans="1:8" ht="24" x14ac:dyDescent="0.2">
      <c r="A28" s="38"/>
      <c r="B28" s="37"/>
      <c r="C28" s="6" t="s">
        <v>59</v>
      </c>
      <c r="D28" s="5">
        <v>1</v>
      </c>
      <c r="E28" s="5">
        <v>6</v>
      </c>
      <c r="F28" s="7">
        <v>2733742.67</v>
      </c>
      <c r="G28" s="7">
        <f t="shared" si="0"/>
        <v>16402456.02</v>
      </c>
      <c r="H28" s="1"/>
    </row>
    <row r="29" spans="1:8" ht="24" x14ac:dyDescent="0.2">
      <c r="A29" s="38"/>
      <c r="B29" s="37"/>
      <c r="C29" s="6" t="s">
        <v>60</v>
      </c>
      <c r="D29" s="5">
        <v>1</v>
      </c>
      <c r="E29" s="5">
        <v>6</v>
      </c>
      <c r="F29" s="7">
        <v>2733742.67</v>
      </c>
      <c r="G29" s="7">
        <f t="shared" si="0"/>
        <v>16402456.02</v>
      </c>
      <c r="H29" s="1"/>
    </row>
    <row r="30" spans="1:8" ht="24" x14ac:dyDescent="0.2">
      <c r="A30" s="38"/>
      <c r="B30" s="37"/>
      <c r="C30" s="6" t="s">
        <v>61</v>
      </c>
      <c r="D30" s="5">
        <v>1</v>
      </c>
      <c r="E30" s="5">
        <v>6</v>
      </c>
      <c r="F30" s="7">
        <v>2733742.67</v>
      </c>
      <c r="G30" s="7">
        <f t="shared" si="0"/>
        <v>16402456.02</v>
      </c>
      <c r="H30" s="1"/>
    </row>
    <row r="31" spans="1:8" ht="36" x14ac:dyDescent="0.2">
      <c r="A31" s="38"/>
      <c r="B31" s="37"/>
      <c r="C31" s="6" t="s">
        <v>62</v>
      </c>
      <c r="D31" s="5">
        <v>1</v>
      </c>
      <c r="E31" s="5">
        <v>6</v>
      </c>
      <c r="F31" s="7">
        <v>2733742.67</v>
      </c>
      <c r="G31" s="7">
        <f t="shared" si="0"/>
        <v>16402456.02</v>
      </c>
      <c r="H31" s="1"/>
    </row>
    <row r="32" spans="1:8" x14ac:dyDescent="0.2">
      <c r="A32" s="38"/>
      <c r="B32" s="37"/>
      <c r="C32" s="6" t="s">
        <v>63</v>
      </c>
      <c r="D32" s="5">
        <v>1</v>
      </c>
      <c r="E32" s="5">
        <v>6</v>
      </c>
      <c r="F32" s="7">
        <v>2733742.67</v>
      </c>
      <c r="G32" s="7">
        <f t="shared" si="0"/>
        <v>16402456.02</v>
      </c>
      <c r="H32" s="1"/>
    </row>
    <row r="33" spans="1:8" ht="24" x14ac:dyDescent="0.2">
      <c r="A33" s="38"/>
      <c r="B33" s="37" t="s">
        <v>64</v>
      </c>
      <c r="C33" s="8" t="s">
        <v>65</v>
      </c>
      <c r="D33" s="5">
        <v>1</v>
      </c>
      <c r="E33" s="5">
        <v>6</v>
      </c>
      <c r="F33" s="7">
        <v>2733742.67</v>
      </c>
      <c r="G33" s="7">
        <f t="shared" si="0"/>
        <v>16402456.02</v>
      </c>
      <c r="H33" s="1"/>
    </row>
    <row r="34" spans="1:8" ht="24" x14ac:dyDescent="0.2">
      <c r="A34" s="38"/>
      <c r="B34" s="37"/>
      <c r="C34" s="6" t="s">
        <v>66</v>
      </c>
      <c r="D34" s="5">
        <v>1</v>
      </c>
      <c r="E34" s="5">
        <v>6</v>
      </c>
      <c r="F34" s="7">
        <v>2733742.67</v>
      </c>
      <c r="G34" s="7">
        <f t="shared" si="0"/>
        <v>16402456.02</v>
      </c>
      <c r="H34" s="1"/>
    </row>
    <row r="35" spans="1:8" ht="24" x14ac:dyDescent="0.2">
      <c r="A35" s="38"/>
      <c r="B35" s="37" t="s">
        <v>67</v>
      </c>
      <c r="C35" s="8" t="s">
        <v>68</v>
      </c>
      <c r="D35" s="5">
        <v>2</v>
      </c>
      <c r="E35" s="5">
        <v>6</v>
      </c>
      <c r="F35" s="7">
        <v>2733742.67</v>
      </c>
      <c r="G35" s="7">
        <f t="shared" si="0"/>
        <v>32804912.039999999</v>
      </c>
      <c r="H35" s="1"/>
    </row>
    <row r="36" spans="1:8" ht="24" x14ac:dyDescent="0.2">
      <c r="A36" s="38"/>
      <c r="B36" s="37"/>
      <c r="C36" s="8" t="s">
        <v>69</v>
      </c>
      <c r="D36" s="5">
        <v>1</v>
      </c>
      <c r="E36" s="5">
        <v>6</v>
      </c>
      <c r="F36" s="7">
        <v>2733742.67</v>
      </c>
      <c r="G36" s="7">
        <f t="shared" si="0"/>
        <v>16402456.02</v>
      </c>
      <c r="H36" s="1"/>
    </row>
    <row r="37" spans="1:8" x14ac:dyDescent="0.2">
      <c r="A37" s="38"/>
      <c r="B37" s="37" t="s">
        <v>70</v>
      </c>
      <c r="C37" s="8" t="s">
        <v>71</v>
      </c>
      <c r="D37" s="5">
        <v>2</v>
      </c>
      <c r="E37" s="5">
        <v>6</v>
      </c>
      <c r="F37" s="7">
        <v>2733742.67</v>
      </c>
      <c r="G37" s="7">
        <f t="shared" si="0"/>
        <v>32804912.039999999</v>
      </c>
      <c r="H37" s="1"/>
    </row>
    <row r="38" spans="1:8" ht="24" x14ac:dyDescent="0.2">
      <c r="A38" s="38"/>
      <c r="B38" s="37"/>
      <c r="C38" s="8" t="s">
        <v>72</v>
      </c>
      <c r="D38" s="5">
        <v>1</v>
      </c>
      <c r="E38" s="5">
        <v>6</v>
      </c>
      <c r="F38" s="7">
        <v>2733742.67</v>
      </c>
      <c r="G38" s="7">
        <f t="shared" si="0"/>
        <v>16402456.02</v>
      </c>
      <c r="H38" s="1"/>
    </row>
    <row r="39" spans="1:8" x14ac:dyDescent="0.2">
      <c r="A39" s="38"/>
      <c r="B39" s="37"/>
      <c r="C39" s="8" t="s">
        <v>73</v>
      </c>
      <c r="D39" s="5">
        <v>1</v>
      </c>
      <c r="E39" s="5">
        <v>6</v>
      </c>
      <c r="F39" s="7">
        <v>2733742.67</v>
      </c>
      <c r="G39" s="7">
        <f t="shared" si="0"/>
        <v>16402456.02</v>
      </c>
      <c r="H39" s="1"/>
    </row>
    <row r="40" spans="1:8" ht="24" x14ac:dyDescent="0.2">
      <c r="A40" s="38"/>
      <c r="B40" s="37" t="s">
        <v>74</v>
      </c>
      <c r="C40" s="8" t="s">
        <v>75</v>
      </c>
      <c r="D40" s="6">
        <v>2</v>
      </c>
      <c r="E40" s="5">
        <v>6</v>
      </c>
      <c r="F40" s="7">
        <v>2733742.67</v>
      </c>
      <c r="G40" s="7">
        <f t="shared" si="0"/>
        <v>32804912.039999999</v>
      </c>
      <c r="H40" s="1"/>
    </row>
    <row r="41" spans="1:8" ht="36" x14ac:dyDescent="0.2">
      <c r="A41" s="38"/>
      <c r="B41" s="37"/>
      <c r="C41" s="8" t="s">
        <v>76</v>
      </c>
      <c r="D41" s="6">
        <v>1</v>
      </c>
      <c r="E41" s="5">
        <v>6</v>
      </c>
      <c r="F41" s="7">
        <v>2733742.67</v>
      </c>
      <c r="G41" s="7">
        <f t="shared" si="0"/>
        <v>16402456.02</v>
      </c>
      <c r="H41" s="1"/>
    </row>
    <row r="42" spans="1:8" ht="24" x14ac:dyDescent="0.2">
      <c r="A42" s="38"/>
      <c r="B42" s="37"/>
      <c r="C42" s="8" t="s">
        <v>77</v>
      </c>
      <c r="D42" s="6">
        <v>1</v>
      </c>
      <c r="E42" s="5">
        <v>6</v>
      </c>
      <c r="F42" s="7">
        <v>2733742.67</v>
      </c>
      <c r="G42" s="7">
        <f t="shared" si="0"/>
        <v>16402456.02</v>
      </c>
      <c r="H42" s="1"/>
    </row>
    <row r="43" spans="1:8" ht="24" x14ac:dyDescent="0.2">
      <c r="A43" s="38"/>
      <c r="B43" s="37"/>
      <c r="C43" s="6" t="s">
        <v>78</v>
      </c>
      <c r="D43" s="5">
        <v>1</v>
      </c>
      <c r="E43" s="5">
        <v>6</v>
      </c>
      <c r="F43" s="7">
        <v>2733742.67</v>
      </c>
      <c r="G43" s="7">
        <f t="shared" si="0"/>
        <v>16402456.02</v>
      </c>
      <c r="H43" s="1"/>
    </row>
    <row r="44" spans="1:8" ht="24" x14ac:dyDescent="0.2">
      <c r="A44" s="38"/>
      <c r="B44" s="37" t="s">
        <v>79</v>
      </c>
      <c r="C44" s="8" t="s">
        <v>80</v>
      </c>
      <c r="D44" s="5">
        <v>2</v>
      </c>
      <c r="E44" s="5">
        <v>6</v>
      </c>
      <c r="F44" s="7">
        <v>2733742.67</v>
      </c>
      <c r="G44" s="7">
        <f t="shared" si="0"/>
        <v>32804912.039999999</v>
      </c>
      <c r="H44" s="1"/>
    </row>
    <row r="45" spans="1:8" ht="24" x14ac:dyDescent="0.2">
      <c r="A45" s="38"/>
      <c r="B45" s="37"/>
      <c r="C45" s="8" t="s">
        <v>81</v>
      </c>
      <c r="D45" s="5">
        <v>1</v>
      </c>
      <c r="E45" s="5">
        <v>6</v>
      </c>
      <c r="F45" s="7">
        <v>2733742.67</v>
      </c>
      <c r="G45" s="7">
        <f t="shared" si="0"/>
        <v>16402456.02</v>
      </c>
      <c r="H45" s="1"/>
    </row>
    <row r="46" spans="1:8" ht="24" x14ac:dyDescent="0.2">
      <c r="A46" s="38"/>
      <c r="B46" s="37" t="s">
        <v>82</v>
      </c>
      <c r="C46" s="8" t="s">
        <v>83</v>
      </c>
      <c r="D46" s="5">
        <v>1</v>
      </c>
      <c r="E46" s="5">
        <v>6</v>
      </c>
      <c r="F46" s="7">
        <v>2733742.67</v>
      </c>
      <c r="G46" s="7">
        <f t="shared" si="0"/>
        <v>16402456.02</v>
      </c>
      <c r="H46" s="1"/>
    </row>
    <row r="47" spans="1:8" ht="24" x14ac:dyDescent="0.2">
      <c r="A47" s="38"/>
      <c r="B47" s="37"/>
      <c r="C47" s="8" t="s">
        <v>84</v>
      </c>
      <c r="D47" s="5">
        <v>1</v>
      </c>
      <c r="E47" s="5">
        <v>6</v>
      </c>
      <c r="F47" s="7">
        <v>2733742.67</v>
      </c>
      <c r="G47" s="7">
        <f t="shared" si="0"/>
        <v>16402456.02</v>
      </c>
      <c r="H47" s="1"/>
    </row>
    <row r="48" spans="1:8" ht="24" x14ac:dyDescent="0.2">
      <c r="A48" s="38"/>
      <c r="B48" s="37"/>
      <c r="C48" s="8" t="s">
        <v>85</v>
      </c>
      <c r="D48" s="5">
        <v>1</v>
      </c>
      <c r="E48" s="5">
        <v>6</v>
      </c>
      <c r="F48" s="7">
        <v>2733742.67</v>
      </c>
      <c r="G48" s="7">
        <f t="shared" si="0"/>
        <v>16402456.02</v>
      </c>
      <c r="H48" s="1"/>
    </row>
    <row r="49" spans="1:8" ht="24" x14ac:dyDescent="0.2">
      <c r="A49" s="38"/>
      <c r="B49" s="37" t="s">
        <v>86</v>
      </c>
      <c r="C49" s="8" t="s">
        <v>87</v>
      </c>
      <c r="D49" s="5">
        <v>1</v>
      </c>
      <c r="E49" s="5">
        <v>6</v>
      </c>
      <c r="F49" s="7">
        <v>2733742.67</v>
      </c>
      <c r="G49" s="7">
        <f t="shared" si="0"/>
        <v>16402456.02</v>
      </c>
      <c r="H49" s="1"/>
    </row>
    <row r="50" spans="1:8" ht="36" x14ac:dyDescent="0.2">
      <c r="A50" s="38"/>
      <c r="B50" s="37"/>
      <c r="C50" s="8" t="s">
        <v>88</v>
      </c>
      <c r="D50" s="5">
        <v>2</v>
      </c>
      <c r="E50" s="5">
        <v>6</v>
      </c>
      <c r="F50" s="7">
        <v>2733742.67</v>
      </c>
      <c r="G50" s="7">
        <f t="shared" si="0"/>
        <v>32804912.039999999</v>
      </c>
      <c r="H50" s="1"/>
    </row>
    <row r="51" spans="1:8" x14ac:dyDescent="0.2">
      <c r="A51" s="38"/>
      <c r="B51" s="38" t="s">
        <v>89</v>
      </c>
      <c r="C51" s="38"/>
      <c r="D51" s="6">
        <v>1</v>
      </c>
      <c r="E51" s="5">
        <v>6</v>
      </c>
      <c r="F51" s="7">
        <v>4465771.33</v>
      </c>
      <c r="G51" s="7">
        <f t="shared" si="0"/>
        <v>26794627.98</v>
      </c>
      <c r="H51" s="1"/>
    </row>
    <row r="52" spans="1:8" ht="16" customHeight="1" x14ac:dyDescent="0.2">
      <c r="A52" s="38"/>
      <c r="B52" s="39" t="s">
        <v>90</v>
      </c>
      <c r="C52" s="39"/>
      <c r="D52" s="39"/>
      <c r="E52" s="39"/>
      <c r="F52" s="39"/>
      <c r="G52" s="9">
        <f>SUM(G4:G51)</f>
        <v>978137077.13999951</v>
      </c>
      <c r="H52" s="1"/>
    </row>
    <row r="55" spans="1:8" ht="17" thickBot="1" x14ac:dyDescent="0.25">
      <c r="G55" s="4"/>
    </row>
    <row r="56" spans="1:8" ht="17" thickBot="1" x14ac:dyDescent="0.25">
      <c r="G56" s="4"/>
    </row>
    <row r="59" spans="1:8" x14ac:dyDescent="0.2">
      <c r="G59" s="3"/>
    </row>
  </sheetData>
  <mergeCells count="28">
    <mergeCell ref="B33:B34"/>
    <mergeCell ref="B35:B36"/>
    <mergeCell ref="B37:B39"/>
    <mergeCell ref="A1:E1"/>
    <mergeCell ref="F1:G1"/>
    <mergeCell ref="A2:A3"/>
    <mergeCell ref="B2:B3"/>
    <mergeCell ref="C2:C3"/>
    <mergeCell ref="D2:D3"/>
    <mergeCell ref="E2:E3"/>
    <mergeCell ref="F2:F3"/>
    <mergeCell ref="G2:G3"/>
    <mergeCell ref="B40:B43"/>
    <mergeCell ref="B44:B45"/>
    <mergeCell ref="B46:B48"/>
    <mergeCell ref="A4:A52"/>
    <mergeCell ref="B4:B6"/>
    <mergeCell ref="B7:B9"/>
    <mergeCell ref="B10:B11"/>
    <mergeCell ref="B12:B13"/>
    <mergeCell ref="B14:B16"/>
    <mergeCell ref="B17:B18"/>
    <mergeCell ref="B19:B20"/>
    <mergeCell ref="B21:B24"/>
    <mergeCell ref="B27:B32"/>
    <mergeCell ref="B49:B50"/>
    <mergeCell ref="B51:C51"/>
    <mergeCell ref="B52:F5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0AEC-814D-2944-9929-09D973BE4B39}">
  <dimension ref="A1:K25"/>
  <sheetViews>
    <sheetView topLeftCell="A3" workbookViewId="0">
      <selection activeCell="J5" sqref="J5"/>
    </sheetView>
  </sheetViews>
  <sheetFormatPr baseColWidth="10" defaultRowHeight="16" x14ac:dyDescent="0.2"/>
  <cols>
    <col min="2" max="2" width="27.5" customWidth="1"/>
    <col min="7" max="7" width="15.6640625" customWidth="1"/>
    <col min="8" max="8" width="17.33203125" customWidth="1"/>
    <col min="9" max="9" width="12.83203125" bestFit="1" customWidth="1"/>
    <col min="10" max="10" width="16.5" bestFit="1" customWidth="1"/>
    <col min="11" max="11" width="11.83203125" bestFit="1" customWidth="1"/>
  </cols>
  <sheetData>
    <row r="1" spans="1:11" x14ac:dyDescent="0.2">
      <c r="A1" s="44" t="s">
        <v>119</v>
      </c>
      <c r="B1" s="44"/>
      <c r="C1" s="44"/>
      <c r="D1" s="44"/>
      <c r="E1" s="44"/>
      <c r="F1" s="44"/>
      <c r="G1" s="44"/>
      <c r="H1" s="44"/>
    </row>
    <row r="2" spans="1:11" ht="39" customHeight="1" x14ac:dyDescent="0.2">
      <c r="A2" s="19" t="s">
        <v>91</v>
      </c>
      <c r="B2" s="20" t="s">
        <v>92</v>
      </c>
      <c r="C2" s="20" t="s">
        <v>93</v>
      </c>
      <c r="D2" s="20" t="s">
        <v>94</v>
      </c>
      <c r="E2" s="20" t="s">
        <v>95</v>
      </c>
      <c r="F2" s="20" t="s">
        <v>20</v>
      </c>
      <c r="G2" s="21" t="s">
        <v>96</v>
      </c>
      <c r="H2" s="21" t="s">
        <v>97</v>
      </c>
    </row>
    <row r="3" spans="1:11" ht="60" x14ac:dyDescent="0.2">
      <c r="A3" s="22">
        <v>1</v>
      </c>
      <c r="B3" s="23" t="s">
        <v>98</v>
      </c>
      <c r="C3" s="23" t="s">
        <v>99</v>
      </c>
      <c r="D3" s="23">
        <v>2</v>
      </c>
      <c r="E3" s="23">
        <v>58</v>
      </c>
      <c r="F3" s="23">
        <v>6</v>
      </c>
      <c r="G3" s="24">
        <v>12127.68</v>
      </c>
      <c r="H3" s="24">
        <f>D3*E3*F3*G3</f>
        <v>8440865.2799999993</v>
      </c>
      <c r="J3" s="2"/>
      <c r="K3" s="14"/>
    </row>
    <row r="4" spans="1:11" ht="30" x14ac:dyDescent="0.2">
      <c r="A4" s="22">
        <v>2</v>
      </c>
      <c r="B4" s="23" t="s">
        <v>100</v>
      </c>
      <c r="C4" s="23" t="s">
        <v>99</v>
      </c>
      <c r="D4" s="23">
        <v>2</v>
      </c>
      <c r="E4" s="23">
        <v>58</v>
      </c>
      <c r="F4" s="23">
        <v>6</v>
      </c>
      <c r="G4" s="24">
        <v>19120.939999999999</v>
      </c>
      <c r="H4" s="24">
        <f t="shared" ref="H4:H18" si="0">D4*E4*F4*G4</f>
        <v>13308174.239999998</v>
      </c>
    </row>
    <row r="5" spans="1:11" ht="30" x14ac:dyDescent="0.2">
      <c r="A5" s="22">
        <v>3</v>
      </c>
      <c r="B5" s="23" t="s">
        <v>101</v>
      </c>
      <c r="C5" s="23" t="s">
        <v>99</v>
      </c>
      <c r="D5" s="23">
        <v>4</v>
      </c>
      <c r="E5" s="23">
        <v>58</v>
      </c>
      <c r="F5" s="23">
        <v>6</v>
      </c>
      <c r="G5" s="24">
        <v>13009.89</v>
      </c>
      <c r="H5" s="24">
        <f t="shared" si="0"/>
        <v>18109766.879999999</v>
      </c>
    </row>
    <row r="6" spans="1:11" ht="30" x14ac:dyDescent="0.2">
      <c r="A6" s="22">
        <v>4</v>
      </c>
      <c r="B6" s="23" t="s">
        <v>102</v>
      </c>
      <c r="C6" s="23" t="s">
        <v>103</v>
      </c>
      <c r="D6" s="23">
        <v>1</v>
      </c>
      <c r="E6" s="23">
        <v>58</v>
      </c>
      <c r="F6" s="23">
        <v>6</v>
      </c>
      <c r="G6" s="24">
        <v>12690.98</v>
      </c>
      <c r="H6" s="24">
        <f t="shared" si="0"/>
        <v>4416461.04</v>
      </c>
    </row>
    <row r="7" spans="1:11" ht="30" x14ac:dyDescent="0.2">
      <c r="A7" s="22">
        <v>5</v>
      </c>
      <c r="B7" s="23" t="s">
        <v>104</v>
      </c>
      <c r="C7" s="23" t="s">
        <v>105</v>
      </c>
      <c r="D7" s="23">
        <v>7</v>
      </c>
      <c r="E7" s="23">
        <v>58</v>
      </c>
      <c r="F7" s="23">
        <v>6</v>
      </c>
      <c r="G7" s="24">
        <v>7955.78</v>
      </c>
      <c r="H7" s="24">
        <f t="shared" si="0"/>
        <v>19380280.079999998</v>
      </c>
    </row>
    <row r="8" spans="1:11" ht="30" x14ac:dyDescent="0.2">
      <c r="A8" s="22">
        <v>6</v>
      </c>
      <c r="B8" s="23" t="s">
        <v>106</v>
      </c>
      <c r="C8" s="23" t="s">
        <v>107</v>
      </c>
      <c r="D8" s="23">
        <v>3</v>
      </c>
      <c r="E8" s="23">
        <v>58</v>
      </c>
      <c r="F8" s="23">
        <v>6</v>
      </c>
      <c r="G8" s="24">
        <v>15918.08</v>
      </c>
      <c r="H8" s="24">
        <f t="shared" si="0"/>
        <v>16618475.52</v>
      </c>
    </row>
    <row r="9" spans="1:11" x14ac:dyDescent="0.2">
      <c r="A9" s="22">
        <v>7</v>
      </c>
      <c r="B9" s="23" t="s">
        <v>108</v>
      </c>
      <c r="C9" s="23" t="s">
        <v>99</v>
      </c>
      <c r="D9" s="23">
        <v>2</v>
      </c>
      <c r="E9" s="23">
        <v>58</v>
      </c>
      <c r="F9" s="23">
        <v>6</v>
      </c>
      <c r="G9" s="24">
        <v>13630.13</v>
      </c>
      <c r="H9" s="24">
        <f t="shared" si="0"/>
        <v>9486570.4799999986</v>
      </c>
    </row>
    <row r="10" spans="1:11" x14ac:dyDescent="0.2">
      <c r="A10" s="22">
        <v>8</v>
      </c>
      <c r="B10" s="23" t="s">
        <v>109</v>
      </c>
      <c r="C10" s="23" t="s">
        <v>99</v>
      </c>
      <c r="D10" s="23">
        <v>2</v>
      </c>
      <c r="E10" s="23">
        <v>58</v>
      </c>
      <c r="F10" s="23">
        <v>6</v>
      </c>
      <c r="G10" s="24">
        <v>13927.88</v>
      </c>
      <c r="H10" s="24">
        <f t="shared" si="0"/>
        <v>9693804.4799999986</v>
      </c>
    </row>
    <row r="11" spans="1:11" x14ac:dyDescent="0.2">
      <c r="A11" s="22">
        <v>9</v>
      </c>
      <c r="B11" s="23" t="s">
        <v>110</v>
      </c>
      <c r="C11" s="23" t="s">
        <v>99</v>
      </c>
      <c r="D11" s="23">
        <v>4</v>
      </c>
      <c r="E11" s="23">
        <v>58</v>
      </c>
      <c r="F11" s="23">
        <v>6</v>
      </c>
      <c r="G11" s="24">
        <v>2360.0700000000002</v>
      </c>
      <c r="H11" s="24">
        <f t="shared" si="0"/>
        <v>3285217.4400000004</v>
      </c>
    </row>
    <row r="12" spans="1:11" x14ac:dyDescent="0.2">
      <c r="A12" s="22">
        <v>10</v>
      </c>
      <c r="B12" s="23" t="s">
        <v>111</v>
      </c>
      <c r="C12" s="23" t="s">
        <v>99</v>
      </c>
      <c r="D12" s="23">
        <v>1</v>
      </c>
      <c r="E12" s="23">
        <v>58</v>
      </c>
      <c r="F12" s="23">
        <v>6</v>
      </c>
      <c r="G12" s="24">
        <v>12483.78</v>
      </c>
      <c r="H12" s="24">
        <f t="shared" si="0"/>
        <v>4344355.4400000004</v>
      </c>
    </row>
    <row r="13" spans="1:11" ht="30" x14ac:dyDescent="0.2">
      <c r="A13" s="22">
        <v>11</v>
      </c>
      <c r="B13" s="23" t="s">
        <v>112</v>
      </c>
      <c r="C13" s="23" t="s">
        <v>99</v>
      </c>
      <c r="D13" s="23">
        <v>3</v>
      </c>
      <c r="E13" s="23">
        <v>58</v>
      </c>
      <c r="F13" s="23">
        <v>6</v>
      </c>
      <c r="G13" s="24">
        <v>19139.5</v>
      </c>
      <c r="H13" s="24">
        <f t="shared" si="0"/>
        <v>19981638</v>
      </c>
    </row>
    <row r="14" spans="1:11" x14ac:dyDescent="0.2">
      <c r="A14" s="22">
        <v>12</v>
      </c>
      <c r="B14" s="23" t="s">
        <v>113</v>
      </c>
      <c r="C14" s="23" t="s">
        <v>99</v>
      </c>
      <c r="D14" s="23">
        <v>2</v>
      </c>
      <c r="E14" s="23">
        <v>58</v>
      </c>
      <c r="F14" s="23">
        <v>6</v>
      </c>
      <c r="G14" s="24">
        <v>20500.68</v>
      </c>
      <c r="H14" s="24">
        <f t="shared" si="0"/>
        <v>14268473.279999999</v>
      </c>
    </row>
    <row r="15" spans="1:11" ht="30" x14ac:dyDescent="0.2">
      <c r="A15" s="22">
        <v>13</v>
      </c>
      <c r="B15" s="23" t="s">
        <v>114</v>
      </c>
      <c r="C15" s="23" t="s">
        <v>99</v>
      </c>
      <c r="D15" s="23">
        <v>2</v>
      </c>
      <c r="E15" s="23">
        <v>58</v>
      </c>
      <c r="F15" s="23">
        <v>6</v>
      </c>
      <c r="G15" s="24">
        <v>21361.15</v>
      </c>
      <c r="H15" s="24">
        <f t="shared" si="0"/>
        <v>14867360.4</v>
      </c>
    </row>
    <row r="16" spans="1:11" ht="60" x14ac:dyDescent="0.2">
      <c r="A16" s="22">
        <v>14</v>
      </c>
      <c r="B16" s="23" t="s">
        <v>115</v>
      </c>
      <c r="C16" s="23" t="s">
        <v>99</v>
      </c>
      <c r="D16" s="23">
        <v>1</v>
      </c>
      <c r="E16" s="23">
        <v>58</v>
      </c>
      <c r="F16" s="23">
        <v>6</v>
      </c>
      <c r="G16" s="24">
        <v>47116.03</v>
      </c>
      <c r="H16" s="24">
        <f t="shared" si="0"/>
        <v>16396378.439999999</v>
      </c>
    </row>
    <row r="17" spans="1:10" x14ac:dyDescent="0.2">
      <c r="A17" s="22">
        <v>15</v>
      </c>
      <c r="B17" s="23" t="s">
        <v>116</v>
      </c>
      <c r="C17" s="23" t="s">
        <v>99</v>
      </c>
      <c r="D17" s="23">
        <v>1</v>
      </c>
      <c r="E17" s="23">
        <v>58</v>
      </c>
      <c r="F17" s="23">
        <v>6</v>
      </c>
      <c r="G17" s="24">
        <v>18740.060000000001</v>
      </c>
      <c r="H17" s="24">
        <f t="shared" si="0"/>
        <v>6521540.8800000008</v>
      </c>
    </row>
    <row r="18" spans="1:10" ht="45" x14ac:dyDescent="0.2">
      <c r="A18" s="22">
        <v>16</v>
      </c>
      <c r="B18" s="23" t="s">
        <v>117</v>
      </c>
      <c r="C18" s="23" t="s">
        <v>99</v>
      </c>
      <c r="D18" s="23">
        <v>1</v>
      </c>
      <c r="E18" s="23">
        <v>58</v>
      </c>
      <c r="F18" s="23">
        <v>6</v>
      </c>
      <c r="G18" s="24">
        <v>22187.81</v>
      </c>
      <c r="H18" s="24">
        <f t="shared" si="0"/>
        <v>7721357.8800000008</v>
      </c>
      <c r="J18" s="16"/>
    </row>
    <row r="19" spans="1:10" ht="16" customHeight="1" x14ac:dyDescent="0.2">
      <c r="A19" s="41" t="s">
        <v>120</v>
      </c>
      <c r="B19" s="42"/>
      <c r="C19" s="42"/>
      <c r="D19" s="42"/>
      <c r="E19" s="42"/>
      <c r="F19" s="42"/>
      <c r="G19" s="43"/>
      <c r="H19" s="25">
        <f>SUM(H3:H18)</f>
        <v>186840719.75999999</v>
      </c>
    </row>
    <row r="25" spans="1:10" x14ac:dyDescent="0.2">
      <c r="I25" s="15"/>
    </row>
  </sheetData>
  <mergeCells count="2">
    <mergeCell ref="A19:G19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91026-F495-1C41-9731-F9044C9CF33A}">
  <dimension ref="A1:H3"/>
  <sheetViews>
    <sheetView workbookViewId="0">
      <selection activeCell="H37" sqref="H37"/>
    </sheetView>
  </sheetViews>
  <sheetFormatPr baseColWidth="10" defaultRowHeight="16" x14ac:dyDescent="0.2"/>
  <cols>
    <col min="1" max="1" width="9" customWidth="1"/>
    <col min="2" max="2" width="35.33203125" customWidth="1"/>
    <col min="3" max="3" width="15.83203125" customWidth="1"/>
    <col min="8" max="8" width="12.5" customWidth="1"/>
  </cols>
  <sheetData>
    <row r="1" spans="1:8" ht="26" x14ac:dyDescent="0.2">
      <c r="A1" s="10" t="s">
        <v>91</v>
      </c>
      <c r="B1" s="10" t="s">
        <v>92</v>
      </c>
      <c r="C1" s="10" t="s">
        <v>121</v>
      </c>
      <c r="D1" s="10" t="s">
        <v>122</v>
      </c>
      <c r="E1" s="10" t="s">
        <v>123</v>
      </c>
      <c r="F1" s="10" t="s">
        <v>124</v>
      </c>
      <c r="G1" s="18" t="s">
        <v>125</v>
      </c>
      <c r="H1" s="18" t="s">
        <v>126</v>
      </c>
    </row>
    <row r="2" spans="1:8" ht="26" x14ac:dyDescent="0.2">
      <c r="A2" s="11">
        <v>1</v>
      </c>
      <c r="B2" s="11" t="s">
        <v>127</v>
      </c>
      <c r="C2" s="11" t="s">
        <v>121</v>
      </c>
      <c r="D2" s="11">
        <v>47</v>
      </c>
      <c r="E2" s="11">
        <v>3</v>
      </c>
      <c r="F2" s="11">
        <v>0</v>
      </c>
      <c r="G2" s="12">
        <v>445800</v>
      </c>
      <c r="H2" s="12">
        <f>+D2*E2*G2</f>
        <v>62857800</v>
      </c>
    </row>
    <row r="3" spans="1:8" x14ac:dyDescent="0.2">
      <c r="A3" s="45" t="s">
        <v>128</v>
      </c>
      <c r="B3" s="45"/>
      <c r="C3" s="45"/>
      <c r="D3" s="45"/>
      <c r="E3" s="45"/>
      <c r="F3" s="45"/>
      <c r="G3" s="45"/>
      <c r="H3" s="13">
        <f>+H2</f>
        <v>62857800</v>
      </c>
    </row>
  </sheetData>
  <mergeCells count="1"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PPTO OFICIAL</vt:lpstr>
      <vt:lpstr>DETALLE COSTO OPERARIO</vt:lpstr>
      <vt:lpstr>DETALLE RECURSO HUMANO</vt:lpstr>
      <vt:lpstr>DETALLE ELEMENTOS DE ASEO</vt:lpstr>
      <vt:lpstr>DETALLE LIMPIEZA CANALETAS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jose hernandez issa</dc:creator>
  <cp:lastModifiedBy>antonio jose hernandez issa</cp:lastModifiedBy>
  <dcterms:created xsi:type="dcterms:W3CDTF">2025-01-14T20:25:29Z</dcterms:created>
  <dcterms:modified xsi:type="dcterms:W3CDTF">2025-01-30T20:49:28Z</dcterms:modified>
</cp:coreProperties>
</file>