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buelvav\Desktop\MODIFICACION 3\"/>
    </mc:Choice>
  </mc:AlternateContent>
  <xr:revisionPtr revIDLastSave="0" documentId="8_{B98800ED-8B51-4212-A122-307792302D22}" xr6:coauthVersionLast="36" xr6:coauthVersionMax="36" xr10:uidLastSave="{00000000-0000-0000-0000-000000000000}"/>
  <bookViews>
    <workbookView xWindow="0" yWindow="0" windowWidth="28800" windowHeight="12225" tabRatio="957" firstSheet="4" activeTab="4" xr2:uid="{00000000-000D-0000-FFFF-FFFF00000000}"/>
  </bookViews>
  <sheets>
    <sheet name="Datosproyecto" sheetId="46" state="hidden" r:id="rId1"/>
    <sheet name="Materiales" sheetId="41" state="hidden" r:id="rId2"/>
    <sheet name="ManodeObra" sheetId="45" state="hidden" r:id="rId3"/>
    <sheet name="Equipos" sheetId="42" state="hidden" r:id="rId4"/>
    <sheet name="REPROGRAMACION" sheetId="47" r:id="rId5"/>
  </sheets>
  <externalReferences>
    <externalReference r:id="rId6"/>
  </externalReferences>
  <definedNames>
    <definedName name="_xlnm._FilterDatabase" localSheetId="4" hidden="1">REPROGRAMACION!$C$1:$C$84</definedName>
    <definedName name="_xlnm.Print_Area" localSheetId="4">REPROGRAMACION!$A$1:$F$83</definedName>
    <definedName name="SUBA">'[1]SUB APU'!$A$1:$D$65536</definedName>
    <definedName name="_xlnm.Print_Titles" localSheetId="4">REPROGRAMACION!$1:$9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W53" i="47" l="1"/>
  <c r="BH24" i="47"/>
  <c r="BU73" i="47"/>
  <c r="BU75" i="47" s="1"/>
  <c r="BK73" i="47"/>
  <c r="BI73" i="47"/>
  <c r="BH39" i="47"/>
  <c r="BO73" i="47"/>
  <c r="BP73" i="47"/>
  <c r="BQ73" i="47"/>
  <c r="BQ75" i="47" s="1"/>
  <c r="BR73" i="47"/>
  <c r="BR75" i="47" s="1"/>
  <c r="BS73" i="47"/>
  <c r="BS75" i="47" s="1"/>
  <c r="BV73" i="47"/>
  <c r="BV75" i="47" s="1"/>
  <c r="BW73" i="47"/>
  <c r="BP75" i="47"/>
  <c r="BW75" i="47"/>
  <c r="BB71" i="47"/>
  <c r="BJ73" i="47"/>
  <c r="BL73" i="47"/>
  <c r="BN73" i="47"/>
  <c r="F23" i="47"/>
  <c r="F13" i="47"/>
  <c r="F14" i="47"/>
  <c r="K14" i="47" s="1"/>
  <c r="K73" i="47" s="1"/>
  <c r="F15" i="47"/>
  <c r="F16" i="47"/>
  <c r="M16" i="47" s="1"/>
  <c r="F17" i="47"/>
  <c r="F18" i="47"/>
  <c r="F19" i="47"/>
  <c r="F20" i="47"/>
  <c r="F21" i="47"/>
  <c r="F24" i="47"/>
  <c r="F25" i="47"/>
  <c r="F26" i="47"/>
  <c r="AS26" i="47" s="1"/>
  <c r="F27" i="47"/>
  <c r="F28" i="47"/>
  <c r="F30" i="47"/>
  <c r="AM30" i="47" s="1"/>
  <c r="AM73" i="47" s="1"/>
  <c r="F32" i="47"/>
  <c r="F33" i="47"/>
  <c r="F34" i="47"/>
  <c r="AL34" i="47" s="1"/>
  <c r="F37" i="47"/>
  <c r="F39" i="47"/>
  <c r="F40" i="47"/>
  <c r="F41" i="47"/>
  <c r="F42" i="47"/>
  <c r="F43" i="47"/>
  <c r="F44" i="47"/>
  <c r="F45" i="47"/>
  <c r="F46" i="47"/>
  <c r="AL46" i="47" s="1"/>
  <c r="F47" i="47"/>
  <c r="AL47" i="47" s="1"/>
  <c r="F48" i="47"/>
  <c r="AU48" i="47" s="1"/>
  <c r="AU73" i="47" s="1"/>
  <c r="F49" i="47"/>
  <c r="F50" i="47"/>
  <c r="AW50" i="47" s="1"/>
  <c r="F51" i="47"/>
  <c r="AT51" i="47" s="1"/>
  <c r="AT73" i="47" s="1"/>
  <c r="F52" i="47"/>
  <c r="AS52" i="47" s="1"/>
  <c r="F53" i="47"/>
  <c r="F54" i="47"/>
  <c r="F56" i="47"/>
  <c r="AV56" i="47" s="1"/>
  <c r="F57" i="47"/>
  <c r="F58" i="47"/>
  <c r="AS58" i="47" s="1"/>
  <c r="F59" i="47"/>
  <c r="F60" i="47"/>
  <c r="BA60" i="47" s="1"/>
  <c r="BA73" i="47" s="1"/>
  <c r="F61" i="47"/>
  <c r="F62" i="47"/>
  <c r="AA62" i="47" s="1"/>
  <c r="F63" i="47"/>
  <c r="F64" i="47"/>
  <c r="AA64" i="47" s="1"/>
  <c r="F65" i="47"/>
  <c r="F66" i="47"/>
  <c r="AA66" i="47" s="1"/>
  <c r="F67" i="47"/>
  <c r="F68" i="47"/>
  <c r="AW68" i="47" s="1"/>
  <c r="F69" i="47"/>
  <c r="F70" i="47"/>
  <c r="AH70" i="47" s="1"/>
  <c r="F71" i="47"/>
  <c r="F12" i="47"/>
  <c r="BC73" i="47"/>
  <c r="BE73" i="47"/>
  <c r="AA25" i="47"/>
  <c r="X23" i="47"/>
  <c r="X73" i="47" s="1"/>
  <c r="AX73" i="47"/>
  <c r="AP73" i="47"/>
  <c r="AO73" i="47"/>
  <c r="AN73" i="47"/>
  <c r="AJ73" i="47"/>
  <c r="AI73" i="47"/>
  <c r="AG73" i="47"/>
  <c r="AF73" i="47"/>
  <c r="AE73" i="47"/>
  <c r="AC73" i="47"/>
  <c r="AB73" i="47"/>
  <c r="Z73" i="47"/>
  <c r="Y73" i="47"/>
  <c r="V73" i="47"/>
  <c r="U73" i="47"/>
  <c r="T73" i="47"/>
  <c r="O73" i="47"/>
  <c r="Q73" i="47"/>
  <c r="H73" i="47"/>
  <c r="AW69" i="47"/>
  <c r="AA63" i="47"/>
  <c r="AA65" i="47"/>
  <c r="AA67" i="47"/>
  <c r="AZ61" i="47"/>
  <c r="AZ73" i="47" s="1"/>
  <c r="AV57" i="47"/>
  <c r="AS28" i="47"/>
  <c r="BD73" i="47"/>
  <c r="G13" i="47"/>
  <c r="BG54" i="47"/>
  <c r="BG73" i="47" s="1"/>
  <c r="M15" i="47"/>
  <c r="N17" i="47"/>
  <c r="N18" i="47"/>
  <c r="G19" i="47"/>
  <c r="N20" i="47"/>
  <c r="M21" i="47"/>
  <c r="AQ32" i="47"/>
  <c r="J37" i="47"/>
  <c r="J73" i="47" s="1"/>
  <c r="AL41" i="47"/>
  <c r="AL42" i="47"/>
  <c r="AS43" i="47"/>
  <c r="AS44" i="47"/>
  <c r="AL45" i="47"/>
  <c r="AL49" i="47"/>
  <c r="AS40" i="47"/>
  <c r="AQ33" i="47"/>
  <c r="AH27" i="47"/>
  <c r="BH73" i="47" l="1"/>
  <c r="F77" i="47"/>
  <c r="BG75" i="47" s="1"/>
  <c r="BB73" i="47"/>
  <c r="AQ73" i="47"/>
  <c r="AH73" i="47"/>
  <c r="AW73" i="47"/>
  <c r="AL73" i="47"/>
  <c r="N73" i="47"/>
  <c r="AS73" i="47"/>
  <c r="AV73" i="47"/>
  <c r="M73" i="47"/>
  <c r="AA73" i="47"/>
  <c r="G12" i="47"/>
  <c r="G73" i="47" s="1"/>
  <c r="BJ75" i="47" l="1"/>
  <c r="BI75" i="47"/>
  <c r="BN75" i="47"/>
  <c r="BH75" i="47"/>
  <c r="BL75" i="47"/>
  <c r="BK75" i="47"/>
  <c r="BO75" i="47"/>
  <c r="BD75" i="47"/>
  <c r="BC75" i="47"/>
  <c r="AC75" i="47"/>
  <c r="AZ75" i="47"/>
  <c r="BB75" i="47"/>
  <c r="BA75" i="47"/>
  <c r="BE75" i="47"/>
  <c r="AX75" i="47"/>
  <c r="F81" i="47"/>
  <c r="F79" i="47"/>
  <c r="F80" i="47"/>
  <c r="F82" i="47" s="1"/>
  <c r="F78" i="47"/>
  <c r="X75" i="47"/>
  <c r="Q75" i="47"/>
  <c r="AA75" i="47"/>
  <c r="AV75" i="47"/>
  <c r="AM75" i="47"/>
  <c r="Y75" i="47"/>
  <c r="T75" i="47"/>
  <c r="AT75" i="47"/>
  <c r="AH75" i="47"/>
  <c r="AG75" i="47"/>
  <c r="U75" i="47"/>
  <c r="K75" i="47"/>
  <c r="AB75" i="47"/>
  <c r="AU75" i="47"/>
  <c r="AS75" i="47"/>
  <c r="AE75" i="47"/>
  <c r="AF75" i="47"/>
  <c r="G75" i="47"/>
  <c r="G76" i="47" s="1"/>
  <c r="G74" i="47"/>
  <c r="H74" i="47" s="1"/>
  <c r="J74" i="47" s="1"/>
  <c r="K74" i="47" s="1"/>
  <c r="M74" i="47" s="1"/>
  <c r="N74" i="47" s="1"/>
  <c r="O74" i="47" s="1"/>
  <c r="Q74" i="47" s="1"/>
  <c r="T74" i="47" s="1"/>
  <c r="U74" i="47" s="1"/>
  <c r="V74" i="47" s="1"/>
  <c r="X74" i="47" s="1"/>
  <c r="Y74" i="47" s="1"/>
  <c r="Z74" i="47" s="1"/>
  <c r="AA74" i="47" s="1"/>
  <c r="AB74" i="47" s="1"/>
  <c r="AC74" i="47" s="1"/>
  <c r="AE74" i="47" s="1"/>
  <c r="AF74" i="47" s="1"/>
  <c r="AG74" i="47" s="1"/>
  <c r="AH74" i="47" s="1"/>
  <c r="AI74" i="47" s="1"/>
  <c r="AJ74" i="47" s="1"/>
  <c r="AL74" i="47" s="1"/>
  <c r="AM74" i="47" s="1"/>
  <c r="AN74" i="47" s="1"/>
  <c r="AO74" i="47" s="1"/>
  <c r="AP74" i="47" s="1"/>
  <c r="AQ74" i="47" s="1"/>
  <c r="AS74" i="47" s="1"/>
  <c r="AT74" i="47" s="1"/>
  <c r="AU74" i="47" s="1"/>
  <c r="AV74" i="47" s="1"/>
  <c r="AW74" i="47" s="1"/>
  <c r="AX74" i="47" s="1"/>
  <c r="AZ74" i="47" s="1"/>
  <c r="BA74" i="47" s="1"/>
  <c r="BB74" i="47" s="1"/>
  <c r="BC74" i="47" s="1"/>
  <c r="BD74" i="47" s="1"/>
  <c r="BE74" i="47" s="1"/>
  <c r="BG74" i="47" s="1"/>
  <c r="BH74" i="47" s="1"/>
  <c r="BI74" i="47" s="1"/>
  <c r="BJ74" i="47" s="1"/>
  <c r="BK74" i="47" s="1"/>
  <c r="BL74" i="47" s="1"/>
  <c r="BN74" i="47" s="1"/>
  <c r="BO74" i="47" s="1"/>
  <c r="BP74" i="47" s="1"/>
  <c r="BQ74" i="47" s="1"/>
  <c r="BR74" i="47" s="1"/>
  <c r="BS74" i="47" s="1"/>
  <c r="BU74" i="47" s="1"/>
  <c r="BV74" i="47" s="1"/>
  <c r="BW74" i="47" s="1"/>
  <c r="AQ75" i="47"/>
  <c r="M75" i="47"/>
  <c r="AO75" i="47"/>
  <c r="AJ75" i="47"/>
  <c r="V75" i="47"/>
  <c r="O75" i="47"/>
  <c r="J75" i="47"/>
  <c r="AN75" i="47"/>
  <c r="Z75" i="47"/>
  <c r="H75" i="47"/>
  <c r="AI75" i="47"/>
  <c r="AW75" i="47"/>
  <c r="AP75" i="47"/>
  <c r="AL75" i="47"/>
  <c r="N75" i="47"/>
  <c r="F83" i="47" l="1"/>
  <c r="H76" i="47"/>
  <c r="J76" i="47" s="1"/>
  <c r="K76" i="47" s="1"/>
  <c r="M76" i="47" s="1"/>
  <c r="N76" i="47" s="1"/>
  <c r="O76" i="47" s="1"/>
  <c r="Q76" i="47" s="1"/>
  <c r="T76" i="47" s="1"/>
  <c r="U76" i="47" s="1"/>
  <c r="V76" i="47" s="1"/>
  <c r="X76" i="47" s="1"/>
  <c r="Y76" i="47" s="1"/>
  <c r="Z76" i="47" s="1"/>
  <c r="AA76" i="47" s="1"/>
  <c r="AB76" i="47" s="1"/>
  <c r="AC76" i="47" s="1"/>
  <c r="AE76" i="47" s="1"/>
  <c r="AF76" i="47" s="1"/>
  <c r="AG76" i="47" s="1"/>
  <c r="AH76" i="47" s="1"/>
  <c r="AI76" i="47" s="1"/>
  <c r="AJ76" i="47" s="1"/>
  <c r="AL76" i="47" s="1"/>
  <c r="AM76" i="47" s="1"/>
  <c r="AN76" i="47" s="1"/>
  <c r="AO76" i="47" s="1"/>
  <c r="AP76" i="47" s="1"/>
  <c r="AQ76" i="47" s="1"/>
  <c r="AS76" i="47" s="1"/>
  <c r="AT76" i="47" s="1"/>
  <c r="AU76" i="47" s="1"/>
  <c r="AV76" i="47" s="1"/>
  <c r="AW76" i="47" s="1"/>
  <c r="AX76" i="47" s="1"/>
  <c r="AZ76" i="47" s="1"/>
  <c r="BA76" i="47" s="1"/>
  <c r="BB76" i="47" s="1"/>
  <c r="BC76" i="47" s="1"/>
  <c r="BD76" i="47" s="1"/>
  <c r="BE76" i="47" s="1"/>
  <c r="BG76" i="47" s="1"/>
  <c r="BH76" i="47" s="1"/>
  <c r="BI76" i="47" s="1"/>
  <c r="BJ76" i="47" s="1"/>
  <c r="BK76" i="47" s="1"/>
  <c r="BL76" i="47" s="1"/>
  <c r="BN76" i="47" s="1"/>
  <c r="BO76" i="47" s="1"/>
  <c r="BP76" i="47" s="1"/>
  <c r="BQ76" i="47" s="1"/>
  <c r="BR76" i="47" s="1"/>
  <c r="BS76" i="47" s="1"/>
  <c r="BU76" i="47" s="1"/>
  <c r="BV76" i="47" s="1"/>
  <c r="BW76" i="47" s="1"/>
</calcChain>
</file>

<file path=xl/sharedStrings.xml><?xml version="1.0" encoding="utf-8"?>
<sst xmlns="http://schemas.openxmlformats.org/spreadsheetml/2006/main" count="323" uniqueCount="199">
  <si>
    <t>Objeto proyecto</t>
  </si>
  <si>
    <t>ADECUACIONES DE GIMNASIO, SU BATERÍA DE BAÑOS Y LA TERRAZA ADYACENTES AL MISMO.</t>
  </si>
  <si>
    <t>Descripción</t>
  </si>
  <si>
    <t>Abreviatura</t>
  </si>
  <si>
    <t xml:space="preserve">Dependencia </t>
  </si>
  <si>
    <t>Consejo Superior de la Judicatura Dirección Seccional de Administración Judicial Sincelejo – Sucre</t>
  </si>
  <si>
    <t>Galón</t>
  </si>
  <si>
    <t>gal</t>
  </si>
  <si>
    <t>Elaboró</t>
  </si>
  <si>
    <t>Lizeth Rocío Berrío Caraballo</t>
  </si>
  <si>
    <t>Kilogramo</t>
  </si>
  <si>
    <t>kg</t>
  </si>
  <si>
    <t>identificación</t>
  </si>
  <si>
    <t>C.C.: 1102852257 de Sincelejo</t>
  </si>
  <si>
    <t>Litro</t>
  </si>
  <si>
    <t>l</t>
  </si>
  <si>
    <t xml:space="preserve">Matrícula profesional </t>
  </si>
  <si>
    <t>22202-274639 COR</t>
  </si>
  <si>
    <t>Metro</t>
  </si>
  <si>
    <t>m</t>
  </si>
  <si>
    <t>Día</t>
  </si>
  <si>
    <t>Metro cuadrado</t>
  </si>
  <si>
    <t>m2</t>
  </si>
  <si>
    <t>Mes</t>
  </si>
  <si>
    <t>Metro cubico</t>
  </si>
  <si>
    <t>m3</t>
  </si>
  <si>
    <t>Años</t>
  </si>
  <si>
    <t>unidad</t>
  </si>
  <si>
    <t>und</t>
  </si>
  <si>
    <t>LISTA DE MATERIALES</t>
  </si>
  <si>
    <t>DESCRIPCIÓN</t>
  </si>
  <si>
    <t>PRECIO UNIT.</t>
  </si>
  <si>
    <t>Cemento por kg</t>
  </si>
  <si>
    <t>Kg Acero refuerzo 60 KSI</t>
  </si>
  <si>
    <t>Liston de madera 2"x2"x4m</t>
  </si>
  <si>
    <t>Tela cerramiento verde 2.1*1m</t>
  </si>
  <si>
    <t>LISTON 2*4*5Mts MADERA TECHO</t>
  </si>
  <si>
    <t>Vidrio laminado 8mm</t>
  </si>
  <si>
    <t>PERSONAL</t>
  </si>
  <si>
    <t>TARIFA/HORA</t>
  </si>
  <si>
    <t>Oficial</t>
  </si>
  <si>
    <t>Hora ayudante cuadrilla AA</t>
  </si>
  <si>
    <t>Electricista</t>
  </si>
  <si>
    <t>Soldador</t>
  </si>
  <si>
    <t>Pintor</t>
  </si>
  <si>
    <t>Maestro de obra</t>
  </si>
  <si>
    <t>Cuadrilla albañilería Tipo AA</t>
  </si>
  <si>
    <t>LISTA DE EQUIPOS</t>
  </si>
  <si>
    <t>HERRAMAMIENTAS  MENORES 10% M.O</t>
  </si>
  <si>
    <t>EQUIPO DE SOLDADURA</t>
  </si>
  <si>
    <t>MEZCLADORA</t>
  </si>
  <si>
    <t>TALADRO PERCUTOR</t>
  </si>
  <si>
    <t xml:space="preserve">COMPRESOR 80 HP CON MARTILLO </t>
  </si>
  <si>
    <t>PULIDORA</t>
  </si>
  <si>
    <t xml:space="preserve">OXICORTE </t>
  </si>
  <si>
    <t>VOLQUETA 6M3</t>
  </si>
  <si>
    <t xml:space="preserve">Cuerpo de andamio </t>
  </si>
  <si>
    <t xml:space="preserve">Día tablón </t>
  </si>
  <si>
    <t>TORRE A -CUARTO PISO: ADECUACIÓN GIMNASIO</t>
  </si>
  <si>
    <t>CERRAMIENTO PROVISIONAL EN MALLA PLASTICA VERDE H:2 M</t>
  </si>
  <si>
    <t>DESMONTE CIELO RASO EN LAMINA DE YESO CARTON</t>
  </si>
  <si>
    <t>DESMONTE Y ACARREO APARATOS SANIT.</t>
  </si>
  <si>
    <t>DESMONTE Y ACARREO DE PUERTAS</t>
  </si>
  <si>
    <t>DESMONTE DE VENTANAS INCLUYE VIDRIOS</t>
  </si>
  <si>
    <t>DEMOLICION DE ANDEN EN CONCRETO E=0.08 M</t>
  </si>
  <si>
    <t>DEMOLICION ENCHAPE</t>
  </si>
  <si>
    <t>TRAZADO Y REPLANTEO</t>
  </si>
  <si>
    <t>RETIRO ESCOMBROS</t>
  </si>
  <si>
    <t>PLANTILLA CONCRETO 3.000 PSI E=0.10 M. # 2 (CON REF.)</t>
  </si>
  <si>
    <t>DIVISIONES BAÑO ACERO INOXIDABLE TAMBORADO</t>
  </si>
  <si>
    <t>CIELO RASO PANEL YESO 12.7 MM</t>
  </si>
  <si>
    <t xml:space="preserve">PINTURA VINILO MUROS (3 MANOS) INTERIORES </t>
  </si>
  <si>
    <t>ENCHAPE CERAMICA 25x40</t>
  </si>
  <si>
    <t xml:space="preserve">PINTURA KORAZA MUROS (2 MANOS) EXTERIORES </t>
  </si>
  <si>
    <t>SALIDA E INSTALACION DE TOMACORRIENTE DOBLE 15 AMP. INCLUYE MATERIALES E INSTALACION DE SALIDA ELECTRICA ACORDE AL RETIE</t>
  </si>
  <si>
    <t>LAVAMANOS INSTITUCIONAL SOBREPONER</t>
  </si>
  <si>
    <t>GRIFO LAVAMANOS PUSH MESON ANTIVANDALICO</t>
  </si>
  <si>
    <t>DUCHA SENCILLA ANTIVANDALICA (INCLUYE SUMINISTRO E INSTALACION)</t>
  </si>
  <si>
    <t>TORRE A -CUARTO PISO: TERRAZA</t>
  </si>
  <si>
    <t>DESMONTE TELA ASFALTICA</t>
  </si>
  <si>
    <t>A</t>
  </si>
  <si>
    <t>COSTO DIRECTO</t>
  </si>
  <si>
    <t>B</t>
  </si>
  <si>
    <t>ADMINISTRACIÓN</t>
  </si>
  <si>
    <t>C</t>
  </si>
  <si>
    <t>IMPREVISTOS</t>
  </si>
  <si>
    <t>D</t>
  </si>
  <si>
    <t>UTILIDAD</t>
  </si>
  <si>
    <t>E</t>
  </si>
  <si>
    <t>PLAN DE MANEJO AMBIENTAL</t>
  </si>
  <si>
    <t>F</t>
  </si>
  <si>
    <t>IVA SOBRE LA UTILIDAD</t>
  </si>
  <si>
    <t>A+B+C+D+E+F</t>
  </si>
  <si>
    <t>TOTAL PRESUPUESTO</t>
  </si>
  <si>
    <t>UND</t>
  </si>
  <si>
    <t>CANT</t>
  </si>
  <si>
    <t>ITEM</t>
  </si>
  <si>
    <t>REGATAS SOBRE MUROS (INCLUYE RETIRO)</t>
  </si>
  <si>
    <t>RAMON LOPEZ CAMARGO</t>
  </si>
  <si>
    <t>NP</t>
  </si>
  <si>
    <t xml:space="preserve">ITEMS NO PREVISTOS </t>
  </si>
  <si>
    <t xml:space="preserve">INSTALACIONES ELECTRICAS </t>
  </si>
  <si>
    <t xml:space="preserve">PRELIMINARES </t>
  </si>
  <si>
    <t xml:space="preserve">EQUIPOS SANITARIOS </t>
  </si>
  <si>
    <t>PISOS, MUROS Y ENCHAPE: MAMPOSTERIA</t>
  </si>
  <si>
    <t>NP1</t>
  </si>
  <si>
    <t>NP2</t>
  </si>
  <si>
    <t>NP3</t>
  </si>
  <si>
    <t>NP4</t>
  </si>
  <si>
    <t>NP6</t>
  </si>
  <si>
    <t>NP7</t>
  </si>
  <si>
    <t>NP8</t>
  </si>
  <si>
    <t>NP9</t>
  </si>
  <si>
    <t>NP10</t>
  </si>
  <si>
    <t>NP11</t>
  </si>
  <si>
    <t>NP12</t>
  </si>
  <si>
    <t>NP13</t>
  </si>
  <si>
    <t>NP14</t>
  </si>
  <si>
    <t>NP15</t>
  </si>
  <si>
    <t>SUMINISTRO E INSTALACION DE LAMPARAS LED DE INCRUSTAR DE 9W</t>
  </si>
  <si>
    <t>SUMINISTRO E INSTALACION DE LAMPARAS LED DE INCRUSTAR DE 18W</t>
  </si>
  <si>
    <t>SALIDA E INSTALACION DE INTERRUPTOR SENCILLO. INCLUYE MATERIALES E INSTALACION DE SALIDA ELECTRICA ACORDE AL RETIE</t>
  </si>
  <si>
    <t>SUMINISTRO E INSTALACION DE CURVAS PVC 1/2"</t>
  </si>
  <si>
    <t>SUMINISTRO E INSTALACION DE CAJAS DE PVC 4X4</t>
  </si>
  <si>
    <t>SUMINISTRO E INSTALACION DE TUBERIA CONDUIT PVC 1/2", INCLUYE CABLEADO 2F+1T+1N Y ACCESORIOS PARA SU CORRECTA APLICACIÓN</t>
  </si>
  <si>
    <t>SUMINISTRO E INSTALACION DE TOMACORRIENTE DOBLE GFCI. INCLUYE MATERIALES E INSTALACION DE SALIDA ELECTRICA ACORDE AL RETIE</t>
  </si>
  <si>
    <t>SUMINISTRO E INSTALACION DE TABLERO ELECTRICO 12 CIRCUITOS. INCLUYE BREAKER Y MATERIALES ACORDE AL RETIE</t>
  </si>
  <si>
    <t>SUMINISTRO E INSTALACION DE SISTEMA DE SONIDO CON ALTAVOCES FIJOS Y CONSOLA AMPLIFICADORA. INCLY CABLEADO Y ACCESORIOS PARA SU CORRECTA APLICACIÓN</t>
  </si>
  <si>
    <t xml:space="preserve">SUMINISTRO E INSTALACION DE VENTANAS CORREDIZAS SISTEMA 5020 </t>
  </si>
  <si>
    <t>REINSTALACION DE PUERTA. INCY CORTE SEGÚN NUEVAS MEDIADAS</t>
  </si>
  <si>
    <t>REUBICACION DE AIRES ACONDICIONADOS EN GYM. INCY TUBERIA DE COBRE, CABLEADO Y ACCESORIOS PAR A SU CORRECTA INSTALACION</t>
  </si>
  <si>
    <t>NP20</t>
  </si>
  <si>
    <t>CC, 1102851781</t>
  </si>
  <si>
    <t xml:space="preserve">CONTRATISTA DE OBRA </t>
  </si>
  <si>
    <t>SUMINISTRO E INSTALACION DE CINTA LED EN SILOCONA BLANCA</t>
  </si>
  <si>
    <t xml:space="preserve">SUMINISTRO E INSTALACION DE PUERTA EN LAMINA GALVANIZADA INCLUYE CERRADURA </t>
  </si>
  <si>
    <t>SUMINISTRO E INSTALACION DE PISO EN CAUCHO FLEXUBLE MODULAR AISLADOR ACUSTICO. INCLUYEN REMATES PARA DESNIVEL</t>
  </si>
  <si>
    <t>ITEMS NO PREVISTOS 2</t>
  </si>
  <si>
    <t>SUMINISTRO E INSTALACION DE CALADOS H=80CM</t>
  </si>
  <si>
    <t>NP2.1</t>
  </si>
  <si>
    <t>NP2.2</t>
  </si>
  <si>
    <t>NP2.3</t>
  </si>
  <si>
    <t>NP2.4</t>
  </si>
  <si>
    <t>NP2.5</t>
  </si>
  <si>
    <t xml:space="preserve">ESTUCO SOBRE MUROS 3 MANOS </t>
  </si>
  <si>
    <t xml:space="preserve">SUMINISTRO E INSTALACION DE TELA ASFALTICA </t>
  </si>
  <si>
    <t>SALIDA E INSTALACION DE INTERRUPTOR DOBLE. INCLUYE MATERIALES E INSTALACION DE SALIDA ELECTRICA ACORDE AL RETIE</t>
  </si>
  <si>
    <t>NP2.6</t>
  </si>
  <si>
    <t xml:space="preserve">SUMINISTRO E INSTALACION DE BARANDA EN ACERO INOXIDABLE </t>
  </si>
  <si>
    <t>NP2.7</t>
  </si>
  <si>
    <t>NP2.8</t>
  </si>
  <si>
    <t>NP2.9</t>
  </si>
  <si>
    <t>NP2.10</t>
  </si>
  <si>
    <t>SUMINISTRO E INSTALACION DE PUNTO HIDRAULICO 1/2". INCLUYE ACCESORIOS PARA SU CORRECTA INSTALACION</t>
  </si>
  <si>
    <t>SUMIINISTRO E INSTALACION DE PUNTO SANITARIO DE 2".INCLUYE ACCESORIOS PARA SU CORRECTA INSTALACION</t>
  </si>
  <si>
    <t>SUMIINISTRO E INSTALACION DE PUNTO SANITARIO DE 4".INCLUYE ACCESORIOS PARA SU CORRECTA INSTALACION</t>
  </si>
  <si>
    <t xml:space="preserve">MACHONES EN CONCRETO S=10X10 H=80CM INCLY ACERO Y ANCLAJE SOBRE PLACA </t>
  </si>
  <si>
    <t>NP2.11</t>
  </si>
  <si>
    <t>NP2.12</t>
  </si>
  <si>
    <t>NP2.13</t>
  </si>
  <si>
    <t>SUMINISTRO E INSTALACION DE TUBERIA DE PRESION DE 1/2"</t>
  </si>
  <si>
    <t>SUMINISTRO E INSTALACION DE TUBERIA SANITARIA DE 2"</t>
  </si>
  <si>
    <t>SUMINISTRO E INSTALACION DE TUBERIA SANITARIA DE 4"</t>
  </si>
  <si>
    <t>NP2.14</t>
  </si>
  <si>
    <t xml:space="preserve">ESTUCO Y PINTURA PARA FILOS DE VANTANA </t>
  </si>
  <si>
    <t>NP2.15</t>
  </si>
  <si>
    <t>LEVANTE DE MURO EN PANEL DE ETERBOARD 8MM INCLUYE ESTRUCTURA</t>
  </si>
  <si>
    <t xml:space="preserve">RECOSTRUCCION DE MARCOS PARA VENTANAS, INCLUYE ESTRUCTURA </t>
  </si>
  <si>
    <t>DICIEMBRE DE 2024</t>
  </si>
  <si>
    <t xml:space="preserve">SEMANA 1 </t>
  </si>
  <si>
    <t>SEMANA 2</t>
  </si>
  <si>
    <t>SEMANA 3</t>
  </si>
  <si>
    <t>SEMANA 4</t>
  </si>
  <si>
    <t>SEMANA 5</t>
  </si>
  <si>
    <t>SEMANA 6</t>
  </si>
  <si>
    <t>SEMANA 7</t>
  </si>
  <si>
    <t xml:space="preserve">CONDICIONES ACTUALIZADAS </t>
  </si>
  <si>
    <t>V</t>
  </si>
  <si>
    <t>S</t>
  </si>
  <si>
    <t>L</t>
  </si>
  <si>
    <t>M</t>
  </si>
  <si>
    <t>J</t>
  </si>
  <si>
    <t>VAL. UNITARIO</t>
  </si>
  <si>
    <t>VAL. PARCIAL</t>
  </si>
  <si>
    <t>VALOR PROGRAMADO DIARIO</t>
  </si>
  <si>
    <t>VALOR PROGRAMADO ACUMULADO</t>
  </si>
  <si>
    <t>% PROGRAMADO DIARIO</t>
  </si>
  <si>
    <t>% PROGRAMADO ACUMULADO</t>
  </si>
  <si>
    <t>SEMANA 8</t>
  </si>
  <si>
    <t>ENERO DE 2025</t>
  </si>
  <si>
    <t>FEBRERO DE 2025</t>
  </si>
  <si>
    <t>NP2.16</t>
  </si>
  <si>
    <t>SUMINISTRO E INSTALACION DE ESPEJO FLOTANTE KRISTAL</t>
  </si>
  <si>
    <t xml:space="preserve">SIEMBRA ORNMENTAL DE PLANTAS. INCLYTE MACETA </t>
  </si>
  <si>
    <t>NP18</t>
  </si>
  <si>
    <t>SEMANA 9</t>
  </si>
  <si>
    <t>SEMANA 10</t>
  </si>
  <si>
    <t>INICIO: 20 DE DIC 2024  -  FIN: 26 FEB 2025</t>
  </si>
  <si>
    <t>PLAZO DE EJECUCION: 11 DIAS + 31 DIAS DE PRORROGA Nro. 1 + 10 DIAS DE PRORROGA Nro, 2 + 15 DIAS DE PRORROGA Nro.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</si>
</sst>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"/>
    <numFmt numFmtId="167" formatCode="0.0000%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charset val="204"/>
    </font>
    <font>
      <sz val="11"/>
      <color theme="1"/>
      <name val="Aptos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name val="Arial Narrow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Consolas"/>
      <family val="3"/>
    </font>
    <font>
      <sz val="11"/>
      <color rgb="FF000000"/>
      <name val="Calibri"/>
    </font>
    <font>
      <b/>
      <sz val="11"/>
      <color theme="1"/>
      <name val="Aptos Narrow"/>
    </font>
    <font>
      <b/>
      <sz val="18"/>
      <color theme="1"/>
      <name val="Aptos Narrow"/>
    </font>
    <font>
      <sz val="10"/>
      <color theme="1"/>
      <name val="Arial Narrow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9" fillId="0" borderId="0"/>
    <xf numFmtId="0" fontId="10" fillId="0" borderId="0"/>
    <xf numFmtId="9" fontId="10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  <xf numFmtId="0" fontId="16" fillId="0" borderId="0"/>
    <xf numFmtId="0" fontId="10" fillId="0" borderId="0"/>
    <xf numFmtId="165" fontId="1" fillId="0" borderId="0" applyFont="0" applyFill="0" applyBorder="0" applyAlignment="0" applyProtection="0"/>
  </cellStyleXfs>
  <cellXfs count="93">
    <xf numFmtId="0" fontId="0" fillId="0" borderId="0" xfId="0"/>
    <xf numFmtId="0" fontId="4" fillId="0" borderId="0" xfId="0" applyFont="1"/>
    <xf numFmtId="0" fontId="5" fillId="2" borderId="1" xfId="0" applyFont="1" applyFill="1" applyBorder="1"/>
    <xf numFmtId="0" fontId="6" fillId="0" borderId="0" xfId="0" applyFont="1"/>
    <xf numFmtId="0" fontId="6" fillId="0" borderId="1" xfId="0" applyFont="1" applyBorder="1"/>
    <xf numFmtId="15" fontId="6" fillId="0" borderId="0" xfId="0" applyNumberFormat="1" applyFont="1"/>
    <xf numFmtId="44" fontId="6" fillId="0" borderId="1" xfId="1" applyFont="1" applyBorder="1"/>
    <xf numFmtId="44" fontId="6" fillId="0" borderId="0" xfId="1" applyFont="1"/>
    <xf numFmtId="0" fontId="8" fillId="0" borderId="1" xfId="0" applyFont="1" applyBorder="1" applyAlignment="1">
      <alignment vertical="center"/>
    </xf>
    <xf numFmtId="44" fontId="8" fillId="0" borderId="1" xfId="1" applyFont="1" applyBorder="1"/>
    <xf numFmtId="0" fontId="4" fillId="0" borderId="0" xfId="0" applyFont="1" applyAlignment="1">
      <alignment vertical="center"/>
    </xf>
    <xf numFmtId="0" fontId="0" fillId="0" borderId="1" xfId="0" applyBorder="1" applyAlignment="1">
      <alignment horizontal="left"/>
    </xf>
    <xf numFmtId="0" fontId="7" fillId="0" borderId="1" xfId="0" applyFont="1" applyBorder="1"/>
    <xf numFmtId="2" fontId="14" fillId="2" borderId="1" xfId="0" applyNumberFormat="1" applyFont="1" applyFill="1" applyBorder="1" applyAlignment="1">
      <alignment horizontal="center" vertical="center"/>
    </xf>
    <xf numFmtId="164" fontId="14" fillId="2" borderId="1" xfId="1" applyNumberFormat="1" applyFont="1" applyFill="1" applyBorder="1" applyAlignment="1">
      <alignment vertical="center" wrapText="1"/>
    </xf>
    <xf numFmtId="2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4" fontId="13" fillId="0" borderId="1" xfId="11" applyNumberFormat="1" applyFont="1" applyFill="1" applyBorder="1" applyAlignment="1">
      <alignment vertical="center"/>
    </xf>
    <xf numFmtId="44" fontId="13" fillId="0" borderId="1" xfId="1" applyFont="1" applyBorder="1" applyAlignment="1">
      <alignment horizontal="center" vertical="center"/>
    </xf>
    <xf numFmtId="2" fontId="13" fillId="0" borderId="1" xfId="16" applyNumberFormat="1" applyFont="1" applyBorder="1" applyAlignment="1">
      <alignment horizontal="center" vertical="center"/>
    </xf>
    <xf numFmtId="0" fontId="13" fillId="3" borderId="1" xfId="3" applyFont="1" applyFill="1" applyBorder="1" applyAlignment="1">
      <alignment horizontal="left" vertical="center" wrapText="1"/>
    </xf>
    <xf numFmtId="0" fontId="12" fillId="3" borderId="1" xfId="3" applyFont="1" applyFill="1" applyBorder="1" applyAlignment="1">
      <alignment horizontal="left" vertical="center" wrapText="1"/>
    </xf>
    <xf numFmtId="2" fontId="12" fillId="0" borderId="1" xfId="0" applyNumberFormat="1" applyFont="1" applyBorder="1" applyAlignment="1">
      <alignment horizontal="center" vertical="center"/>
    </xf>
    <xf numFmtId="9" fontId="14" fillId="0" borderId="1" xfId="4" applyFont="1" applyBorder="1" applyAlignment="1">
      <alignment horizontal="center" vertical="center"/>
    </xf>
    <xf numFmtId="0" fontId="14" fillId="2" borderId="2" xfId="0" applyFont="1" applyFill="1" applyBorder="1" applyAlignment="1">
      <alignment vertical="center" wrapText="1"/>
    </xf>
    <xf numFmtId="0" fontId="14" fillId="2" borderId="3" xfId="0" applyFont="1" applyFill="1" applyBorder="1" applyAlignment="1">
      <alignment vertical="center" wrapText="1"/>
    </xf>
    <xf numFmtId="0" fontId="14" fillId="2" borderId="4" xfId="0" applyFont="1" applyFill="1" applyBorder="1" applyAlignment="1">
      <alignment vertical="center" wrapText="1"/>
    </xf>
    <xf numFmtId="2" fontId="14" fillId="2" borderId="3" xfId="0" applyNumberFormat="1" applyFont="1" applyFill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left" vertical="center"/>
    </xf>
    <xf numFmtId="0" fontId="14" fillId="2" borderId="11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164" fontId="14" fillId="2" borderId="11" xfId="0" applyNumberFormat="1" applyFont="1" applyFill="1" applyBorder="1" applyAlignment="1">
      <alignment horizontal="center" vertical="center"/>
    </xf>
    <xf numFmtId="164" fontId="11" fillId="2" borderId="1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164" fontId="14" fillId="2" borderId="2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/>
    <xf numFmtId="164" fontId="13" fillId="0" borderId="1" xfId="11" applyNumberFormat="1" applyFont="1" applyFill="1" applyBorder="1" applyAlignment="1">
      <alignment horizontal="center" vertical="center"/>
    </xf>
    <xf numFmtId="164" fontId="13" fillId="0" borderId="2" xfId="11" applyNumberFormat="1" applyFont="1" applyFill="1" applyBorder="1" applyAlignment="1">
      <alignment horizontal="center" vertical="center"/>
    </xf>
    <xf numFmtId="166" fontId="19" fillId="0" borderId="1" xfId="1" applyNumberFormat="1" applyFont="1" applyBorder="1" applyAlignment="1">
      <alignment textRotation="90" wrapText="1"/>
    </xf>
    <xf numFmtId="166" fontId="19" fillId="2" borderId="1" xfId="1" applyNumberFormat="1" applyFont="1" applyFill="1" applyBorder="1" applyAlignment="1">
      <alignment textRotation="90" wrapText="1"/>
    </xf>
    <xf numFmtId="0" fontId="4" fillId="2" borderId="0" xfId="0" applyFont="1" applyFill="1"/>
    <xf numFmtId="0" fontId="13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164" fontId="13" fillId="0" borderId="1" xfId="0" applyNumberFormat="1" applyFont="1" applyBorder="1" applyAlignment="1">
      <alignment horizontal="center" vertical="center"/>
    </xf>
    <xf numFmtId="167" fontId="19" fillId="0" borderId="1" xfId="4" applyNumberFormat="1" applyFont="1" applyBorder="1" applyAlignment="1">
      <alignment vertical="center" textRotation="90" wrapText="1"/>
    </xf>
    <xf numFmtId="0" fontId="14" fillId="0" borderId="1" xfId="0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4" fillId="0" borderId="2" xfId="0" applyFont="1" applyBorder="1" applyAlignment="1">
      <alignment vertic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" fontId="14" fillId="0" borderId="2" xfId="0" applyNumberFormat="1" applyFont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2" fontId="14" fillId="0" borderId="4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2" fontId="13" fillId="0" borderId="2" xfId="0" applyNumberFormat="1" applyFont="1" applyBorder="1" applyAlignment="1">
      <alignment horizontal="center" vertical="center"/>
    </xf>
    <xf numFmtId="2" fontId="13" fillId="0" borderId="3" xfId="0" applyNumberFormat="1" applyFont="1" applyBorder="1" applyAlignment="1">
      <alignment horizontal="center" vertical="center"/>
    </xf>
    <xf numFmtId="2" fontId="13" fillId="0" borderId="4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20">
    <cellStyle name="Millares" xfId="16" builtinId="3"/>
    <cellStyle name="Millares 2" xfId="10" xr:uid="{00000000-0005-0000-0000-000001000000}"/>
    <cellStyle name="Millares 4" xfId="7" xr:uid="{00000000-0005-0000-0000-000002000000}"/>
    <cellStyle name="Moneda" xfId="1" builtinId="4"/>
    <cellStyle name="Moneda [0]" xfId="11" builtinId="7"/>
    <cellStyle name="Moneda 2" xfId="9" xr:uid="{00000000-0005-0000-0000-000005000000}"/>
    <cellStyle name="Moneda 2 2" xfId="19" xr:uid="{DA701B7F-34E8-432F-9F4C-B4A8EB5D04FF}"/>
    <cellStyle name="Normal" xfId="0" builtinId="0"/>
    <cellStyle name="Normal 10 2" xfId="18" xr:uid="{A3DBEBA1-DCD3-44DA-8FC0-B3282B3DAB3A}"/>
    <cellStyle name="Normal 11" xfId="13" xr:uid="{00000000-0005-0000-0000-000007000000}"/>
    <cellStyle name="Normal 14" xfId="15" xr:uid="{00000000-0005-0000-0000-000008000000}"/>
    <cellStyle name="Normal 2" xfId="3" xr:uid="{00000000-0005-0000-0000-000009000000}"/>
    <cellStyle name="Normal 2 2" xfId="12" xr:uid="{00000000-0005-0000-0000-00000A000000}"/>
    <cellStyle name="Normal 3" xfId="2" xr:uid="{00000000-0005-0000-0000-00000B000000}"/>
    <cellStyle name="Normal 4" xfId="5" xr:uid="{00000000-0005-0000-0000-00000C000000}"/>
    <cellStyle name="Normal 5" xfId="6" xr:uid="{00000000-0005-0000-0000-00000D000000}"/>
    <cellStyle name="Normal 6" xfId="17" xr:uid="{4CEE0BF6-BD3D-4720-9223-39CFE12DAE27}"/>
    <cellStyle name="Porcentaje" xfId="4" builtinId="5"/>
    <cellStyle name="Porcentaje 3" xfId="8" xr:uid="{00000000-0005-0000-0000-00000F000000}"/>
    <cellStyle name="Porcentual 2" xfId="14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415179</xdr:colOff>
      <xdr:row>0</xdr:row>
      <xdr:rowOff>61631</xdr:rowOff>
    </xdr:from>
    <xdr:to>
      <xdr:col>2</xdr:col>
      <xdr:colOff>179295</xdr:colOff>
      <xdr:row>4</xdr:row>
      <xdr:rowOff>257736</xdr:rowOff>
    </xdr:to>
    <xdr:pic>
      <xdr:nvPicPr>
        <xdr:cNvPr id="2" name="Gráfico 1">
          <a:extLst>
            <a:ext uri="{FF2B5EF4-FFF2-40B4-BE49-F238E27FC236}">
              <a16:creationId xmlns:a16="http://schemas.microsoft.com/office/drawing/2014/main" id="{917E882D-4904-4986-A42D-94E5A1983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15179" y="61631"/>
          <a:ext cx="3488391" cy="920005"/>
        </a:xfrm>
        <a:prstGeom prst="rect">
          <a:avLst/>
        </a:prstGeom>
      </xdr:spPr>
    </xdr:pic>
    <xdr:clientData/>
  </xdr:twoCellAnchor>
  <xdr:twoCellAnchor editAs="oneCell">
    <xdr:from>
      <xdr:col>1</xdr:col>
      <xdr:colOff>528919</xdr:colOff>
      <xdr:row>83</xdr:row>
      <xdr:rowOff>27270</xdr:rowOff>
    </xdr:from>
    <xdr:to>
      <xdr:col>1</xdr:col>
      <xdr:colOff>1636058</xdr:colOff>
      <xdr:row>88</xdr:row>
      <xdr:rowOff>183269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4AD036D-4F22-4820-91C3-0D2D41A81B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3269" y="42794520"/>
          <a:ext cx="1107139" cy="1060876"/>
        </a:xfrm>
        <a:prstGeom prst="rect">
          <a:avLst/>
        </a:prstGeom>
      </xdr:spPr>
    </xdr:pic>
    <xdr:clientData/>
  </xdr:twoCellAnchor>
  <xdr:twoCellAnchor editAs="oneCell">
    <xdr:from>
      <xdr:col>2</xdr:col>
      <xdr:colOff>158004</xdr:colOff>
      <xdr:row>0</xdr:row>
      <xdr:rowOff>1</xdr:rowOff>
    </xdr:from>
    <xdr:to>
      <xdr:col>5</xdr:col>
      <xdr:colOff>1077445</xdr:colOff>
      <xdr:row>4</xdr:row>
      <xdr:rowOff>280149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FEA5BF8-2180-4201-B880-7113B63ED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82279" y="1"/>
          <a:ext cx="3319741" cy="10040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UB_APU2"/>
      <sheetName val="RESUMEN_PRESUPU_2"/>
      <sheetName val="SUB_APU1"/>
      <sheetName val="RESUMEN_PRESUPU_1"/>
      <sheetName val="SUB_APU3"/>
      <sheetName val="RESUMEN_PRESUPU_3"/>
      <sheetName val="Indicadores"/>
      <sheetName val="SIMULACIÓNEDIFICIO.ok"/>
      <sheetName val="Propiedad"/>
      <sheetName val="Reparación"/>
      <sheetName val="SUB_APU4"/>
      <sheetName val="RESUMEN_PRESUPU_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zoomScale="23" zoomScaleNormal="23" workbookViewId="0">
      <selection activeCell="K13" sqref="K13"/>
    </sheetView>
  </sheetViews>
  <sheetFormatPr baseColWidth="10" defaultColWidth="11.42578125" defaultRowHeight="15"/>
  <cols>
    <col min="1" max="1" width="19.28515625" bestFit="1" customWidth="1"/>
    <col min="2" max="2" width="97.7109375" bestFit="1" customWidth="1"/>
    <col min="6" max="6" width="14.28515625" bestFit="1" customWidth="1"/>
  </cols>
  <sheetData>
    <row r="1" spans="1:7">
      <c r="A1" s="12" t="s">
        <v>0</v>
      </c>
      <c r="B1" s="11" t="s">
        <v>1</v>
      </c>
      <c r="F1" t="s">
        <v>2</v>
      </c>
      <c r="G1" t="s">
        <v>3</v>
      </c>
    </row>
    <row r="2" spans="1:7">
      <c r="A2" s="12" t="s">
        <v>4</v>
      </c>
      <c r="B2" s="11" t="s">
        <v>5</v>
      </c>
      <c r="F2" t="s">
        <v>6</v>
      </c>
      <c r="G2" t="s">
        <v>7</v>
      </c>
    </row>
    <row r="3" spans="1:7">
      <c r="A3" s="12" t="s">
        <v>8</v>
      </c>
      <c r="B3" s="11" t="s">
        <v>9</v>
      </c>
      <c r="F3" t="s">
        <v>10</v>
      </c>
      <c r="G3" t="s">
        <v>11</v>
      </c>
    </row>
    <row r="4" spans="1:7">
      <c r="A4" s="12" t="s">
        <v>12</v>
      </c>
      <c r="B4" s="11" t="s">
        <v>13</v>
      </c>
      <c r="F4" t="s">
        <v>14</v>
      </c>
      <c r="G4" t="s">
        <v>15</v>
      </c>
    </row>
    <row r="5" spans="1:7">
      <c r="A5" s="12" t="s">
        <v>16</v>
      </c>
      <c r="B5" s="11" t="s">
        <v>17</v>
      </c>
      <c r="F5" t="s">
        <v>18</v>
      </c>
      <c r="G5" t="s">
        <v>19</v>
      </c>
    </row>
    <row r="6" spans="1:7">
      <c r="A6" s="12" t="s">
        <v>20</v>
      </c>
      <c r="B6" s="11">
        <v>18</v>
      </c>
      <c r="F6" t="s">
        <v>21</v>
      </c>
      <c r="G6" t="s">
        <v>22</v>
      </c>
    </row>
    <row r="7" spans="1:7">
      <c r="A7" s="12" t="s">
        <v>23</v>
      </c>
      <c r="B7" s="11">
        <v>11</v>
      </c>
      <c r="F7" t="s">
        <v>24</v>
      </c>
      <c r="G7" t="s">
        <v>25</v>
      </c>
    </row>
    <row r="8" spans="1:7">
      <c r="A8" s="12" t="s">
        <v>26</v>
      </c>
      <c r="B8" s="11">
        <v>2024</v>
      </c>
      <c r="F8" t="s">
        <v>27</v>
      </c>
      <c r="G8" t="s">
        <v>28</v>
      </c>
    </row>
  </sheetData>
  <sortState ref="F1:G8">
    <sortCondition ref="F1:F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2"/>
  <sheetViews>
    <sheetView workbookViewId="0">
      <selection activeCell="B5" sqref="B5"/>
    </sheetView>
  </sheetViews>
  <sheetFormatPr baseColWidth="10" defaultColWidth="10.85546875" defaultRowHeight="16.5"/>
  <cols>
    <col min="1" max="1" width="28.28515625" style="3" customWidth="1"/>
    <col min="2" max="2" width="17.7109375" style="3" customWidth="1"/>
    <col min="3" max="16384" width="10.85546875" style="3"/>
  </cols>
  <sheetData>
    <row r="1" spans="1:2">
      <c r="A1" s="62" t="s">
        <v>29</v>
      </c>
      <c r="B1" s="63"/>
    </row>
    <row r="2" spans="1:2">
      <c r="A2" s="2" t="s">
        <v>30</v>
      </c>
      <c r="B2" s="2" t="s">
        <v>31</v>
      </c>
    </row>
    <row r="3" spans="1:2">
      <c r="A3" s="4" t="s">
        <v>32</v>
      </c>
      <c r="B3" s="6">
        <v>700000</v>
      </c>
    </row>
    <row r="4" spans="1:2">
      <c r="A4" s="4" t="s">
        <v>33</v>
      </c>
      <c r="B4" s="6"/>
    </row>
    <row r="5" spans="1:2">
      <c r="A5" s="4" t="s">
        <v>34</v>
      </c>
      <c r="B5" s="6">
        <v>14264.9</v>
      </c>
    </row>
    <row r="6" spans="1:2">
      <c r="A6" s="4" t="s">
        <v>35</v>
      </c>
      <c r="B6" s="6">
        <v>3291.9</v>
      </c>
    </row>
    <row r="7" spans="1:2">
      <c r="A7" s="4" t="s">
        <v>36</v>
      </c>
      <c r="B7" s="6"/>
    </row>
    <row r="8" spans="1:2">
      <c r="A8" s="4" t="s">
        <v>37</v>
      </c>
      <c r="B8" s="6"/>
    </row>
    <row r="9" spans="1:2">
      <c r="A9" s="4"/>
      <c r="B9" s="6"/>
    </row>
    <row r="10" spans="1:2">
      <c r="A10" s="4"/>
      <c r="B10" s="6"/>
    </row>
    <row r="11" spans="1:2">
      <c r="A11" s="4"/>
      <c r="B11" s="6"/>
    </row>
    <row r="12" spans="1:2">
      <c r="A12" s="4"/>
      <c r="B12" s="6"/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7"/>
  <sheetViews>
    <sheetView workbookViewId="0">
      <selection activeCell="B5" sqref="B5"/>
    </sheetView>
  </sheetViews>
  <sheetFormatPr baseColWidth="10" defaultColWidth="10.85546875" defaultRowHeight="16.5"/>
  <cols>
    <col min="1" max="1" width="37.42578125" style="3" customWidth="1"/>
    <col min="2" max="2" width="15.7109375" style="7" customWidth="1"/>
    <col min="3" max="16384" width="10.85546875" style="3"/>
  </cols>
  <sheetData>
    <row r="1" spans="1:2">
      <c r="A1" s="64" t="s">
        <v>38</v>
      </c>
      <c r="B1" s="63"/>
    </row>
    <row r="2" spans="1:2">
      <c r="A2" s="2" t="s">
        <v>30</v>
      </c>
      <c r="B2" s="2" t="s">
        <v>39</v>
      </c>
    </row>
    <row r="3" spans="1:2">
      <c r="A3" s="8" t="s">
        <v>40</v>
      </c>
      <c r="B3" s="9">
        <v>1</v>
      </c>
    </row>
    <row r="4" spans="1:2">
      <c r="A4" s="4" t="s">
        <v>41</v>
      </c>
      <c r="B4" s="6">
        <v>11913.85</v>
      </c>
    </row>
    <row r="5" spans="1:2">
      <c r="A5" s="4" t="s">
        <v>42</v>
      </c>
      <c r="B5" s="6"/>
    </row>
    <row r="6" spans="1:2">
      <c r="A6" s="4" t="s">
        <v>43</v>
      </c>
      <c r="B6" s="6"/>
    </row>
    <row r="7" spans="1:2">
      <c r="A7" s="4" t="s">
        <v>44</v>
      </c>
      <c r="B7" s="6"/>
    </row>
    <row r="8" spans="1:2">
      <c r="A8" s="4" t="s">
        <v>45</v>
      </c>
      <c r="B8" s="6"/>
    </row>
    <row r="9" spans="1:2">
      <c r="A9" s="4" t="s">
        <v>46</v>
      </c>
      <c r="B9" s="6">
        <v>30224.42</v>
      </c>
    </row>
    <row r="10" spans="1:2">
      <c r="A10" s="4"/>
      <c r="B10" s="6"/>
    </row>
    <row r="11" spans="1:2">
      <c r="A11" s="4"/>
      <c r="B11" s="6"/>
    </row>
    <row r="12" spans="1:2">
      <c r="A12" s="4"/>
      <c r="B12" s="6"/>
    </row>
    <row r="13" spans="1:2">
      <c r="A13" s="4"/>
      <c r="B13" s="6"/>
    </row>
    <row r="14" spans="1:2">
      <c r="A14" s="4"/>
      <c r="B14" s="6"/>
    </row>
    <row r="17" spans="1:3" s="7" customFormat="1">
      <c r="A17" s="5"/>
      <c r="C17" s="3"/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7"/>
  <sheetViews>
    <sheetView workbookViewId="0">
      <selection activeCell="B5" sqref="B5"/>
    </sheetView>
  </sheetViews>
  <sheetFormatPr baseColWidth="10" defaultColWidth="10.85546875" defaultRowHeight="16.5"/>
  <cols>
    <col min="1" max="1" width="37.42578125" style="3" customWidth="1"/>
    <col min="2" max="2" width="15.7109375" style="7" customWidth="1"/>
    <col min="3" max="16384" width="10.85546875" style="3"/>
  </cols>
  <sheetData>
    <row r="1" spans="1:2">
      <c r="A1" s="64" t="s">
        <v>47</v>
      </c>
      <c r="B1" s="63"/>
    </row>
    <row r="2" spans="1:2">
      <c r="A2" s="2" t="s">
        <v>30</v>
      </c>
      <c r="B2" s="2" t="s">
        <v>39</v>
      </c>
    </row>
    <row r="3" spans="1:2">
      <c r="A3" s="8" t="s">
        <v>48</v>
      </c>
      <c r="B3" s="6">
        <v>12045</v>
      </c>
    </row>
    <row r="4" spans="1:2">
      <c r="A4" s="4" t="s">
        <v>49</v>
      </c>
      <c r="B4" s="6">
        <v>50000</v>
      </c>
    </row>
    <row r="5" spans="1:2">
      <c r="A5" s="4" t="s">
        <v>50</v>
      </c>
      <c r="B5" s="6">
        <v>100000</v>
      </c>
    </row>
    <row r="6" spans="1:2">
      <c r="A6" s="4" t="s">
        <v>51</v>
      </c>
      <c r="B6" s="6">
        <v>40000</v>
      </c>
    </row>
    <row r="7" spans="1:2">
      <c r="A7" s="4" t="s">
        <v>52</v>
      </c>
      <c r="B7" s="6">
        <v>90123.44</v>
      </c>
    </row>
    <row r="8" spans="1:2">
      <c r="A8" s="4" t="s">
        <v>53</v>
      </c>
      <c r="B8" s="6"/>
    </row>
    <row r="9" spans="1:2">
      <c r="A9" s="4" t="s">
        <v>54</v>
      </c>
      <c r="B9" s="6">
        <v>18467.560000000001</v>
      </c>
    </row>
    <row r="10" spans="1:2">
      <c r="A10" s="4" t="s">
        <v>55</v>
      </c>
      <c r="B10" s="6">
        <v>114169.68</v>
      </c>
    </row>
    <row r="11" spans="1:2">
      <c r="A11" s="4" t="s">
        <v>56</v>
      </c>
      <c r="B11" s="6">
        <v>1686.55</v>
      </c>
    </row>
    <row r="12" spans="1:2">
      <c r="A12" s="4" t="s">
        <v>57</v>
      </c>
      <c r="B12" s="6">
        <v>1426.49</v>
      </c>
    </row>
    <row r="13" spans="1:2">
      <c r="A13" s="4"/>
      <c r="B13" s="6"/>
    </row>
    <row r="14" spans="1:2">
      <c r="A14" s="4"/>
      <c r="B14" s="6"/>
    </row>
    <row r="17" spans="1:1">
      <c r="A17" s="5"/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B7BBB-7251-4BCF-95B2-E59DD7BE384B}">
  <sheetPr>
    <pageSetUpPr fitToPage="1"/>
  </sheetPr>
  <dimension ref="A1:BW92"/>
  <sheetViews>
    <sheetView tabSelected="1" zoomScale="85" zoomScaleNormal="85" workbookViewId="0">
      <selection activeCell="N12" sqref="N12"/>
    </sheetView>
  </sheetViews>
  <sheetFormatPr baseColWidth="10" defaultColWidth="11.42578125" defaultRowHeight="14.25"/>
  <cols>
    <col min="1" max="1" width="7.7109375" style="55" customWidth="1"/>
    <col min="2" max="2" width="48.140625" style="60" customWidth="1"/>
    <col min="3" max="3" width="11.7109375" style="55" customWidth="1"/>
    <col min="4" max="4" width="8.140625" style="55" customWidth="1"/>
    <col min="5" max="5" width="16.140625" style="57" customWidth="1"/>
    <col min="6" max="6" width="20" style="57" customWidth="1"/>
    <col min="7" max="75" width="4.42578125" style="1" customWidth="1"/>
    <col min="76" max="16384" width="11.42578125" style="1"/>
  </cols>
  <sheetData>
    <row r="1" spans="1:75" ht="14.25" customHeight="1">
      <c r="A1" s="79"/>
      <c r="B1" s="80"/>
      <c r="C1" s="80"/>
      <c r="D1" s="80"/>
      <c r="E1" s="80"/>
      <c r="F1" s="81"/>
      <c r="G1" s="89" t="s">
        <v>1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  <c r="BW1" s="89"/>
    </row>
    <row r="2" spans="1:75" ht="14.25" customHeight="1">
      <c r="A2" s="82"/>
      <c r="B2" s="83"/>
      <c r="C2" s="83"/>
      <c r="D2" s="83"/>
      <c r="E2" s="83"/>
      <c r="F2" s="84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</row>
    <row r="3" spans="1:75" ht="14.25" customHeight="1">
      <c r="A3" s="82"/>
      <c r="B3" s="83"/>
      <c r="C3" s="83"/>
      <c r="D3" s="83"/>
      <c r="E3" s="83"/>
      <c r="F3" s="84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  <c r="BP3" s="89"/>
      <c r="BQ3" s="89"/>
      <c r="BR3" s="89"/>
      <c r="BS3" s="89"/>
      <c r="BT3" s="89"/>
      <c r="BU3" s="89"/>
      <c r="BV3" s="89"/>
      <c r="BW3" s="89"/>
    </row>
    <row r="4" spans="1:75" ht="14.25" customHeight="1">
      <c r="A4" s="82"/>
      <c r="B4" s="83"/>
      <c r="C4" s="83"/>
      <c r="D4" s="83"/>
      <c r="E4" s="83"/>
      <c r="F4" s="84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</row>
    <row r="5" spans="1:75" ht="26.25" customHeight="1">
      <c r="A5" s="82"/>
      <c r="B5" s="83"/>
      <c r="C5" s="83"/>
      <c r="D5" s="83"/>
      <c r="E5" s="83"/>
      <c r="F5" s="84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9"/>
      <c r="BG5" s="89"/>
      <c r="BH5" s="89"/>
      <c r="BI5" s="89"/>
      <c r="BJ5" s="89"/>
      <c r="BK5" s="89"/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89"/>
    </row>
    <row r="6" spans="1:75" ht="39.75" customHeight="1">
      <c r="A6" s="85" t="s">
        <v>198</v>
      </c>
      <c r="B6" s="86"/>
      <c r="C6" s="86"/>
      <c r="D6" s="86"/>
      <c r="E6" s="86"/>
      <c r="F6" s="87"/>
      <c r="G6" s="75" t="s">
        <v>168</v>
      </c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 t="s">
        <v>189</v>
      </c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88"/>
      <c r="AT6" s="88"/>
      <c r="AU6" s="88"/>
      <c r="AV6" s="88"/>
      <c r="AW6" s="88"/>
      <c r="AX6" s="68" t="s">
        <v>190</v>
      </c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/>
    </row>
    <row r="7" spans="1:75" ht="24.75" customHeight="1">
      <c r="A7" s="85" t="s">
        <v>197</v>
      </c>
      <c r="B7" s="86"/>
      <c r="C7" s="86"/>
      <c r="D7" s="86"/>
      <c r="E7" s="86"/>
      <c r="F7" s="87"/>
      <c r="G7" s="68" t="s">
        <v>169</v>
      </c>
      <c r="H7" s="68"/>
      <c r="I7" s="68"/>
      <c r="J7" s="68" t="s">
        <v>170</v>
      </c>
      <c r="K7" s="68"/>
      <c r="L7" s="68"/>
      <c r="M7" s="68"/>
      <c r="N7" s="68"/>
      <c r="O7" s="68"/>
      <c r="P7" s="68"/>
      <c r="Q7" s="68" t="s">
        <v>171</v>
      </c>
      <c r="R7" s="68"/>
      <c r="S7" s="68"/>
      <c r="T7" s="68"/>
      <c r="U7" s="68"/>
      <c r="V7" s="68"/>
      <c r="W7" s="68"/>
      <c r="X7" s="68" t="s">
        <v>172</v>
      </c>
      <c r="Y7" s="68"/>
      <c r="Z7" s="68"/>
      <c r="AA7" s="68"/>
      <c r="AB7" s="68"/>
      <c r="AC7" s="68"/>
      <c r="AD7" s="68"/>
      <c r="AE7" s="68" t="s">
        <v>173</v>
      </c>
      <c r="AF7" s="68"/>
      <c r="AG7" s="68"/>
      <c r="AH7" s="68"/>
      <c r="AI7" s="68"/>
      <c r="AJ7" s="68"/>
      <c r="AK7" s="68"/>
      <c r="AL7" s="68" t="s">
        <v>174</v>
      </c>
      <c r="AM7" s="68"/>
      <c r="AN7" s="68"/>
      <c r="AO7" s="68"/>
      <c r="AP7" s="68"/>
      <c r="AQ7" s="68"/>
      <c r="AR7" s="68"/>
      <c r="AS7" s="68" t="s">
        <v>175</v>
      </c>
      <c r="AT7" s="68"/>
      <c r="AU7" s="68"/>
      <c r="AV7" s="68"/>
      <c r="AW7" s="68"/>
      <c r="AX7" s="75"/>
      <c r="AY7" s="75"/>
      <c r="AZ7" s="75" t="s">
        <v>188</v>
      </c>
      <c r="BA7" s="75"/>
      <c r="BB7" s="75"/>
      <c r="BC7" s="75"/>
      <c r="BD7" s="75"/>
      <c r="BE7" s="75"/>
      <c r="BF7" s="75"/>
      <c r="BG7" s="75" t="s">
        <v>195</v>
      </c>
      <c r="BH7" s="75"/>
      <c r="BI7" s="75"/>
      <c r="BJ7" s="75"/>
      <c r="BK7" s="75"/>
      <c r="BL7" s="75"/>
      <c r="BM7" s="75"/>
      <c r="BN7" s="90" t="s">
        <v>196</v>
      </c>
      <c r="BO7" s="91"/>
      <c r="BP7" s="91"/>
      <c r="BQ7" s="91"/>
      <c r="BR7" s="91"/>
      <c r="BS7" s="91"/>
      <c r="BT7" s="91"/>
      <c r="BU7" s="92"/>
      <c r="BV7" s="92"/>
      <c r="BW7" s="92"/>
    </row>
    <row r="8" spans="1:75" ht="24.75" customHeight="1">
      <c r="A8" s="69" t="s">
        <v>176</v>
      </c>
      <c r="B8" s="70"/>
      <c r="C8" s="70"/>
      <c r="D8" s="70"/>
      <c r="E8" s="70"/>
      <c r="F8" s="71"/>
      <c r="G8" s="31" t="s">
        <v>177</v>
      </c>
      <c r="H8" s="31" t="s">
        <v>178</v>
      </c>
      <c r="I8" s="31" t="s">
        <v>86</v>
      </c>
      <c r="J8" s="31" t="s">
        <v>179</v>
      </c>
      <c r="K8" s="31" t="s">
        <v>180</v>
      </c>
      <c r="L8" s="31" t="s">
        <v>180</v>
      </c>
      <c r="M8" s="31" t="s">
        <v>181</v>
      </c>
      <c r="N8" s="31" t="s">
        <v>177</v>
      </c>
      <c r="O8" s="31" t="s">
        <v>178</v>
      </c>
      <c r="P8" s="31" t="s">
        <v>86</v>
      </c>
      <c r="Q8" s="31" t="s">
        <v>179</v>
      </c>
      <c r="R8" s="31" t="s">
        <v>180</v>
      </c>
      <c r="S8" s="31" t="s">
        <v>180</v>
      </c>
      <c r="T8" s="31" t="s">
        <v>181</v>
      </c>
      <c r="U8" s="31" t="s">
        <v>177</v>
      </c>
      <c r="V8" s="31" t="s">
        <v>178</v>
      </c>
      <c r="W8" s="31" t="s">
        <v>86</v>
      </c>
      <c r="X8" s="31" t="s">
        <v>179</v>
      </c>
      <c r="Y8" s="31" t="s">
        <v>180</v>
      </c>
      <c r="Z8" s="31" t="s">
        <v>180</v>
      </c>
      <c r="AA8" s="31" t="s">
        <v>181</v>
      </c>
      <c r="AB8" s="31" t="s">
        <v>177</v>
      </c>
      <c r="AC8" s="31" t="s">
        <v>178</v>
      </c>
      <c r="AD8" s="31" t="s">
        <v>86</v>
      </c>
      <c r="AE8" s="31" t="s">
        <v>179</v>
      </c>
      <c r="AF8" s="31" t="s">
        <v>180</v>
      </c>
      <c r="AG8" s="31" t="s">
        <v>180</v>
      </c>
      <c r="AH8" s="31" t="s">
        <v>181</v>
      </c>
      <c r="AI8" s="31" t="s">
        <v>177</v>
      </c>
      <c r="AJ8" s="31" t="s">
        <v>178</v>
      </c>
      <c r="AK8" s="31" t="s">
        <v>86</v>
      </c>
      <c r="AL8" s="31" t="s">
        <v>179</v>
      </c>
      <c r="AM8" s="31" t="s">
        <v>180</v>
      </c>
      <c r="AN8" s="31" t="s">
        <v>180</v>
      </c>
      <c r="AO8" s="31" t="s">
        <v>181</v>
      </c>
      <c r="AP8" s="31" t="s">
        <v>177</v>
      </c>
      <c r="AQ8" s="31" t="s">
        <v>178</v>
      </c>
      <c r="AR8" s="31" t="s">
        <v>86</v>
      </c>
      <c r="AS8" s="31" t="s">
        <v>179</v>
      </c>
      <c r="AT8" s="31" t="s">
        <v>180</v>
      </c>
      <c r="AU8" s="31" t="s">
        <v>180</v>
      </c>
      <c r="AV8" s="31" t="s">
        <v>181</v>
      </c>
      <c r="AW8" s="31" t="s">
        <v>177</v>
      </c>
      <c r="AX8" s="31" t="s">
        <v>178</v>
      </c>
      <c r="AY8" s="31" t="s">
        <v>86</v>
      </c>
      <c r="AZ8" s="31" t="s">
        <v>179</v>
      </c>
      <c r="BA8" s="31" t="s">
        <v>180</v>
      </c>
      <c r="BB8" s="31" t="s">
        <v>180</v>
      </c>
      <c r="BC8" s="31" t="s">
        <v>181</v>
      </c>
      <c r="BD8" s="31" t="s">
        <v>177</v>
      </c>
      <c r="BE8" s="31" t="s">
        <v>178</v>
      </c>
      <c r="BF8" s="31" t="s">
        <v>86</v>
      </c>
      <c r="BG8" s="31" t="s">
        <v>179</v>
      </c>
      <c r="BH8" s="31" t="s">
        <v>180</v>
      </c>
      <c r="BI8" s="31" t="s">
        <v>180</v>
      </c>
      <c r="BJ8" s="31" t="s">
        <v>181</v>
      </c>
      <c r="BK8" s="31" t="s">
        <v>177</v>
      </c>
      <c r="BL8" s="31" t="s">
        <v>178</v>
      </c>
      <c r="BM8" s="31" t="s">
        <v>86</v>
      </c>
      <c r="BN8" s="31" t="s">
        <v>179</v>
      </c>
      <c r="BO8" s="31" t="s">
        <v>180</v>
      </c>
      <c r="BP8" s="31" t="s">
        <v>180</v>
      </c>
      <c r="BQ8" s="31" t="s">
        <v>181</v>
      </c>
      <c r="BR8" s="31" t="s">
        <v>177</v>
      </c>
      <c r="BS8" s="31" t="s">
        <v>178</v>
      </c>
      <c r="BT8" s="31" t="s">
        <v>86</v>
      </c>
      <c r="BU8" s="31" t="s">
        <v>179</v>
      </c>
      <c r="BV8" s="31" t="s">
        <v>180</v>
      </c>
      <c r="BW8" s="31" t="s">
        <v>180</v>
      </c>
    </row>
    <row r="9" spans="1:75" ht="21" customHeight="1">
      <c r="A9" s="29" t="s">
        <v>96</v>
      </c>
      <c r="B9" s="32" t="s">
        <v>30</v>
      </c>
      <c r="C9" s="33" t="s">
        <v>94</v>
      </c>
      <c r="D9" s="34" t="s">
        <v>95</v>
      </c>
      <c r="E9" s="35" t="s">
        <v>182</v>
      </c>
      <c r="F9" s="36" t="s">
        <v>183</v>
      </c>
      <c r="G9" s="31">
        <v>20</v>
      </c>
      <c r="H9" s="31">
        <v>21</v>
      </c>
      <c r="I9" s="31">
        <v>22</v>
      </c>
      <c r="J9" s="31">
        <v>23</v>
      </c>
      <c r="K9" s="31">
        <v>24</v>
      </c>
      <c r="L9" s="31">
        <v>25</v>
      </c>
      <c r="M9" s="31">
        <v>26</v>
      </c>
      <c r="N9" s="31">
        <v>27</v>
      </c>
      <c r="O9" s="31">
        <v>28</v>
      </c>
      <c r="P9" s="31">
        <v>29</v>
      </c>
      <c r="Q9" s="31">
        <v>30</v>
      </c>
      <c r="R9" s="31">
        <v>31</v>
      </c>
      <c r="S9" s="31">
        <v>1</v>
      </c>
      <c r="T9" s="31">
        <v>2</v>
      </c>
      <c r="U9" s="31">
        <v>3</v>
      </c>
      <c r="V9" s="31">
        <v>4</v>
      </c>
      <c r="W9" s="31">
        <v>5</v>
      </c>
      <c r="X9" s="31">
        <v>6</v>
      </c>
      <c r="Y9" s="31">
        <v>7</v>
      </c>
      <c r="Z9" s="31">
        <v>8</v>
      </c>
      <c r="AA9" s="31">
        <v>9</v>
      </c>
      <c r="AB9" s="31">
        <v>10</v>
      </c>
      <c r="AC9" s="31">
        <v>11</v>
      </c>
      <c r="AD9" s="31">
        <v>12</v>
      </c>
      <c r="AE9" s="31">
        <v>13</v>
      </c>
      <c r="AF9" s="31">
        <v>14</v>
      </c>
      <c r="AG9" s="31">
        <v>15</v>
      </c>
      <c r="AH9" s="31">
        <v>16</v>
      </c>
      <c r="AI9" s="31">
        <v>17</v>
      </c>
      <c r="AJ9" s="31">
        <v>18</v>
      </c>
      <c r="AK9" s="31">
        <v>19</v>
      </c>
      <c r="AL9" s="31">
        <v>20</v>
      </c>
      <c r="AM9" s="31">
        <v>21</v>
      </c>
      <c r="AN9" s="31">
        <v>22</v>
      </c>
      <c r="AO9" s="31">
        <v>23</v>
      </c>
      <c r="AP9" s="31">
        <v>24</v>
      </c>
      <c r="AQ9" s="31">
        <v>25</v>
      </c>
      <c r="AR9" s="31">
        <v>26</v>
      </c>
      <c r="AS9" s="31">
        <v>27</v>
      </c>
      <c r="AT9" s="31">
        <v>28</v>
      </c>
      <c r="AU9" s="31">
        <v>29</v>
      </c>
      <c r="AV9" s="31">
        <v>30</v>
      </c>
      <c r="AW9" s="31">
        <v>31</v>
      </c>
      <c r="AX9" s="31">
        <v>1</v>
      </c>
      <c r="AY9" s="31">
        <v>2</v>
      </c>
      <c r="AZ9" s="31">
        <v>3</v>
      </c>
      <c r="BA9" s="31">
        <v>4</v>
      </c>
      <c r="BB9" s="31">
        <v>5</v>
      </c>
      <c r="BC9" s="31">
        <v>6</v>
      </c>
      <c r="BD9" s="31">
        <v>7</v>
      </c>
      <c r="BE9" s="31">
        <v>8</v>
      </c>
      <c r="BF9" s="31">
        <v>9</v>
      </c>
      <c r="BG9" s="31">
        <v>10</v>
      </c>
      <c r="BH9" s="31">
        <v>11</v>
      </c>
      <c r="BI9" s="31">
        <v>12</v>
      </c>
      <c r="BJ9" s="31">
        <v>13</v>
      </c>
      <c r="BK9" s="31">
        <v>14</v>
      </c>
      <c r="BL9" s="31">
        <v>15</v>
      </c>
      <c r="BM9" s="31">
        <v>16</v>
      </c>
      <c r="BN9" s="31">
        <v>17</v>
      </c>
      <c r="BO9" s="31">
        <v>18</v>
      </c>
      <c r="BP9" s="31">
        <v>19</v>
      </c>
      <c r="BQ9" s="31">
        <v>20</v>
      </c>
      <c r="BR9" s="31">
        <v>21</v>
      </c>
      <c r="BS9" s="31">
        <v>22</v>
      </c>
      <c r="BT9" s="31">
        <v>23</v>
      </c>
      <c r="BU9" s="31">
        <v>24</v>
      </c>
      <c r="BV9" s="31">
        <v>25</v>
      </c>
      <c r="BW9" s="31">
        <v>26</v>
      </c>
    </row>
    <row r="10" spans="1:75" ht="15.75">
      <c r="A10" s="72" t="s">
        <v>58</v>
      </c>
      <c r="B10" s="72"/>
      <c r="C10" s="72"/>
      <c r="D10" s="72"/>
      <c r="E10" s="72"/>
      <c r="F10" s="72"/>
      <c r="G10" s="73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</row>
    <row r="11" spans="1:75" s="10" customFormat="1" ht="15.75">
      <c r="A11" s="13">
        <v>1</v>
      </c>
      <c r="B11" s="37" t="s">
        <v>102</v>
      </c>
      <c r="C11" s="30"/>
      <c r="D11" s="30"/>
      <c r="E11" s="30"/>
      <c r="F11" s="38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</row>
    <row r="12" spans="1:75" ht="60" customHeight="1">
      <c r="A12" s="15">
        <v>1.01</v>
      </c>
      <c r="B12" s="20" t="s">
        <v>59</v>
      </c>
      <c r="C12" s="16" t="s">
        <v>19</v>
      </c>
      <c r="D12" s="19">
        <v>42</v>
      </c>
      <c r="E12" s="40">
        <v>2640</v>
      </c>
      <c r="F12" s="41">
        <f>+E12*D12</f>
        <v>110880</v>
      </c>
      <c r="G12" s="42">
        <f>+F12</f>
        <v>110880</v>
      </c>
      <c r="H12" s="42"/>
      <c r="I12" s="43"/>
      <c r="J12" s="42"/>
      <c r="K12" s="42"/>
      <c r="L12" s="43"/>
      <c r="M12" s="42"/>
      <c r="N12" s="42"/>
      <c r="O12" s="42"/>
      <c r="P12" s="43"/>
      <c r="Q12" s="42"/>
      <c r="R12" s="43"/>
      <c r="S12" s="43"/>
      <c r="T12" s="42"/>
      <c r="U12" s="42"/>
      <c r="V12" s="42"/>
      <c r="W12" s="43"/>
      <c r="X12" s="42"/>
      <c r="Y12" s="42"/>
      <c r="Z12" s="42"/>
      <c r="AA12" s="42"/>
      <c r="AB12" s="42"/>
      <c r="AC12" s="42"/>
      <c r="AD12" s="43"/>
      <c r="AE12" s="42"/>
      <c r="AF12" s="42"/>
      <c r="AG12" s="42"/>
      <c r="AH12" s="42"/>
      <c r="AI12" s="42"/>
      <c r="AJ12" s="42"/>
      <c r="AK12" s="43"/>
      <c r="AL12" s="42"/>
      <c r="AM12" s="42"/>
      <c r="AN12" s="42"/>
      <c r="AO12" s="42"/>
      <c r="AP12" s="42"/>
      <c r="AQ12" s="42"/>
      <c r="AR12" s="43"/>
      <c r="AS12" s="42"/>
      <c r="AT12" s="42"/>
      <c r="AU12" s="42"/>
      <c r="AV12" s="42"/>
      <c r="AW12" s="42"/>
      <c r="AX12" s="42"/>
      <c r="AY12" s="43"/>
      <c r="AZ12" s="42"/>
      <c r="BA12" s="42"/>
      <c r="BB12" s="42"/>
      <c r="BC12" s="42"/>
      <c r="BD12" s="42"/>
      <c r="BE12" s="42"/>
      <c r="BF12" s="43"/>
      <c r="BG12" s="42"/>
      <c r="BH12" s="42"/>
      <c r="BI12" s="42"/>
      <c r="BJ12" s="42"/>
      <c r="BK12" s="42"/>
      <c r="BL12" s="42"/>
      <c r="BM12" s="43"/>
      <c r="BN12" s="42"/>
      <c r="BO12" s="42"/>
      <c r="BP12" s="42"/>
      <c r="BQ12" s="42"/>
      <c r="BR12" s="42"/>
      <c r="BS12" s="42"/>
      <c r="BT12" s="43"/>
      <c r="BU12" s="42"/>
      <c r="BV12" s="42"/>
      <c r="BW12" s="42"/>
    </row>
    <row r="13" spans="1:75" ht="60" customHeight="1">
      <c r="A13" s="15">
        <v>1.02</v>
      </c>
      <c r="B13" s="20" t="s">
        <v>60</v>
      </c>
      <c r="C13" s="16" t="s">
        <v>22</v>
      </c>
      <c r="D13" s="19">
        <v>146.35640000000001</v>
      </c>
      <c r="E13" s="40">
        <v>5280</v>
      </c>
      <c r="F13" s="41">
        <f t="shared" ref="F13:F71" si="0">+E13*D13</f>
        <v>772761.79200000002</v>
      </c>
      <c r="G13" s="42">
        <f>+F13/2</f>
        <v>386380.89600000001</v>
      </c>
      <c r="H13" s="42">
        <v>386380.89600000001</v>
      </c>
      <c r="I13" s="44"/>
      <c r="J13" s="42"/>
      <c r="K13" s="42"/>
      <c r="L13" s="44"/>
      <c r="M13" s="42"/>
      <c r="N13" s="42"/>
      <c r="O13" s="42"/>
      <c r="P13" s="44"/>
      <c r="Q13" s="42"/>
      <c r="R13" s="39"/>
      <c r="S13" s="44"/>
      <c r="T13" s="42"/>
      <c r="U13" s="42"/>
      <c r="V13" s="42"/>
      <c r="W13" s="44"/>
      <c r="X13" s="42"/>
      <c r="Y13" s="42"/>
      <c r="Z13" s="42"/>
      <c r="AA13" s="42"/>
      <c r="AB13" s="42"/>
      <c r="AC13" s="42"/>
      <c r="AD13" s="44"/>
      <c r="AE13" s="42"/>
      <c r="AF13" s="42"/>
      <c r="AG13" s="42"/>
      <c r="AH13" s="42"/>
      <c r="AI13" s="42"/>
      <c r="AJ13" s="42"/>
      <c r="AK13" s="44"/>
      <c r="AL13" s="42"/>
      <c r="AM13" s="42"/>
      <c r="AN13" s="42"/>
      <c r="AO13" s="42"/>
      <c r="AP13" s="42"/>
      <c r="AQ13" s="42"/>
      <c r="AR13" s="44"/>
      <c r="AS13" s="42"/>
      <c r="AT13" s="42"/>
      <c r="AU13" s="42"/>
      <c r="AV13" s="42"/>
      <c r="AW13" s="42"/>
      <c r="AX13" s="42"/>
      <c r="AY13" s="44"/>
      <c r="AZ13" s="42"/>
      <c r="BA13" s="42"/>
      <c r="BB13" s="42"/>
      <c r="BC13" s="42"/>
      <c r="BD13" s="42"/>
      <c r="BE13" s="42"/>
      <c r="BF13" s="44"/>
      <c r="BG13" s="42"/>
      <c r="BH13" s="42"/>
      <c r="BI13" s="42"/>
      <c r="BJ13" s="42"/>
      <c r="BK13" s="42"/>
      <c r="BL13" s="42"/>
      <c r="BM13" s="44"/>
      <c r="BN13" s="42"/>
      <c r="BO13" s="42"/>
      <c r="BP13" s="42"/>
      <c r="BQ13" s="42"/>
      <c r="BR13" s="42"/>
      <c r="BS13" s="42"/>
      <c r="BT13" s="44"/>
      <c r="BU13" s="42"/>
      <c r="BV13" s="42"/>
      <c r="BW13" s="42"/>
    </row>
    <row r="14" spans="1:75" ht="60" customHeight="1">
      <c r="A14" s="15">
        <v>1.03</v>
      </c>
      <c r="B14" s="20" t="s">
        <v>61</v>
      </c>
      <c r="C14" s="16" t="s">
        <v>28</v>
      </c>
      <c r="D14" s="19">
        <v>7</v>
      </c>
      <c r="E14" s="40">
        <v>33600</v>
      </c>
      <c r="F14" s="41">
        <f t="shared" si="0"/>
        <v>235200</v>
      </c>
      <c r="G14" s="42"/>
      <c r="H14" s="42"/>
      <c r="I14" s="43"/>
      <c r="J14" s="42"/>
      <c r="K14" s="42">
        <f>+F14</f>
        <v>235200</v>
      </c>
      <c r="L14" s="43"/>
      <c r="M14" s="42"/>
      <c r="N14" s="42"/>
      <c r="O14" s="42"/>
      <c r="P14" s="43"/>
      <c r="Q14" s="42"/>
      <c r="R14" s="43"/>
      <c r="S14" s="43"/>
      <c r="T14" s="42"/>
      <c r="U14" s="42"/>
      <c r="V14" s="42"/>
      <c r="W14" s="43"/>
      <c r="X14" s="42"/>
      <c r="Y14" s="42"/>
      <c r="Z14" s="42"/>
      <c r="AA14" s="42"/>
      <c r="AB14" s="42"/>
      <c r="AC14" s="42"/>
      <c r="AD14" s="43"/>
      <c r="AE14" s="42"/>
      <c r="AF14" s="42"/>
      <c r="AG14" s="42"/>
      <c r="AH14" s="42"/>
      <c r="AI14" s="42"/>
      <c r="AJ14" s="42"/>
      <c r="AK14" s="43"/>
      <c r="AL14" s="42"/>
      <c r="AM14" s="42"/>
      <c r="AN14" s="42"/>
      <c r="AO14" s="42"/>
      <c r="AP14" s="42"/>
      <c r="AQ14" s="42"/>
      <c r="AR14" s="43"/>
      <c r="AS14" s="42"/>
      <c r="AT14" s="42"/>
      <c r="AU14" s="42"/>
      <c r="AV14" s="42"/>
      <c r="AW14" s="42"/>
      <c r="AX14" s="42"/>
      <c r="AY14" s="43"/>
      <c r="AZ14" s="42"/>
      <c r="BA14" s="42"/>
      <c r="BB14" s="42"/>
      <c r="BC14" s="42"/>
      <c r="BD14" s="42"/>
      <c r="BE14" s="42"/>
      <c r="BF14" s="43"/>
      <c r="BG14" s="42"/>
      <c r="BH14" s="42"/>
      <c r="BI14" s="42"/>
      <c r="BJ14" s="42"/>
      <c r="BK14" s="42"/>
      <c r="BL14" s="42"/>
      <c r="BM14" s="43"/>
      <c r="BN14" s="42"/>
      <c r="BO14" s="42"/>
      <c r="BP14" s="42"/>
      <c r="BQ14" s="42"/>
      <c r="BR14" s="42"/>
      <c r="BS14" s="42"/>
      <c r="BT14" s="43"/>
      <c r="BU14" s="42"/>
      <c r="BV14" s="42"/>
      <c r="BW14" s="42"/>
    </row>
    <row r="15" spans="1:75" ht="60" customHeight="1">
      <c r="A15" s="15">
        <v>1.04</v>
      </c>
      <c r="B15" s="20" t="s">
        <v>62</v>
      </c>
      <c r="C15" s="16" t="s">
        <v>28</v>
      </c>
      <c r="D15" s="19">
        <v>9</v>
      </c>
      <c r="E15" s="40">
        <v>24000</v>
      </c>
      <c r="F15" s="41">
        <f t="shared" si="0"/>
        <v>216000</v>
      </c>
      <c r="G15" s="42"/>
      <c r="H15" s="42"/>
      <c r="I15" s="43"/>
      <c r="J15" s="42"/>
      <c r="K15" s="42"/>
      <c r="L15" s="43"/>
      <c r="M15" s="42">
        <f>+F15</f>
        <v>216000</v>
      </c>
      <c r="N15" s="42"/>
      <c r="O15" s="42"/>
      <c r="P15" s="43"/>
      <c r="Q15" s="42"/>
      <c r="R15" s="43"/>
      <c r="S15" s="43"/>
      <c r="T15" s="42"/>
      <c r="U15" s="42"/>
      <c r="V15" s="42"/>
      <c r="W15" s="43"/>
      <c r="X15" s="42"/>
      <c r="Y15" s="42"/>
      <c r="Z15" s="42"/>
      <c r="AA15" s="42"/>
      <c r="AB15" s="42"/>
      <c r="AC15" s="42"/>
      <c r="AD15" s="43"/>
      <c r="AE15" s="42"/>
      <c r="AF15" s="42"/>
      <c r="AG15" s="42"/>
      <c r="AH15" s="42"/>
      <c r="AI15" s="42"/>
      <c r="AJ15" s="42"/>
      <c r="AK15" s="43"/>
      <c r="AL15" s="42"/>
      <c r="AM15" s="42"/>
      <c r="AN15" s="42"/>
      <c r="AO15" s="42"/>
      <c r="AP15" s="42"/>
      <c r="AQ15" s="42"/>
      <c r="AR15" s="43"/>
      <c r="AS15" s="42"/>
      <c r="AT15" s="42"/>
      <c r="AU15" s="42"/>
      <c r="AV15" s="42"/>
      <c r="AW15" s="42"/>
      <c r="AX15" s="42"/>
      <c r="AY15" s="43"/>
      <c r="AZ15" s="42"/>
      <c r="BA15" s="42"/>
      <c r="BB15" s="42"/>
      <c r="BC15" s="42"/>
      <c r="BD15" s="42"/>
      <c r="BE15" s="42"/>
      <c r="BF15" s="43"/>
      <c r="BG15" s="42"/>
      <c r="BH15" s="42"/>
      <c r="BI15" s="42"/>
      <c r="BJ15" s="42"/>
      <c r="BK15" s="42"/>
      <c r="BL15" s="42"/>
      <c r="BM15" s="43"/>
      <c r="BN15" s="42"/>
      <c r="BO15" s="42"/>
      <c r="BP15" s="42"/>
      <c r="BQ15" s="42"/>
      <c r="BR15" s="42"/>
      <c r="BS15" s="42"/>
      <c r="BT15" s="43"/>
      <c r="BU15" s="42"/>
      <c r="BV15" s="42"/>
      <c r="BW15" s="42"/>
    </row>
    <row r="16" spans="1:75" ht="60" customHeight="1">
      <c r="A16" s="15">
        <v>1.05</v>
      </c>
      <c r="B16" s="20" t="s">
        <v>63</v>
      </c>
      <c r="C16" s="16" t="s">
        <v>28</v>
      </c>
      <c r="D16" s="19">
        <v>10</v>
      </c>
      <c r="E16" s="40">
        <v>26400</v>
      </c>
      <c r="F16" s="41">
        <f t="shared" si="0"/>
        <v>264000</v>
      </c>
      <c r="G16" s="42"/>
      <c r="H16" s="42"/>
      <c r="I16" s="43"/>
      <c r="J16" s="42"/>
      <c r="K16" s="42"/>
      <c r="L16" s="43"/>
      <c r="M16" s="42">
        <f>+F16</f>
        <v>264000</v>
      </c>
      <c r="N16" s="42"/>
      <c r="O16" s="42"/>
      <c r="P16" s="43"/>
      <c r="Q16" s="42"/>
      <c r="R16" s="43"/>
      <c r="S16" s="43"/>
      <c r="T16" s="42"/>
      <c r="U16" s="42"/>
      <c r="V16" s="42"/>
      <c r="W16" s="43"/>
      <c r="X16" s="42"/>
      <c r="Y16" s="42"/>
      <c r="Z16" s="42"/>
      <c r="AA16" s="42"/>
      <c r="AB16" s="42"/>
      <c r="AC16" s="42"/>
      <c r="AD16" s="43"/>
      <c r="AE16" s="42"/>
      <c r="AF16" s="42"/>
      <c r="AG16" s="42"/>
      <c r="AH16" s="42"/>
      <c r="AI16" s="42"/>
      <c r="AJ16" s="42"/>
      <c r="AK16" s="43"/>
      <c r="AL16" s="42"/>
      <c r="AM16" s="42"/>
      <c r="AN16" s="42"/>
      <c r="AO16" s="42"/>
      <c r="AP16" s="42"/>
      <c r="AQ16" s="42"/>
      <c r="AR16" s="43"/>
      <c r="AS16" s="42"/>
      <c r="AT16" s="42"/>
      <c r="AU16" s="42"/>
      <c r="AV16" s="42"/>
      <c r="AW16" s="42"/>
      <c r="AX16" s="42"/>
      <c r="AY16" s="43"/>
      <c r="AZ16" s="42"/>
      <c r="BA16" s="42"/>
      <c r="BB16" s="42"/>
      <c r="BC16" s="42"/>
      <c r="BD16" s="42"/>
      <c r="BE16" s="42"/>
      <c r="BF16" s="43"/>
      <c r="BG16" s="42"/>
      <c r="BH16" s="42"/>
      <c r="BI16" s="42"/>
      <c r="BJ16" s="42"/>
      <c r="BK16" s="42"/>
      <c r="BL16" s="42"/>
      <c r="BM16" s="43"/>
      <c r="BN16" s="42"/>
      <c r="BO16" s="42"/>
      <c r="BP16" s="42"/>
      <c r="BQ16" s="42"/>
      <c r="BR16" s="42"/>
      <c r="BS16" s="42"/>
      <c r="BT16" s="43"/>
      <c r="BU16" s="42"/>
      <c r="BV16" s="42"/>
      <c r="BW16" s="42"/>
    </row>
    <row r="17" spans="1:75" ht="60" customHeight="1">
      <c r="A17" s="15">
        <v>1.06</v>
      </c>
      <c r="B17" s="45" t="s">
        <v>64</v>
      </c>
      <c r="C17" s="16" t="s">
        <v>22</v>
      </c>
      <c r="D17" s="19">
        <v>17.546800000000001</v>
      </c>
      <c r="E17" s="40">
        <v>13200</v>
      </c>
      <c r="F17" s="41">
        <f t="shared" si="0"/>
        <v>231617.76</v>
      </c>
      <c r="G17" s="42"/>
      <c r="H17" s="42"/>
      <c r="I17" s="43"/>
      <c r="J17" s="42"/>
      <c r="K17" s="42"/>
      <c r="L17" s="43"/>
      <c r="M17" s="42"/>
      <c r="N17" s="42">
        <f>+F17</f>
        <v>231617.76</v>
      </c>
      <c r="O17" s="42"/>
      <c r="P17" s="43"/>
      <c r="Q17" s="42"/>
      <c r="R17" s="43"/>
      <c r="S17" s="43"/>
      <c r="T17" s="42"/>
      <c r="U17" s="42"/>
      <c r="V17" s="42"/>
      <c r="W17" s="43"/>
      <c r="X17" s="42"/>
      <c r="Y17" s="42"/>
      <c r="Z17" s="42"/>
      <c r="AA17" s="42"/>
      <c r="AB17" s="42"/>
      <c r="AC17" s="42"/>
      <c r="AD17" s="43"/>
      <c r="AE17" s="42"/>
      <c r="AF17" s="42"/>
      <c r="AG17" s="42"/>
      <c r="AH17" s="42"/>
      <c r="AI17" s="42"/>
      <c r="AJ17" s="42"/>
      <c r="AK17" s="43"/>
      <c r="AL17" s="42"/>
      <c r="AM17" s="42"/>
      <c r="AN17" s="42"/>
      <c r="AO17" s="42"/>
      <c r="AP17" s="42"/>
      <c r="AQ17" s="42"/>
      <c r="AR17" s="43"/>
      <c r="AS17" s="42"/>
      <c r="AT17" s="42"/>
      <c r="AU17" s="42"/>
      <c r="AV17" s="42"/>
      <c r="AW17" s="42"/>
      <c r="AX17" s="42"/>
      <c r="AY17" s="43"/>
      <c r="AZ17" s="42"/>
      <c r="BA17" s="42"/>
      <c r="BB17" s="42"/>
      <c r="BC17" s="42"/>
      <c r="BD17" s="42"/>
      <c r="BE17" s="42"/>
      <c r="BF17" s="43"/>
      <c r="BG17" s="42"/>
      <c r="BH17" s="42"/>
      <c r="BI17" s="42"/>
      <c r="BJ17" s="42"/>
      <c r="BK17" s="42"/>
      <c r="BL17" s="42"/>
      <c r="BM17" s="43"/>
      <c r="BN17" s="42"/>
      <c r="BO17" s="42"/>
      <c r="BP17" s="42"/>
      <c r="BQ17" s="42"/>
      <c r="BR17" s="42"/>
      <c r="BS17" s="42"/>
      <c r="BT17" s="43"/>
      <c r="BU17" s="42"/>
      <c r="BV17" s="42"/>
      <c r="BW17" s="42"/>
    </row>
    <row r="18" spans="1:75" ht="60" customHeight="1">
      <c r="A18" s="15">
        <v>1.07</v>
      </c>
      <c r="B18" s="45" t="s">
        <v>65</v>
      </c>
      <c r="C18" s="16" t="s">
        <v>22</v>
      </c>
      <c r="D18" s="19">
        <v>71.836799999999997</v>
      </c>
      <c r="E18" s="40">
        <v>7920</v>
      </c>
      <c r="F18" s="41">
        <f t="shared" si="0"/>
        <v>568947.45600000001</v>
      </c>
      <c r="G18" s="42"/>
      <c r="H18" s="42"/>
      <c r="I18" s="43"/>
      <c r="J18" s="42"/>
      <c r="K18" s="42"/>
      <c r="L18" s="43"/>
      <c r="M18" s="42"/>
      <c r="N18" s="42">
        <f>+F18</f>
        <v>568947.45600000001</v>
      </c>
      <c r="O18" s="42"/>
      <c r="P18" s="43"/>
      <c r="Q18" s="42"/>
      <c r="R18" s="43"/>
      <c r="S18" s="43"/>
      <c r="T18" s="42"/>
      <c r="U18" s="42"/>
      <c r="V18" s="42"/>
      <c r="W18" s="43"/>
      <c r="X18" s="42"/>
      <c r="Y18" s="42"/>
      <c r="Z18" s="42"/>
      <c r="AA18" s="42"/>
      <c r="AB18" s="42"/>
      <c r="AC18" s="42"/>
      <c r="AD18" s="43"/>
      <c r="AE18" s="42"/>
      <c r="AF18" s="42"/>
      <c r="AG18" s="42"/>
      <c r="AH18" s="42"/>
      <c r="AI18" s="42"/>
      <c r="AJ18" s="42"/>
      <c r="AK18" s="43"/>
      <c r="AL18" s="42"/>
      <c r="AM18" s="42"/>
      <c r="AN18" s="42"/>
      <c r="AO18" s="42"/>
      <c r="AP18" s="42"/>
      <c r="AQ18" s="42"/>
      <c r="AR18" s="43"/>
      <c r="AS18" s="42"/>
      <c r="AT18" s="42"/>
      <c r="AU18" s="42"/>
      <c r="AV18" s="42"/>
      <c r="AW18" s="42"/>
      <c r="AX18" s="42"/>
      <c r="AY18" s="43"/>
      <c r="AZ18" s="42"/>
      <c r="BA18" s="42"/>
      <c r="BB18" s="42"/>
      <c r="BC18" s="42"/>
      <c r="BD18" s="42"/>
      <c r="BE18" s="42"/>
      <c r="BF18" s="43"/>
      <c r="BG18" s="42"/>
      <c r="BH18" s="42"/>
      <c r="BI18" s="42"/>
      <c r="BJ18" s="42"/>
      <c r="BK18" s="42"/>
      <c r="BL18" s="42"/>
      <c r="BM18" s="43"/>
      <c r="BN18" s="42"/>
      <c r="BO18" s="42"/>
      <c r="BP18" s="42"/>
      <c r="BQ18" s="42"/>
      <c r="BR18" s="42"/>
      <c r="BS18" s="42"/>
      <c r="BT18" s="43"/>
      <c r="BU18" s="42"/>
      <c r="BV18" s="42"/>
      <c r="BW18" s="42"/>
    </row>
    <row r="19" spans="1:75" ht="60" customHeight="1">
      <c r="A19" s="15">
        <v>1.08</v>
      </c>
      <c r="B19" s="45" t="s">
        <v>66</v>
      </c>
      <c r="C19" s="16" t="s">
        <v>19</v>
      </c>
      <c r="D19" s="19">
        <v>63</v>
      </c>
      <c r="E19" s="40">
        <v>2880</v>
      </c>
      <c r="F19" s="41">
        <f t="shared" si="0"/>
        <v>181440</v>
      </c>
      <c r="G19" s="42">
        <f>+F19</f>
        <v>181440</v>
      </c>
      <c r="H19" s="42"/>
      <c r="I19" s="43"/>
      <c r="J19" s="42"/>
      <c r="K19" s="42"/>
      <c r="L19" s="43"/>
      <c r="M19" s="42"/>
      <c r="N19" s="42"/>
      <c r="O19" s="42"/>
      <c r="P19" s="43"/>
      <c r="Q19" s="42"/>
      <c r="R19" s="43"/>
      <c r="S19" s="43"/>
      <c r="T19" s="42"/>
      <c r="U19" s="42"/>
      <c r="V19" s="42"/>
      <c r="W19" s="43"/>
      <c r="X19" s="42"/>
      <c r="Y19" s="42"/>
      <c r="Z19" s="42"/>
      <c r="AA19" s="42"/>
      <c r="AB19" s="42"/>
      <c r="AC19" s="42"/>
      <c r="AD19" s="43"/>
      <c r="AE19" s="42"/>
      <c r="AF19" s="42"/>
      <c r="AG19" s="42"/>
      <c r="AH19" s="42"/>
      <c r="AI19" s="42"/>
      <c r="AJ19" s="42"/>
      <c r="AK19" s="43"/>
      <c r="AL19" s="42"/>
      <c r="AM19" s="42"/>
      <c r="AN19" s="42"/>
      <c r="AO19" s="42"/>
      <c r="AP19" s="42"/>
      <c r="AQ19" s="42"/>
      <c r="AR19" s="43"/>
      <c r="AS19" s="42"/>
      <c r="AT19" s="42"/>
      <c r="AU19" s="42"/>
      <c r="AV19" s="42"/>
      <c r="AW19" s="42"/>
      <c r="AX19" s="42"/>
      <c r="AY19" s="43"/>
      <c r="AZ19" s="42"/>
      <c r="BA19" s="42"/>
      <c r="BB19" s="42"/>
      <c r="BC19" s="42"/>
      <c r="BD19" s="42"/>
      <c r="BE19" s="42"/>
      <c r="BF19" s="43"/>
      <c r="BG19" s="42"/>
      <c r="BH19" s="42"/>
      <c r="BI19" s="42"/>
      <c r="BJ19" s="42"/>
      <c r="BK19" s="42"/>
      <c r="BL19" s="42"/>
      <c r="BM19" s="43"/>
      <c r="BN19" s="42"/>
      <c r="BO19" s="42"/>
      <c r="BP19" s="42"/>
      <c r="BQ19" s="42"/>
      <c r="BR19" s="42"/>
      <c r="BS19" s="42"/>
      <c r="BT19" s="43"/>
      <c r="BU19" s="42"/>
      <c r="BV19" s="42"/>
      <c r="BW19" s="42"/>
    </row>
    <row r="20" spans="1:75" ht="60" customHeight="1">
      <c r="A20" s="15">
        <v>1.1000000000000001</v>
      </c>
      <c r="B20" s="45" t="s">
        <v>67</v>
      </c>
      <c r="C20" s="16" t="s">
        <v>25</v>
      </c>
      <c r="D20" s="19">
        <v>8.4317688000000004</v>
      </c>
      <c r="E20" s="40">
        <v>18800</v>
      </c>
      <c r="F20" s="41">
        <f t="shared" si="0"/>
        <v>158517.25344</v>
      </c>
      <c r="G20" s="42"/>
      <c r="H20" s="42"/>
      <c r="I20" s="43"/>
      <c r="J20" s="42"/>
      <c r="K20" s="42"/>
      <c r="L20" s="43"/>
      <c r="M20" s="42"/>
      <c r="N20" s="42">
        <f>+F20</f>
        <v>158517.25344</v>
      </c>
      <c r="O20" s="42"/>
      <c r="P20" s="43"/>
      <c r="Q20" s="42"/>
      <c r="R20" s="43"/>
      <c r="S20" s="43"/>
      <c r="T20" s="42"/>
      <c r="U20" s="42"/>
      <c r="V20" s="42"/>
      <c r="W20" s="43"/>
      <c r="X20" s="42"/>
      <c r="Y20" s="42"/>
      <c r="Z20" s="42"/>
      <c r="AA20" s="42"/>
      <c r="AB20" s="42"/>
      <c r="AC20" s="42"/>
      <c r="AD20" s="43"/>
      <c r="AE20" s="42"/>
      <c r="AF20" s="42"/>
      <c r="AG20" s="42"/>
      <c r="AH20" s="42"/>
      <c r="AI20" s="42"/>
      <c r="AJ20" s="42"/>
      <c r="AK20" s="43"/>
      <c r="AL20" s="42"/>
      <c r="AM20" s="42"/>
      <c r="AN20" s="42"/>
      <c r="AO20" s="42"/>
      <c r="AP20" s="42"/>
      <c r="AQ20" s="42"/>
      <c r="AR20" s="43"/>
      <c r="AS20" s="42"/>
      <c r="AT20" s="42"/>
      <c r="AU20" s="42"/>
      <c r="AV20" s="42"/>
      <c r="AW20" s="42"/>
      <c r="AX20" s="42"/>
      <c r="AY20" s="43"/>
      <c r="AZ20" s="42"/>
      <c r="BA20" s="42"/>
      <c r="BB20" s="42"/>
      <c r="BC20" s="42"/>
      <c r="BD20" s="42"/>
      <c r="BE20" s="42"/>
      <c r="BF20" s="43"/>
      <c r="BG20" s="42"/>
      <c r="BH20" s="42"/>
      <c r="BI20" s="42"/>
      <c r="BJ20" s="42"/>
      <c r="BK20" s="42"/>
      <c r="BL20" s="42"/>
      <c r="BM20" s="43"/>
      <c r="BN20" s="42"/>
      <c r="BO20" s="42"/>
      <c r="BP20" s="42"/>
      <c r="BQ20" s="42"/>
      <c r="BR20" s="42"/>
      <c r="BS20" s="42"/>
      <c r="BT20" s="43"/>
      <c r="BU20" s="42"/>
      <c r="BV20" s="42"/>
      <c r="BW20" s="42"/>
    </row>
    <row r="21" spans="1:75" ht="60" customHeight="1">
      <c r="A21" s="15">
        <v>1.1200000000000001</v>
      </c>
      <c r="B21" s="45" t="s">
        <v>97</v>
      </c>
      <c r="C21" s="16" t="s">
        <v>19</v>
      </c>
      <c r="D21" s="19">
        <v>10</v>
      </c>
      <c r="E21" s="40">
        <v>3720</v>
      </c>
      <c r="F21" s="41">
        <f t="shared" si="0"/>
        <v>37200</v>
      </c>
      <c r="G21" s="42"/>
      <c r="H21" s="42"/>
      <c r="I21" s="43"/>
      <c r="J21" s="42"/>
      <c r="K21" s="42"/>
      <c r="L21" s="43"/>
      <c r="M21" s="42">
        <f>+F21</f>
        <v>37200</v>
      </c>
      <c r="N21" s="42"/>
      <c r="O21" s="42"/>
      <c r="P21" s="43"/>
      <c r="Q21" s="42"/>
      <c r="R21" s="43"/>
      <c r="S21" s="43"/>
      <c r="T21" s="42"/>
      <c r="U21" s="42"/>
      <c r="V21" s="42"/>
      <c r="W21" s="43"/>
      <c r="X21" s="42"/>
      <c r="Y21" s="42"/>
      <c r="Z21" s="42"/>
      <c r="AA21" s="42"/>
      <c r="AB21" s="42"/>
      <c r="AC21" s="42"/>
      <c r="AD21" s="43"/>
      <c r="AE21" s="42"/>
      <c r="AF21" s="42"/>
      <c r="AG21" s="42"/>
      <c r="AH21" s="42"/>
      <c r="AI21" s="42"/>
      <c r="AJ21" s="42"/>
      <c r="AK21" s="43"/>
      <c r="AL21" s="42"/>
      <c r="AM21" s="42"/>
      <c r="AN21" s="42"/>
      <c r="AO21" s="42"/>
      <c r="AP21" s="42"/>
      <c r="AQ21" s="42"/>
      <c r="AR21" s="43"/>
      <c r="AS21" s="42"/>
      <c r="AT21" s="42"/>
      <c r="AU21" s="42"/>
      <c r="AV21" s="42"/>
      <c r="AW21" s="42"/>
      <c r="AX21" s="42"/>
      <c r="AY21" s="43"/>
      <c r="AZ21" s="42"/>
      <c r="BA21" s="42"/>
      <c r="BB21" s="42"/>
      <c r="BC21" s="42"/>
      <c r="BD21" s="42"/>
      <c r="BE21" s="42"/>
      <c r="BF21" s="43"/>
      <c r="BG21" s="42"/>
      <c r="BH21" s="42"/>
      <c r="BI21" s="42"/>
      <c r="BJ21" s="42"/>
      <c r="BK21" s="42"/>
      <c r="BL21" s="42"/>
      <c r="BM21" s="43"/>
      <c r="BN21" s="42"/>
      <c r="BO21" s="42"/>
      <c r="BP21" s="42"/>
      <c r="BQ21" s="42"/>
      <c r="BR21" s="42"/>
      <c r="BS21" s="42"/>
      <c r="BT21" s="43"/>
      <c r="BU21" s="42"/>
      <c r="BV21" s="42"/>
      <c r="BW21" s="42"/>
    </row>
    <row r="22" spans="1:75" ht="15.75">
      <c r="A22" s="13">
        <v>2</v>
      </c>
      <c r="B22" s="46" t="s">
        <v>104</v>
      </c>
      <c r="C22" s="47"/>
      <c r="D22" s="48"/>
      <c r="E22" s="47"/>
      <c r="F22" s="47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</row>
    <row r="23" spans="1:75" ht="60" customHeight="1">
      <c r="A23" s="15">
        <v>2.02</v>
      </c>
      <c r="B23" s="20" t="s">
        <v>68</v>
      </c>
      <c r="C23" s="16" t="s">
        <v>22</v>
      </c>
      <c r="D23" s="19">
        <v>23.026800000000001</v>
      </c>
      <c r="E23" s="40">
        <v>75302</v>
      </c>
      <c r="F23" s="41">
        <f t="shared" si="0"/>
        <v>1733964.0936</v>
      </c>
      <c r="G23" s="42"/>
      <c r="H23" s="42"/>
      <c r="I23" s="43"/>
      <c r="J23" s="42"/>
      <c r="K23" s="42"/>
      <c r="L23" s="43"/>
      <c r="M23" s="42"/>
      <c r="N23" s="42"/>
      <c r="O23" s="42"/>
      <c r="P23" s="43"/>
      <c r="Q23" s="42"/>
      <c r="R23" s="43"/>
      <c r="S23" s="43"/>
      <c r="T23" s="42">
        <v>288994.01559999998</v>
      </c>
      <c r="U23" s="42">
        <v>288994.01559999998</v>
      </c>
      <c r="V23" s="42">
        <v>288994.01559999998</v>
      </c>
      <c r="W23" s="43"/>
      <c r="X23" s="42">
        <f>+F23/6</f>
        <v>288994.01559999998</v>
      </c>
      <c r="Y23" s="42">
        <v>288994.01559999998</v>
      </c>
      <c r="Z23" s="42">
        <v>288994.01559999998</v>
      </c>
      <c r="AA23" s="42"/>
      <c r="AB23" s="54"/>
      <c r="AC23" s="54"/>
      <c r="AD23" s="43"/>
      <c r="AE23" s="42"/>
      <c r="AF23" s="42"/>
      <c r="AG23" s="42"/>
      <c r="AH23" s="42"/>
      <c r="AI23" s="42"/>
      <c r="AJ23" s="42"/>
      <c r="AK23" s="43"/>
      <c r="AL23" s="42"/>
      <c r="AM23" s="42"/>
      <c r="AN23" s="42"/>
      <c r="AO23" s="42"/>
      <c r="AP23" s="42"/>
      <c r="AQ23" s="42"/>
      <c r="AR23" s="43"/>
      <c r="AS23" s="42"/>
      <c r="AT23" s="42"/>
      <c r="AU23" s="42"/>
      <c r="AV23" s="42"/>
      <c r="AW23" s="42"/>
      <c r="AX23" s="42"/>
      <c r="AY23" s="43"/>
      <c r="AZ23" s="42"/>
      <c r="BA23" s="42"/>
      <c r="BB23" s="42"/>
      <c r="BC23" s="42"/>
      <c r="BD23" s="42"/>
      <c r="BE23" s="42"/>
      <c r="BF23" s="43"/>
      <c r="BG23" s="42"/>
      <c r="BH23" s="42"/>
      <c r="BI23" s="42"/>
      <c r="BJ23" s="42"/>
      <c r="BK23" s="42"/>
      <c r="BL23" s="42"/>
      <c r="BM23" s="43"/>
      <c r="BN23" s="42"/>
      <c r="BO23" s="42"/>
      <c r="BP23" s="42"/>
      <c r="BQ23" s="42"/>
      <c r="BR23" s="42"/>
      <c r="BS23" s="42"/>
      <c r="BT23" s="43"/>
      <c r="BU23" s="42"/>
      <c r="BV23" s="42"/>
      <c r="BW23" s="42"/>
    </row>
    <row r="24" spans="1:75" ht="59.25">
      <c r="A24" s="15">
        <v>2.0299999999999998</v>
      </c>
      <c r="B24" s="49" t="s">
        <v>69</v>
      </c>
      <c r="C24" s="16" t="s">
        <v>22</v>
      </c>
      <c r="D24" s="19">
        <v>13.64</v>
      </c>
      <c r="E24" s="50">
        <v>1185875</v>
      </c>
      <c r="F24" s="41">
        <f t="shared" si="0"/>
        <v>16175335</v>
      </c>
      <c r="G24" s="42"/>
      <c r="H24" s="42"/>
      <c r="I24" s="43"/>
      <c r="J24" s="42"/>
      <c r="K24" s="42"/>
      <c r="L24" s="43"/>
      <c r="M24" s="42"/>
      <c r="N24" s="42"/>
      <c r="O24" s="42"/>
      <c r="P24" s="43"/>
      <c r="Q24" s="42"/>
      <c r="R24" s="43"/>
      <c r="S24" s="43"/>
      <c r="T24" s="42"/>
      <c r="U24" s="42"/>
      <c r="V24" s="42"/>
      <c r="W24" s="43"/>
      <c r="X24" s="42"/>
      <c r="Y24" s="42"/>
      <c r="Z24" s="42"/>
      <c r="AA24" s="42"/>
      <c r="AB24" s="42"/>
      <c r="AC24" s="42"/>
      <c r="AD24" s="43"/>
      <c r="AE24" s="42"/>
      <c r="AF24" s="42"/>
      <c r="AG24" s="42"/>
      <c r="AH24" s="42"/>
      <c r="AI24" s="42"/>
      <c r="AJ24" s="42"/>
      <c r="AK24" s="43"/>
      <c r="AL24" s="42"/>
      <c r="AM24" s="42"/>
      <c r="AN24" s="42"/>
      <c r="AO24" s="42"/>
      <c r="AP24" s="42"/>
      <c r="AQ24" s="42"/>
      <c r="AR24" s="43"/>
      <c r="AS24" s="42"/>
      <c r="AT24" s="42"/>
      <c r="AU24" s="42"/>
      <c r="AV24" s="42"/>
      <c r="AW24" s="42"/>
      <c r="AX24" s="42"/>
      <c r="AY24" s="43"/>
      <c r="AZ24" s="42"/>
      <c r="BA24" s="42"/>
      <c r="BB24" s="42"/>
      <c r="BC24" s="42"/>
      <c r="BD24" s="42"/>
      <c r="BE24" s="42"/>
      <c r="BF24" s="43"/>
      <c r="BG24" s="42"/>
      <c r="BH24" s="42">
        <f>+F24/13</f>
        <v>1244256.5384615385</v>
      </c>
      <c r="BI24" s="42">
        <v>1244256.5384615385</v>
      </c>
      <c r="BJ24" s="42">
        <v>1244256.5384615385</v>
      </c>
      <c r="BK24" s="42">
        <v>1244256.5384615385</v>
      </c>
      <c r="BL24" s="42">
        <v>1244256.5384615385</v>
      </c>
      <c r="BM24" s="43"/>
      <c r="BN24" s="42">
        <v>1244256.5384615385</v>
      </c>
      <c r="BO24" s="42">
        <v>1244256.5384615385</v>
      </c>
      <c r="BP24" s="42">
        <v>1244256.5384615385</v>
      </c>
      <c r="BQ24" s="42">
        <v>1244256.5384615385</v>
      </c>
      <c r="BR24" s="42">
        <v>1244256.5384615385</v>
      </c>
      <c r="BS24" s="42">
        <v>1244256.5384615385</v>
      </c>
      <c r="BT24" s="43"/>
      <c r="BU24" s="42">
        <v>1244256.5384615385</v>
      </c>
      <c r="BV24" s="42">
        <v>1244256.5384615385</v>
      </c>
      <c r="BW24" s="42"/>
    </row>
    <row r="25" spans="1:75" ht="60" customHeight="1">
      <c r="A25" s="15">
        <v>2.0499999999999998</v>
      </c>
      <c r="B25" s="20" t="s">
        <v>70</v>
      </c>
      <c r="C25" s="16" t="s">
        <v>22</v>
      </c>
      <c r="D25" s="19">
        <v>146.35640000000001</v>
      </c>
      <c r="E25" s="40">
        <v>59193.258000000002</v>
      </c>
      <c r="F25" s="41">
        <f t="shared" si="0"/>
        <v>8663312.1451511998</v>
      </c>
      <c r="G25" s="42"/>
      <c r="H25" s="42"/>
      <c r="I25" s="43"/>
      <c r="J25" s="42"/>
      <c r="K25" s="42"/>
      <c r="L25" s="43"/>
      <c r="M25" s="42"/>
      <c r="N25" s="42"/>
      <c r="O25" s="42"/>
      <c r="P25" s="43"/>
      <c r="Q25" s="42"/>
      <c r="R25" s="43"/>
      <c r="S25" s="43"/>
      <c r="T25" s="42"/>
      <c r="U25" s="42"/>
      <c r="V25" s="42"/>
      <c r="W25" s="43"/>
      <c r="X25" s="42"/>
      <c r="Y25" s="42"/>
      <c r="Z25" s="42"/>
      <c r="AA25" s="42">
        <f>+F25/9</f>
        <v>962590.2383501333</v>
      </c>
      <c r="AB25" s="42">
        <v>962590.2383501333</v>
      </c>
      <c r="AC25" s="42">
        <v>962590.2383501333</v>
      </c>
      <c r="AD25" s="43"/>
      <c r="AE25" s="42">
        <v>962590.2383501333</v>
      </c>
      <c r="AF25" s="42">
        <v>962590.2383501333</v>
      </c>
      <c r="AG25" s="42">
        <v>962590.2383501333</v>
      </c>
      <c r="AH25" s="42">
        <v>962590.2383501333</v>
      </c>
      <c r="AI25" s="42">
        <v>962590.2383501333</v>
      </c>
      <c r="AJ25" s="42">
        <v>962590.2383501333</v>
      </c>
      <c r="AK25" s="43"/>
      <c r="AL25" s="54"/>
      <c r="AM25" s="54"/>
      <c r="AN25" s="42"/>
      <c r="AO25" s="42"/>
      <c r="AP25" s="42"/>
      <c r="AQ25" s="42"/>
      <c r="AR25" s="43"/>
      <c r="AS25" s="42"/>
      <c r="AT25" s="42"/>
      <c r="AU25" s="42"/>
      <c r="AV25" s="42"/>
      <c r="AW25" s="42"/>
      <c r="AX25" s="42"/>
      <c r="AY25" s="43"/>
      <c r="AZ25" s="42"/>
      <c r="BA25" s="42"/>
      <c r="BB25" s="42"/>
      <c r="BC25" s="42"/>
      <c r="BD25" s="42"/>
      <c r="BE25" s="42"/>
      <c r="BF25" s="43"/>
      <c r="BG25" s="42"/>
      <c r="BH25" s="42"/>
      <c r="BI25" s="42"/>
      <c r="BJ25" s="42"/>
      <c r="BK25" s="42"/>
      <c r="BL25" s="42"/>
      <c r="BM25" s="43"/>
      <c r="BN25" s="42"/>
      <c r="BO25" s="42"/>
      <c r="BP25" s="42"/>
      <c r="BQ25" s="42"/>
      <c r="BR25" s="42"/>
      <c r="BS25" s="42"/>
      <c r="BT25" s="43"/>
      <c r="BU25" s="42"/>
      <c r="BV25" s="42"/>
      <c r="BW25" s="42"/>
    </row>
    <row r="26" spans="1:75" ht="60" customHeight="1">
      <c r="A26" s="15">
        <v>2.06</v>
      </c>
      <c r="B26" s="20" t="s">
        <v>71</v>
      </c>
      <c r="C26" s="16" t="s">
        <v>22</v>
      </c>
      <c r="D26" s="19">
        <v>72.111999999999981</v>
      </c>
      <c r="E26" s="40">
        <v>12286</v>
      </c>
      <c r="F26" s="41">
        <f t="shared" si="0"/>
        <v>885968.03199999977</v>
      </c>
      <c r="G26" s="42"/>
      <c r="H26" s="42"/>
      <c r="I26" s="43"/>
      <c r="J26" s="42"/>
      <c r="K26" s="42"/>
      <c r="L26" s="43"/>
      <c r="M26" s="42"/>
      <c r="N26" s="42"/>
      <c r="O26" s="42"/>
      <c r="P26" s="43"/>
      <c r="Q26" s="42"/>
      <c r="R26" s="43"/>
      <c r="S26" s="43"/>
      <c r="T26" s="42"/>
      <c r="U26" s="42"/>
      <c r="V26" s="42"/>
      <c r="W26" s="43"/>
      <c r="X26" s="42"/>
      <c r="Y26" s="42"/>
      <c r="Z26" s="42"/>
      <c r="AA26" s="42"/>
      <c r="AB26" s="42"/>
      <c r="AC26" s="42"/>
      <c r="AD26" s="43"/>
      <c r="AE26" s="42"/>
      <c r="AF26" s="42"/>
      <c r="AG26" s="42"/>
      <c r="AH26" s="42"/>
      <c r="AI26" s="42"/>
      <c r="AJ26" s="42"/>
      <c r="AK26" s="43"/>
      <c r="AL26" s="42"/>
      <c r="AM26" s="42"/>
      <c r="AN26" s="42"/>
      <c r="AO26" s="42"/>
      <c r="AP26" s="42"/>
      <c r="AQ26" s="42"/>
      <c r="AR26" s="43"/>
      <c r="AS26" s="42">
        <f>+F26/6</f>
        <v>147661.33866666662</v>
      </c>
      <c r="AT26" s="42">
        <v>147661.33866666662</v>
      </c>
      <c r="AU26" s="42">
        <v>147661.33866666662</v>
      </c>
      <c r="AV26" s="42">
        <v>147661.33866666662</v>
      </c>
      <c r="AW26" s="42">
        <v>147661.33866666662</v>
      </c>
      <c r="AX26" s="42">
        <v>147661.33866666662</v>
      </c>
      <c r="AY26" s="43"/>
      <c r="AZ26" s="42"/>
      <c r="BA26" s="42"/>
      <c r="BB26" s="42"/>
      <c r="BC26" s="42"/>
      <c r="BD26" s="42"/>
      <c r="BE26" s="42"/>
      <c r="BF26" s="43"/>
      <c r="BG26" s="42"/>
      <c r="BH26" s="42"/>
      <c r="BI26" s="42"/>
      <c r="BJ26" s="42"/>
      <c r="BK26" s="42"/>
      <c r="BL26" s="42"/>
      <c r="BM26" s="43"/>
      <c r="BN26" s="42"/>
      <c r="BO26" s="42"/>
      <c r="BP26" s="42"/>
      <c r="BQ26" s="42"/>
      <c r="BR26" s="42"/>
      <c r="BS26" s="42"/>
      <c r="BT26" s="43"/>
      <c r="BU26" s="42"/>
      <c r="BV26" s="42"/>
      <c r="BW26" s="42"/>
    </row>
    <row r="27" spans="1:75" ht="60" customHeight="1">
      <c r="A27" s="15">
        <v>2.0699999999999998</v>
      </c>
      <c r="B27" s="20" t="s">
        <v>72</v>
      </c>
      <c r="C27" s="16" t="s">
        <v>22</v>
      </c>
      <c r="D27" s="19">
        <v>62.552800000000012</v>
      </c>
      <c r="E27" s="40">
        <v>83935.5</v>
      </c>
      <c r="F27" s="41">
        <f t="shared" si="0"/>
        <v>5250400.5444000009</v>
      </c>
      <c r="G27" s="42"/>
      <c r="H27" s="42"/>
      <c r="I27" s="43"/>
      <c r="J27" s="42"/>
      <c r="K27" s="42"/>
      <c r="L27" s="43"/>
      <c r="M27" s="42"/>
      <c r="N27" s="42"/>
      <c r="O27" s="42"/>
      <c r="P27" s="43"/>
      <c r="Q27" s="42"/>
      <c r="R27" s="43"/>
      <c r="S27" s="43"/>
      <c r="T27" s="42"/>
      <c r="U27" s="42"/>
      <c r="V27" s="42"/>
      <c r="W27" s="43"/>
      <c r="X27" s="42"/>
      <c r="Y27" s="42"/>
      <c r="Z27" s="42"/>
      <c r="AA27" s="42"/>
      <c r="AB27" s="42"/>
      <c r="AC27" s="42"/>
      <c r="AD27" s="43"/>
      <c r="AE27" s="42"/>
      <c r="AF27" s="42"/>
      <c r="AG27" s="42"/>
      <c r="AH27" s="42">
        <f>+F27/6</f>
        <v>875066.75740000012</v>
      </c>
      <c r="AI27" s="42">
        <v>875066.75740000012</v>
      </c>
      <c r="AJ27" s="42">
        <v>875066.75740000012</v>
      </c>
      <c r="AK27" s="43"/>
      <c r="AL27" s="42">
        <v>875066.75740000012</v>
      </c>
      <c r="AM27" s="42">
        <v>875066.75740000012</v>
      </c>
      <c r="AN27" s="42">
        <v>875066.75740000012</v>
      </c>
      <c r="AO27" s="42"/>
      <c r="AP27" s="42"/>
      <c r="AQ27" s="42"/>
      <c r="AR27" s="43"/>
      <c r="AS27" s="42"/>
      <c r="AT27" s="42"/>
      <c r="AU27" s="42"/>
      <c r="AV27" s="42"/>
      <c r="AW27" s="42"/>
      <c r="AX27" s="42"/>
      <c r="AY27" s="43"/>
      <c r="AZ27" s="42"/>
      <c r="BA27" s="42"/>
      <c r="BB27" s="42"/>
      <c r="BC27" s="42"/>
      <c r="BD27" s="42"/>
      <c r="BE27" s="42"/>
      <c r="BF27" s="43"/>
      <c r="BG27" s="42"/>
      <c r="BH27" s="42"/>
      <c r="BI27" s="42"/>
      <c r="BJ27" s="42"/>
      <c r="BK27" s="42"/>
      <c r="BL27" s="42"/>
      <c r="BM27" s="43"/>
      <c r="BN27" s="42"/>
      <c r="BO27" s="42"/>
      <c r="BP27" s="42"/>
      <c r="BQ27" s="42"/>
      <c r="BR27" s="42"/>
      <c r="BS27" s="42"/>
      <c r="BT27" s="43"/>
      <c r="BU27" s="42"/>
      <c r="BV27" s="42"/>
      <c r="BW27" s="42"/>
    </row>
    <row r="28" spans="1:75" ht="60" customHeight="1">
      <c r="A28" s="15">
        <v>2.08</v>
      </c>
      <c r="B28" s="20" t="s">
        <v>73</v>
      </c>
      <c r="C28" s="16" t="s">
        <v>22</v>
      </c>
      <c r="D28" s="19">
        <v>73.81</v>
      </c>
      <c r="E28" s="18">
        <v>12766.48</v>
      </c>
      <c r="F28" s="41">
        <f t="shared" si="0"/>
        <v>942293.88879999996</v>
      </c>
      <c r="G28" s="42"/>
      <c r="H28" s="42"/>
      <c r="I28" s="43"/>
      <c r="J28" s="42"/>
      <c r="K28" s="42"/>
      <c r="L28" s="43"/>
      <c r="M28" s="42"/>
      <c r="N28" s="42"/>
      <c r="O28" s="42"/>
      <c r="P28" s="43"/>
      <c r="Q28" s="42"/>
      <c r="R28" s="43"/>
      <c r="S28" s="43"/>
      <c r="T28" s="42"/>
      <c r="U28" s="42"/>
      <c r="V28" s="42"/>
      <c r="W28" s="43"/>
      <c r="X28" s="42"/>
      <c r="Y28" s="42"/>
      <c r="Z28" s="42"/>
      <c r="AA28" s="42"/>
      <c r="AB28" s="42"/>
      <c r="AC28" s="42"/>
      <c r="AD28" s="43"/>
      <c r="AE28" s="42"/>
      <c r="AF28" s="42"/>
      <c r="AG28" s="42"/>
      <c r="AH28" s="42"/>
      <c r="AI28" s="42"/>
      <c r="AJ28" s="42"/>
      <c r="AK28" s="43"/>
      <c r="AL28" s="42"/>
      <c r="AM28" s="42"/>
      <c r="AN28" s="42"/>
      <c r="AO28" s="42"/>
      <c r="AP28" s="42"/>
      <c r="AQ28" s="42"/>
      <c r="AR28" s="43"/>
      <c r="AS28" s="42">
        <f>+F28/6</f>
        <v>157048.98146666665</v>
      </c>
      <c r="AT28" s="42">
        <v>157048.98146666665</v>
      </c>
      <c r="AU28" s="42">
        <v>157048.98146666665</v>
      </c>
      <c r="AV28" s="42">
        <v>157048.98146666665</v>
      </c>
      <c r="AW28" s="42">
        <v>157048.98146666665</v>
      </c>
      <c r="AX28" s="42">
        <v>157048.98146666665</v>
      </c>
      <c r="AY28" s="43"/>
      <c r="AZ28" s="42"/>
      <c r="BA28" s="42"/>
      <c r="BB28" s="42"/>
      <c r="BC28" s="42"/>
      <c r="BD28" s="42"/>
      <c r="BE28" s="42"/>
      <c r="BF28" s="43"/>
      <c r="BG28" s="42"/>
      <c r="BH28" s="42"/>
      <c r="BI28" s="42"/>
      <c r="BJ28" s="42"/>
      <c r="BK28" s="42"/>
      <c r="BL28" s="42"/>
      <c r="BM28" s="43"/>
      <c r="BN28" s="42"/>
      <c r="BO28" s="42"/>
      <c r="BP28" s="42"/>
      <c r="BQ28" s="42"/>
      <c r="BR28" s="42"/>
      <c r="BS28" s="42"/>
      <c r="BT28" s="43"/>
      <c r="BU28" s="42"/>
      <c r="BV28" s="42"/>
      <c r="BW28" s="42"/>
    </row>
    <row r="29" spans="1:75" ht="15.75">
      <c r="A29" s="13">
        <v>3</v>
      </c>
      <c r="B29" s="46" t="s">
        <v>101</v>
      </c>
      <c r="C29" s="47"/>
      <c r="D29" s="48"/>
      <c r="E29" s="47"/>
      <c r="F29" s="47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3"/>
    </row>
    <row r="30" spans="1:75" ht="66" customHeight="1">
      <c r="A30" s="15">
        <v>3.01</v>
      </c>
      <c r="B30" s="20" t="s">
        <v>74</v>
      </c>
      <c r="C30" s="16" t="s">
        <v>28</v>
      </c>
      <c r="D30" s="22">
        <v>15</v>
      </c>
      <c r="E30" s="40">
        <v>73851</v>
      </c>
      <c r="F30" s="41">
        <f t="shared" si="0"/>
        <v>1107765</v>
      </c>
      <c r="G30" s="42"/>
      <c r="H30" s="42"/>
      <c r="I30" s="43"/>
      <c r="J30" s="42"/>
      <c r="K30" s="42"/>
      <c r="L30" s="43"/>
      <c r="M30" s="42"/>
      <c r="N30" s="42"/>
      <c r="O30" s="42"/>
      <c r="P30" s="43"/>
      <c r="Q30" s="42"/>
      <c r="R30" s="43"/>
      <c r="S30" s="43"/>
      <c r="T30" s="42"/>
      <c r="U30" s="42"/>
      <c r="V30" s="42"/>
      <c r="W30" s="43"/>
      <c r="X30" s="42"/>
      <c r="Y30" s="42"/>
      <c r="Z30" s="42"/>
      <c r="AA30" s="42"/>
      <c r="AB30" s="42"/>
      <c r="AC30" s="42"/>
      <c r="AD30" s="43"/>
      <c r="AE30" s="42"/>
      <c r="AF30" s="42"/>
      <c r="AG30" s="42"/>
      <c r="AH30" s="42"/>
      <c r="AI30" s="42"/>
      <c r="AJ30" s="42"/>
      <c r="AK30" s="43"/>
      <c r="AL30" s="42"/>
      <c r="AM30" s="42">
        <f>+F30/4</f>
        <v>276941.25</v>
      </c>
      <c r="AN30" s="42">
        <v>276941.25</v>
      </c>
      <c r="AO30" s="42">
        <v>276941.25</v>
      </c>
      <c r="AP30" s="42">
        <v>276941.25</v>
      </c>
      <c r="AQ30" s="42"/>
      <c r="AR30" s="43"/>
      <c r="AS30" s="42"/>
      <c r="AT30" s="42"/>
      <c r="AU30" s="42"/>
      <c r="AV30" s="42"/>
      <c r="AW30" s="42"/>
      <c r="AX30" s="42"/>
      <c r="AY30" s="43"/>
      <c r="AZ30" s="42"/>
      <c r="BA30" s="42"/>
      <c r="BB30" s="42"/>
      <c r="BC30" s="42"/>
      <c r="BD30" s="42"/>
      <c r="BE30" s="42"/>
      <c r="BF30" s="43"/>
      <c r="BG30" s="42"/>
      <c r="BH30" s="42"/>
      <c r="BI30" s="42"/>
      <c r="BJ30" s="42"/>
      <c r="BK30" s="42"/>
      <c r="BL30" s="42"/>
      <c r="BM30" s="43"/>
      <c r="BN30" s="42"/>
      <c r="BO30" s="42"/>
      <c r="BP30" s="42"/>
      <c r="BQ30" s="42"/>
      <c r="BR30" s="42"/>
      <c r="BS30" s="42"/>
      <c r="BT30" s="43"/>
      <c r="BU30" s="42"/>
      <c r="BV30" s="42"/>
      <c r="BW30" s="42"/>
    </row>
    <row r="31" spans="1:75" ht="15.75">
      <c r="A31" s="13">
        <v>5</v>
      </c>
      <c r="B31" s="46" t="s">
        <v>103</v>
      </c>
      <c r="C31" s="47"/>
      <c r="D31" s="48"/>
      <c r="E31" s="47"/>
      <c r="F31" s="26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</row>
    <row r="32" spans="1:75" ht="60.75" customHeight="1">
      <c r="A32" s="15">
        <v>5.01</v>
      </c>
      <c r="B32" s="20" t="s">
        <v>75</v>
      </c>
      <c r="C32" s="16" t="s">
        <v>28</v>
      </c>
      <c r="D32" s="22">
        <v>4</v>
      </c>
      <c r="E32" s="40">
        <v>189105</v>
      </c>
      <c r="F32" s="41">
        <f t="shared" si="0"/>
        <v>756420</v>
      </c>
      <c r="G32" s="42"/>
      <c r="H32" s="42"/>
      <c r="I32" s="43"/>
      <c r="J32" s="42"/>
      <c r="K32" s="42"/>
      <c r="L32" s="43"/>
      <c r="M32" s="42"/>
      <c r="N32" s="42"/>
      <c r="O32" s="42"/>
      <c r="P32" s="43"/>
      <c r="Q32" s="42"/>
      <c r="R32" s="43"/>
      <c r="S32" s="43"/>
      <c r="T32" s="42"/>
      <c r="U32" s="42"/>
      <c r="V32" s="42"/>
      <c r="W32" s="43"/>
      <c r="X32" s="42"/>
      <c r="Y32" s="42"/>
      <c r="Z32" s="42"/>
      <c r="AA32" s="42"/>
      <c r="AB32" s="42"/>
      <c r="AC32" s="42"/>
      <c r="AD32" s="43"/>
      <c r="AE32" s="42"/>
      <c r="AF32" s="42"/>
      <c r="AG32" s="42"/>
      <c r="AH32" s="42"/>
      <c r="AI32" s="42"/>
      <c r="AJ32" s="42"/>
      <c r="AK32" s="43"/>
      <c r="AL32" s="42"/>
      <c r="AM32" s="42"/>
      <c r="AN32" s="42"/>
      <c r="AO32" s="42"/>
      <c r="AP32" s="42"/>
      <c r="AQ32" s="42">
        <f>+F32</f>
        <v>756420</v>
      </c>
      <c r="AR32" s="43"/>
      <c r="AS32" s="42"/>
      <c r="AT32" s="42"/>
      <c r="AU32" s="42"/>
      <c r="AV32" s="42"/>
      <c r="AW32" s="42"/>
      <c r="AX32" s="42"/>
      <c r="AY32" s="43"/>
      <c r="AZ32" s="42"/>
      <c r="BA32" s="42"/>
      <c r="BB32" s="42"/>
      <c r="BC32" s="42"/>
      <c r="BD32" s="42"/>
      <c r="BE32" s="42"/>
      <c r="BF32" s="43"/>
      <c r="BG32" s="42"/>
      <c r="BH32" s="42"/>
      <c r="BI32" s="42"/>
      <c r="BJ32" s="42"/>
      <c r="BK32" s="42"/>
      <c r="BL32" s="42"/>
      <c r="BM32" s="43"/>
      <c r="BN32" s="42"/>
      <c r="BO32" s="42"/>
      <c r="BP32" s="42"/>
      <c r="BQ32" s="42"/>
      <c r="BR32" s="42"/>
      <c r="BS32" s="42"/>
      <c r="BT32" s="43"/>
      <c r="BU32" s="42"/>
      <c r="BV32" s="42"/>
      <c r="BW32" s="42"/>
    </row>
    <row r="33" spans="1:75" ht="60.75" customHeight="1">
      <c r="A33" s="15">
        <v>5.0199999999999996</v>
      </c>
      <c r="B33" s="20" t="s">
        <v>76</v>
      </c>
      <c r="C33" s="16" t="s">
        <v>28</v>
      </c>
      <c r="D33" s="22">
        <v>4</v>
      </c>
      <c r="E33" s="40">
        <v>149105</v>
      </c>
      <c r="F33" s="41">
        <f t="shared" si="0"/>
        <v>596420</v>
      </c>
      <c r="G33" s="42"/>
      <c r="H33" s="42"/>
      <c r="I33" s="43"/>
      <c r="J33" s="42"/>
      <c r="K33" s="42"/>
      <c r="L33" s="43"/>
      <c r="M33" s="42"/>
      <c r="N33" s="42"/>
      <c r="O33" s="42"/>
      <c r="P33" s="43"/>
      <c r="Q33" s="42"/>
      <c r="R33" s="43"/>
      <c r="S33" s="43"/>
      <c r="T33" s="42"/>
      <c r="U33" s="42"/>
      <c r="V33" s="42"/>
      <c r="W33" s="43"/>
      <c r="X33" s="42"/>
      <c r="Y33" s="42"/>
      <c r="Z33" s="42"/>
      <c r="AA33" s="42"/>
      <c r="AB33" s="42"/>
      <c r="AC33" s="42"/>
      <c r="AD33" s="43"/>
      <c r="AE33" s="42"/>
      <c r="AF33" s="42"/>
      <c r="AG33" s="42"/>
      <c r="AH33" s="42"/>
      <c r="AI33" s="42"/>
      <c r="AJ33" s="42"/>
      <c r="AK33" s="43"/>
      <c r="AL33" s="42"/>
      <c r="AM33" s="42"/>
      <c r="AN33" s="42"/>
      <c r="AO33" s="42"/>
      <c r="AP33" s="42"/>
      <c r="AQ33" s="42">
        <f>+F33</f>
        <v>596420</v>
      </c>
      <c r="AR33" s="43"/>
      <c r="AS33" s="42"/>
      <c r="AT33" s="42"/>
      <c r="AU33" s="42"/>
      <c r="AV33" s="42"/>
      <c r="AW33" s="42"/>
      <c r="AX33" s="42"/>
      <c r="AY33" s="43"/>
      <c r="AZ33" s="42"/>
      <c r="BA33" s="42"/>
      <c r="BB33" s="42"/>
      <c r="BC33" s="42"/>
      <c r="BD33" s="42"/>
      <c r="BE33" s="42"/>
      <c r="BF33" s="43"/>
      <c r="BG33" s="42"/>
      <c r="BH33" s="42"/>
      <c r="BI33" s="42"/>
      <c r="BJ33" s="42"/>
      <c r="BK33" s="42"/>
      <c r="BL33" s="42"/>
      <c r="BM33" s="43"/>
      <c r="BN33" s="42"/>
      <c r="BO33" s="42"/>
      <c r="BP33" s="42"/>
      <c r="BQ33" s="42"/>
      <c r="BR33" s="42"/>
      <c r="BS33" s="42"/>
      <c r="BT33" s="43"/>
      <c r="BU33" s="42"/>
      <c r="BV33" s="42"/>
      <c r="BW33" s="42"/>
    </row>
    <row r="34" spans="1:75" ht="60.75" customHeight="1">
      <c r="A34" s="15">
        <v>5.0499999999999989</v>
      </c>
      <c r="B34" s="20" t="s">
        <v>77</v>
      </c>
      <c r="C34" s="16" t="s">
        <v>28</v>
      </c>
      <c r="D34" s="22">
        <v>2</v>
      </c>
      <c r="E34" s="40">
        <v>57569.5</v>
      </c>
      <c r="F34" s="41">
        <f t="shared" si="0"/>
        <v>115139</v>
      </c>
      <c r="G34" s="42"/>
      <c r="H34" s="42"/>
      <c r="I34" s="43"/>
      <c r="J34" s="42"/>
      <c r="K34" s="42"/>
      <c r="L34" s="43"/>
      <c r="M34" s="42"/>
      <c r="N34" s="42"/>
      <c r="O34" s="42"/>
      <c r="P34" s="43"/>
      <c r="Q34" s="42"/>
      <c r="R34" s="43"/>
      <c r="S34" s="43"/>
      <c r="T34" s="42"/>
      <c r="U34" s="42"/>
      <c r="V34" s="42"/>
      <c r="W34" s="43"/>
      <c r="X34" s="42"/>
      <c r="Y34" s="42"/>
      <c r="Z34" s="42"/>
      <c r="AA34" s="42"/>
      <c r="AB34" s="42"/>
      <c r="AC34" s="42"/>
      <c r="AD34" s="43"/>
      <c r="AE34" s="42"/>
      <c r="AF34" s="42"/>
      <c r="AG34" s="42"/>
      <c r="AH34" s="42"/>
      <c r="AI34" s="42"/>
      <c r="AJ34" s="42"/>
      <c r="AK34" s="43"/>
      <c r="AL34" s="42">
        <f>+F34</f>
        <v>115139</v>
      </c>
      <c r="AM34" s="42"/>
      <c r="AN34" s="42"/>
      <c r="AO34" s="42"/>
      <c r="AP34" s="42"/>
      <c r="AQ34" s="42"/>
      <c r="AR34" s="43"/>
      <c r="AS34" s="42"/>
      <c r="AT34" s="42"/>
      <c r="AU34" s="42"/>
      <c r="AV34" s="42"/>
      <c r="AW34" s="42"/>
      <c r="AX34" s="42"/>
      <c r="AY34" s="43"/>
      <c r="AZ34" s="42"/>
      <c r="BA34" s="42"/>
      <c r="BB34" s="42"/>
      <c r="BC34" s="42"/>
      <c r="BD34" s="42"/>
      <c r="BE34" s="42"/>
      <c r="BF34" s="43"/>
      <c r="BG34" s="42"/>
      <c r="BH34" s="42"/>
      <c r="BI34" s="42"/>
      <c r="BJ34" s="42"/>
      <c r="BK34" s="42"/>
      <c r="BL34" s="42"/>
      <c r="BM34" s="43"/>
      <c r="BN34" s="42"/>
      <c r="BO34" s="42"/>
      <c r="BP34" s="42"/>
      <c r="BQ34" s="42"/>
      <c r="BR34" s="42"/>
      <c r="BS34" s="42"/>
      <c r="BT34" s="43"/>
      <c r="BU34" s="42"/>
      <c r="BV34" s="42"/>
      <c r="BW34" s="42"/>
    </row>
    <row r="35" spans="1:75" ht="15.75">
      <c r="B35" s="61" t="s">
        <v>78</v>
      </c>
      <c r="C35" s="28"/>
      <c r="D35" s="28"/>
      <c r="E35" s="28"/>
      <c r="F35" s="41"/>
      <c r="G35" s="42"/>
      <c r="H35" s="42"/>
      <c r="I35" s="43"/>
      <c r="J35" s="42"/>
      <c r="K35" s="42"/>
      <c r="L35" s="43"/>
      <c r="M35" s="42"/>
      <c r="N35" s="42"/>
      <c r="O35" s="42"/>
      <c r="P35" s="43"/>
      <c r="Q35" s="42"/>
      <c r="R35" s="43"/>
      <c r="S35" s="43"/>
      <c r="T35" s="42"/>
      <c r="U35" s="42"/>
      <c r="V35" s="42"/>
      <c r="W35" s="43"/>
      <c r="X35" s="42"/>
      <c r="Y35" s="42"/>
      <c r="Z35" s="42"/>
      <c r="AA35" s="42"/>
      <c r="AB35" s="42"/>
      <c r="AC35" s="42"/>
      <c r="AD35" s="43"/>
      <c r="AE35" s="42"/>
      <c r="AF35" s="42"/>
      <c r="AG35" s="42"/>
      <c r="AH35" s="42"/>
      <c r="AI35" s="42"/>
      <c r="AJ35" s="42"/>
      <c r="AK35" s="43"/>
      <c r="AL35" s="42"/>
      <c r="AM35" s="42"/>
      <c r="AN35" s="42"/>
      <c r="AO35" s="42"/>
      <c r="AP35" s="42"/>
      <c r="AQ35" s="42"/>
      <c r="AR35" s="43"/>
      <c r="AS35" s="42"/>
      <c r="AT35" s="42"/>
      <c r="AU35" s="42"/>
      <c r="AV35" s="42"/>
      <c r="AW35" s="42"/>
      <c r="AX35" s="42"/>
      <c r="AY35" s="43"/>
      <c r="AZ35" s="42"/>
      <c r="BA35" s="42"/>
      <c r="BB35" s="42"/>
      <c r="BC35" s="42"/>
      <c r="BD35" s="42"/>
      <c r="BE35" s="42"/>
      <c r="BF35" s="43"/>
      <c r="BG35" s="42"/>
      <c r="BH35" s="42"/>
      <c r="BI35" s="42"/>
      <c r="BJ35" s="42"/>
      <c r="BK35" s="42"/>
      <c r="BL35" s="42"/>
      <c r="BM35" s="43"/>
      <c r="BN35" s="42"/>
      <c r="BO35" s="42"/>
      <c r="BP35" s="42"/>
      <c r="BQ35" s="42"/>
      <c r="BR35" s="42"/>
      <c r="BS35" s="42"/>
      <c r="BT35" s="43"/>
      <c r="BU35" s="42"/>
      <c r="BV35" s="42"/>
      <c r="BW35" s="42"/>
    </row>
    <row r="36" spans="1:75" ht="16.5" customHeight="1">
      <c r="A36" s="13">
        <v>6</v>
      </c>
      <c r="B36" s="46" t="s">
        <v>102</v>
      </c>
      <c r="C36" s="47"/>
      <c r="D36" s="48"/>
      <c r="E36" s="47"/>
      <c r="F36" s="26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</row>
    <row r="37" spans="1:75" ht="60.75" customHeight="1">
      <c r="A37" s="15">
        <v>6.01</v>
      </c>
      <c r="B37" s="45" t="s">
        <v>79</v>
      </c>
      <c r="C37" s="16" t="s">
        <v>22</v>
      </c>
      <c r="D37" s="22">
        <v>15.116399999999999</v>
      </c>
      <c r="E37" s="40">
        <v>7200</v>
      </c>
      <c r="F37" s="41">
        <f t="shared" si="0"/>
        <v>108838.07999999999</v>
      </c>
      <c r="G37" s="42"/>
      <c r="H37" s="42"/>
      <c r="I37" s="43"/>
      <c r="J37" s="42">
        <f>+F37</f>
        <v>108838.07999999999</v>
      </c>
      <c r="K37" s="42"/>
      <c r="L37" s="43"/>
      <c r="M37" s="42"/>
      <c r="O37" s="42"/>
      <c r="P37" s="43"/>
      <c r="Q37" s="42"/>
      <c r="R37" s="43"/>
      <c r="S37" s="43"/>
      <c r="T37" s="42"/>
      <c r="U37" s="42"/>
      <c r="V37" s="42"/>
      <c r="W37" s="43"/>
      <c r="X37" s="42"/>
      <c r="Y37" s="42"/>
      <c r="Z37" s="42"/>
      <c r="AA37" s="42"/>
      <c r="AB37" s="42"/>
      <c r="AC37" s="42"/>
      <c r="AD37" s="43"/>
      <c r="AE37" s="42"/>
      <c r="AF37" s="42"/>
      <c r="AG37" s="42"/>
      <c r="AH37" s="42"/>
      <c r="AI37" s="42"/>
      <c r="AJ37" s="42"/>
      <c r="AK37" s="43"/>
      <c r="AL37" s="42"/>
      <c r="AM37" s="42"/>
      <c r="AN37" s="42"/>
      <c r="AO37" s="42"/>
      <c r="AP37" s="42"/>
      <c r="AQ37" s="42"/>
      <c r="AR37" s="43"/>
      <c r="AS37" s="42"/>
      <c r="AT37" s="42"/>
      <c r="AU37" s="42"/>
      <c r="AV37" s="42"/>
      <c r="AW37" s="42"/>
      <c r="AX37" s="42"/>
      <c r="AY37" s="43"/>
      <c r="AZ37" s="42"/>
      <c r="BA37" s="42"/>
      <c r="BB37" s="42"/>
      <c r="BC37" s="42"/>
      <c r="BD37" s="42"/>
      <c r="BE37" s="42"/>
      <c r="BF37" s="43"/>
      <c r="BG37" s="42"/>
      <c r="BH37" s="42"/>
      <c r="BI37" s="42"/>
      <c r="BJ37" s="42"/>
      <c r="BK37" s="42"/>
      <c r="BL37" s="42"/>
      <c r="BM37" s="43"/>
      <c r="BN37" s="42"/>
      <c r="BO37" s="42"/>
      <c r="BP37" s="42"/>
      <c r="BQ37" s="42"/>
      <c r="BR37" s="42"/>
      <c r="BS37" s="42"/>
      <c r="BT37" s="43"/>
      <c r="BU37" s="42"/>
      <c r="BV37" s="42"/>
      <c r="BW37" s="42"/>
    </row>
    <row r="38" spans="1:75" ht="15.75">
      <c r="A38" s="13" t="s">
        <v>99</v>
      </c>
      <c r="B38" s="46" t="s">
        <v>100</v>
      </c>
      <c r="C38" s="47"/>
      <c r="D38" s="48"/>
      <c r="E38" s="47"/>
      <c r="F38" s="26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3"/>
    </row>
    <row r="39" spans="1:75" ht="60" customHeight="1">
      <c r="A39" s="15" t="s">
        <v>105</v>
      </c>
      <c r="B39" s="21" t="s">
        <v>135</v>
      </c>
      <c r="C39" s="16" t="s">
        <v>22</v>
      </c>
      <c r="D39" s="22">
        <v>7.56</v>
      </c>
      <c r="E39" s="50">
        <v>1290875</v>
      </c>
      <c r="F39" s="41">
        <f t="shared" si="0"/>
        <v>9759015</v>
      </c>
      <c r="G39" s="42"/>
      <c r="H39" s="42"/>
      <c r="I39" s="43"/>
      <c r="J39" s="42"/>
      <c r="K39" s="42"/>
      <c r="L39" s="43"/>
      <c r="M39" s="42"/>
      <c r="N39" s="42"/>
      <c r="O39" s="42"/>
      <c r="P39" s="43"/>
      <c r="Q39" s="42"/>
      <c r="R39" s="43"/>
      <c r="S39" s="43"/>
      <c r="T39" s="42"/>
      <c r="U39" s="42"/>
      <c r="V39" s="42"/>
      <c r="W39" s="43"/>
      <c r="X39" s="42"/>
      <c r="Y39" s="42"/>
      <c r="Z39" s="42"/>
      <c r="AA39" s="42"/>
      <c r="AB39" s="42"/>
      <c r="AC39" s="42"/>
      <c r="AD39" s="43"/>
      <c r="AE39" s="42"/>
      <c r="AF39" s="42"/>
      <c r="AG39" s="42"/>
      <c r="AH39" s="42"/>
      <c r="AI39" s="42"/>
      <c r="AJ39" s="42"/>
      <c r="AK39" s="43"/>
      <c r="AL39" s="42"/>
      <c r="AM39" s="42"/>
      <c r="AN39" s="42"/>
      <c r="AO39" s="42"/>
      <c r="AP39" s="42"/>
      <c r="AQ39" s="42"/>
      <c r="AR39" s="43"/>
      <c r="AS39" s="42"/>
      <c r="AT39" s="42"/>
      <c r="AU39" s="42"/>
      <c r="AV39" s="42"/>
      <c r="AW39" s="42"/>
      <c r="AX39" s="42"/>
      <c r="AY39" s="43"/>
      <c r="AZ39" s="42"/>
      <c r="BA39" s="42"/>
      <c r="BB39" s="42"/>
      <c r="BC39" s="42"/>
      <c r="BD39" s="42"/>
      <c r="BE39" s="42"/>
      <c r="BF39" s="43"/>
      <c r="BG39" s="42"/>
      <c r="BH39" s="42">
        <f>+F39/13</f>
        <v>750693.4615384615</v>
      </c>
      <c r="BI39" s="42">
        <v>750693.4615384615</v>
      </c>
      <c r="BJ39" s="42">
        <v>750693.4615384615</v>
      </c>
      <c r="BK39" s="42">
        <v>750693.4615384615</v>
      </c>
      <c r="BL39" s="42">
        <v>750693.4615384615</v>
      </c>
      <c r="BM39" s="43"/>
      <c r="BN39" s="42">
        <v>750693.4615384615</v>
      </c>
      <c r="BO39" s="42">
        <v>750693.4615384615</v>
      </c>
      <c r="BP39" s="42">
        <v>750693.4615384615</v>
      </c>
      <c r="BQ39" s="42">
        <v>750693.4615384615</v>
      </c>
      <c r="BR39" s="42">
        <v>750693.4615384615</v>
      </c>
      <c r="BS39" s="42">
        <v>750693.4615384615</v>
      </c>
      <c r="BT39" s="43"/>
      <c r="BU39" s="42">
        <v>750693.4615384615</v>
      </c>
      <c r="BV39" s="42">
        <v>750693.4615384615</v>
      </c>
      <c r="BW39" s="42"/>
    </row>
    <row r="40" spans="1:75" ht="85.5" customHeight="1">
      <c r="A40" s="15" t="s">
        <v>106</v>
      </c>
      <c r="B40" s="21" t="s">
        <v>119</v>
      </c>
      <c r="C40" s="16" t="s">
        <v>28</v>
      </c>
      <c r="D40" s="22">
        <v>16</v>
      </c>
      <c r="E40" s="40">
        <v>75694</v>
      </c>
      <c r="F40" s="41">
        <f t="shared" si="0"/>
        <v>1211104</v>
      </c>
      <c r="G40" s="42"/>
      <c r="H40" s="42"/>
      <c r="I40" s="43"/>
      <c r="J40" s="42"/>
      <c r="K40" s="42"/>
      <c r="L40" s="43"/>
      <c r="M40" s="42"/>
      <c r="N40" s="42"/>
      <c r="O40" s="42"/>
      <c r="P40" s="43"/>
      <c r="Q40" s="42"/>
      <c r="R40" s="43"/>
      <c r="S40" s="43"/>
      <c r="T40" s="42"/>
      <c r="U40" s="42"/>
      <c r="V40" s="42"/>
      <c r="W40" s="43"/>
      <c r="X40" s="42"/>
      <c r="Y40" s="42"/>
      <c r="Z40" s="42"/>
      <c r="AA40" s="42"/>
      <c r="AB40" s="42"/>
      <c r="AC40" s="42"/>
      <c r="AD40" s="43"/>
      <c r="AE40" s="42"/>
      <c r="AF40" s="42"/>
      <c r="AG40" s="42"/>
      <c r="AH40" s="42"/>
      <c r="AI40" s="42"/>
      <c r="AJ40" s="42"/>
      <c r="AK40" s="43"/>
      <c r="AL40" s="42"/>
      <c r="AM40" s="42"/>
      <c r="AN40" s="42"/>
      <c r="AO40" s="42"/>
      <c r="AP40" s="42"/>
      <c r="AQ40" s="42"/>
      <c r="AR40" s="43"/>
      <c r="AS40" s="42">
        <f>+F40/5</f>
        <v>242220.79999999999</v>
      </c>
      <c r="AT40" s="42">
        <v>242220.79999999999</v>
      </c>
      <c r="AU40" s="42">
        <v>242220.79999999999</v>
      </c>
      <c r="AV40" s="42">
        <v>242220.79999999999</v>
      </c>
      <c r="AW40" s="42">
        <v>242220.79999999999</v>
      </c>
      <c r="AX40" s="42"/>
      <c r="AY40" s="43"/>
      <c r="AZ40" s="42"/>
      <c r="BA40" s="42"/>
      <c r="BB40" s="42"/>
      <c r="BC40" s="42"/>
      <c r="BD40" s="42"/>
      <c r="BE40" s="42"/>
      <c r="BF40" s="43"/>
      <c r="BG40" s="42"/>
      <c r="BH40" s="42"/>
      <c r="BI40" s="42"/>
      <c r="BJ40" s="42"/>
      <c r="BK40" s="42"/>
      <c r="BL40" s="42"/>
      <c r="BM40" s="43"/>
      <c r="BN40" s="42"/>
      <c r="BO40" s="42"/>
      <c r="BP40" s="42"/>
      <c r="BQ40" s="42"/>
      <c r="BR40" s="42"/>
      <c r="BS40" s="42"/>
      <c r="BT40" s="43"/>
      <c r="BU40" s="42"/>
      <c r="BV40" s="42"/>
      <c r="BW40" s="42"/>
    </row>
    <row r="41" spans="1:75" ht="60" customHeight="1">
      <c r="A41" s="15" t="s">
        <v>107</v>
      </c>
      <c r="B41" s="21" t="s">
        <v>120</v>
      </c>
      <c r="C41" s="16" t="s">
        <v>28</v>
      </c>
      <c r="D41" s="22">
        <v>33</v>
      </c>
      <c r="E41" s="40">
        <v>84194</v>
      </c>
      <c r="F41" s="41">
        <f t="shared" si="0"/>
        <v>2778402</v>
      </c>
      <c r="G41" s="42"/>
      <c r="H41" s="42"/>
      <c r="I41" s="43"/>
      <c r="J41" s="42"/>
      <c r="K41" s="42"/>
      <c r="L41" s="43"/>
      <c r="M41" s="42"/>
      <c r="N41" s="42"/>
      <c r="O41" s="42"/>
      <c r="P41" s="43"/>
      <c r="Q41" s="42"/>
      <c r="R41" s="43"/>
      <c r="S41" s="43"/>
      <c r="T41" s="42"/>
      <c r="U41" s="42"/>
      <c r="V41" s="42"/>
      <c r="W41" s="43"/>
      <c r="X41" s="42"/>
      <c r="Y41" s="42"/>
      <c r="Z41" s="42"/>
      <c r="AA41" s="42"/>
      <c r="AB41" s="42"/>
      <c r="AC41" s="42"/>
      <c r="AD41" s="43"/>
      <c r="AE41" s="42"/>
      <c r="AF41" s="42"/>
      <c r="AG41" s="42"/>
      <c r="AH41" s="42"/>
      <c r="AI41" s="42"/>
      <c r="AJ41" s="42"/>
      <c r="AK41" s="43"/>
      <c r="AL41" s="42">
        <f>+F41/6</f>
        <v>463067</v>
      </c>
      <c r="AM41" s="42">
        <v>463067</v>
      </c>
      <c r="AN41" s="42">
        <v>463067</v>
      </c>
      <c r="AO41" s="42">
        <v>463067</v>
      </c>
      <c r="AP41" s="42">
        <v>463067</v>
      </c>
      <c r="AQ41" s="42">
        <v>463067</v>
      </c>
      <c r="AR41" s="43"/>
      <c r="AS41" s="42"/>
      <c r="AT41" s="42"/>
      <c r="AU41" s="42"/>
      <c r="AV41" s="42"/>
      <c r="AW41" s="42"/>
      <c r="AX41" s="42"/>
      <c r="AY41" s="43"/>
      <c r="AZ41" s="42"/>
      <c r="BA41" s="42"/>
      <c r="BB41" s="42"/>
      <c r="BC41" s="42"/>
      <c r="BD41" s="42"/>
      <c r="BE41" s="42"/>
      <c r="BF41" s="43"/>
      <c r="BG41" s="42"/>
      <c r="BH41" s="42"/>
      <c r="BI41" s="42"/>
      <c r="BJ41" s="42"/>
      <c r="BK41" s="42"/>
      <c r="BL41" s="42"/>
      <c r="BM41" s="43"/>
      <c r="BN41" s="42"/>
      <c r="BO41" s="42"/>
      <c r="BP41" s="42"/>
      <c r="BQ41" s="42"/>
      <c r="BR41" s="42"/>
      <c r="BS41" s="42"/>
      <c r="BT41" s="43"/>
      <c r="BU41" s="42"/>
      <c r="BV41" s="42"/>
      <c r="BW41" s="42"/>
    </row>
    <row r="42" spans="1:75" ht="60" customHeight="1">
      <c r="A42" s="15" t="s">
        <v>108</v>
      </c>
      <c r="B42" s="21" t="s">
        <v>134</v>
      </c>
      <c r="C42" s="16" t="s">
        <v>19</v>
      </c>
      <c r="D42" s="22">
        <v>30</v>
      </c>
      <c r="E42" s="40">
        <v>17859</v>
      </c>
      <c r="F42" s="41">
        <f t="shared" si="0"/>
        <v>535770</v>
      </c>
      <c r="G42" s="42"/>
      <c r="H42" s="42"/>
      <c r="I42" s="43"/>
      <c r="J42" s="42"/>
      <c r="K42" s="42"/>
      <c r="L42" s="43"/>
      <c r="M42" s="42"/>
      <c r="N42" s="42"/>
      <c r="O42" s="42"/>
      <c r="P42" s="43"/>
      <c r="Q42" s="42"/>
      <c r="R42" s="43"/>
      <c r="S42" s="43"/>
      <c r="T42" s="42"/>
      <c r="U42" s="42"/>
      <c r="V42" s="42"/>
      <c r="W42" s="43"/>
      <c r="X42" s="42"/>
      <c r="Y42" s="42"/>
      <c r="Z42" s="42"/>
      <c r="AA42" s="42"/>
      <c r="AB42" s="42"/>
      <c r="AC42" s="42"/>
      <c r="AD42" s="43"/>
      <c r="AE42" s="42"/>
      <c r="AF42" s="42"/>
      <c r="AG42" s="42"/>
      <c r="AH42" s="42"/>
      <c r="AI42" s="42"/>
      <c r="AJ42" s="42"/>
      <c r="AK42" s="43"/>
      <c r="AL42" s="42">
        <f>+F42/6</f>
        <v>89295</v>
      </c>
      <c r="AM42" s="42">
        <v>89295</v>
      </c>
      <c r="AN42" s="42">
        <v>89295</v>
      </c>
      <c r="AO42" s="42">
        <v>89295</v>
      </c>
      <c r="AP42" s="42">
        <v>89295</v>
      </c>
      <c r="AQ42" s="42">
        <v>89295</v>
      </c>
      <c r="AR42" s="43"/>
      <c r="AS42" s="42"/>
      <c r="AT42" s="42"/>
      <c r="AU42" s="42"/>
      <c r="AV42" s="42"/>
      <c r="AW42" s="42"/>
      <c r="AX42" s="42"/>
      <c r="AY42" s="43"/>
      <c r="AZ42" s="42"/>
      <c r="BA42" s="42"/>
      <c r="BB42" s="42"/>
      <c r="BC42" s="42"/>
      <c r="BD42" s="42"/>
      <c r="BE42" s="42"/>
      <c r="BF42" s="43"/>
      <c r="BG42" s="42"/>
      <c r="BH42" s="42"/>
      <c r="BI42" s="42"/>
      <c r="BJ42" s="42"/>
      <c r="BK42" s="42"/>
      <c r="BL42" s="42"/>
      <c r="BM42" s="43"/>
      <c r="BN42" s="42"/>
      <c r="BO42" s="42"/>
      <c r="BP42" s="42"/>
      <c r="BQ42" s="42"/>
      <c r="BR42" s="42"/>
      <c r="BS42" s="42"/>
      <c r="BT42" s="43"/>
      <c r="BU42" s="42"/>
      <c r="BV42" s="42"/>
      <c r="BW42" s="42"/>
    </row>
    <row r="43" spans="1:75" ht="60" customHeight="1">
      <c r="A43" s="15" t="s">
        <v>109</v>
      </c>
      <c r="B43" s="20" t="s">
        <v>121</v>
      </c>
      <c r="C43" s="16" t="s">
        <v>28</v>
      </c>
      <c r="D43" s="22">
        <v>2</v>
      </c>
      <c r="E43" s="40">
        <v>76194</v>
      </c>
      <c r="F43" s="41">
        <f t="shared" si="0"/>
        <v>152388</v>
      </c>
      <c r="G43" s="42"/>
      <c r="H43" s="42"/>
      <c r="I43" s="43"/>
      <c r="J43" s="42"/>
      <c r="K43" s="42"/>
      <c r="L43" s="43"/>
      <c r="M43" s="42"/>
      <c r="N43" s="42"/>
      <c r="O43" s="42"/>
      <c r="P43" s="43"/>
      <c r="Q43" s="42"/>
      <c r="R43" s="43"/>
      <c r="S43" s="43"/>
      <c r="T43" s="42"/>
      <c r="U43" s="42"/>
      <c r="V43" s="42"/>
      <c r="W43" s="43"/>
      <c r="X43" s="42"/>
      <c r="Y43" s="42"/>
      <c r="Z43" s="42"/>
      <c r="AA43" s="42"/>
      <c r="AB43" s="42"/>
      <c r="AC43" s="42"/>
      <c r="AD43" s="43"/>
      <c r="AE43" s="42"/>
      <c r="AF43" s="42"/>
      <c r="AG43" s="42"/>
      <c r="AH43" s="42"/>
      <c r="AI43" s="42"/>
      <c r="AJ43" s="42"/>
      <c r="AK43" s="43"/>
      <c r="AL43" s="42"/>
      <c r="AM43" s="42"/>
      <c r="AN43" s="42"/>
      <c r="AO43" s="42"/>
      <c r="AP43" s="42"/>
      <c r="AQ43" s="42"/>
      <c r="AR43" s="43"/>
      <c r="AS43" s="42">
        <f>+F43</f>
        <v>152388</v>
      </c>
      <c r="AT43" s="42"/>
      <c r="AU43" s="42"/>
      <c r="AV43" s="42"/>
      <c r="AW43" s="42"/>
      <c r="AX43" s="42"/>
      <c r="AY43" s="43"/>
      <c r="AZ43" s="42"/>
      <c r="BA43" s="42"/>
      <c r="BB43" s="42"/>
      <c r="BC43" s="42"/>
      <c r="BD43" s="42"/>
      <c r="BE43" s="42"/>
      <c r="BF43" s="43"/>
      <c r="BG43" s="42"/>
      <c r="BH43" s="42"/>
      <c r="BI43" s="42"/>
      <c r="BJ43" s="42"/>
      <c r="BK43" s="42"/>
      <c r="BL43" s="42"/>
      <c r="BM43" s="43"/>
      <c r="BN43" s="42"/>
      <c r="BO43" s="42"/>
      <c r="BP43" s="42"/>
      <c r="BQ43" s="42"/>
      <c r="BR43" s="42"/>
      <c r="BS43" s="42"/>
      <c r="BT43" s="43"/>
      <c r="BU43" s="42"/>
      <c r="BV43" s="42"/>
      <c r="BW43" s="42"/>
    </row>
    <row r="44" spans="1:75" ht="60" customHeight="1">
      <c r="A44" s="15" t="s">
        <v>110</v>
      </c>
      <c r="B44" s="21" t="s">
        <v>124</v>
      </c>
      <c r="C44" s="16" t="s">
        <v>19</v>
      </c>
      <c r="D44" s="22">
        <v>180</v>
      </c>
      <c r="E44" s="40">
        <v>24559</v>
      </c>
      <c r="F44" s="41">
        <f t="shared" si="0"/>
        <v>4420620</v>
      </c>
      <c r="G44" s="42"/>
      <c r="H44" s="42"/>
      <c r="I44" s="43"/>
      <c r="J44" s="42"/>
      <c r="K44" s="42"/>
      <c r="L44" s="43"/>
      <c r="M44" s="42"/>
      <c r="N44" s="42"/>
      <c r="O44" s="42"/>
      <c r="P44" s="43"/>
      <c r="Q44" s="42"/>
      <c r="R44" s="43"/>
      <c r="S44" s="43"/>
      <c r="T44" s="42"/>
      <c r="U44" s="42"/>
      <c r="V44" s="42"/>
      <c r="W44" s="43"/>
      <c r="X44" s="42"/>
      <c r="Y44" s="42"/>
      <c r="Z44" s="42"/>
      <c r="AA44" s="42"/>
      <c r="AB44" s="42"/>
      <c r="AC44" s="42"/>
      <c r="AD44" s="43"/>
      <c r="AE44" s="42"/>
      <c r="AF44" s="42"/>
      <c r="AG44" s="42"/>
      <c r="AH44" s="42"/>
      <c r="AI44" s="42"/>
      <c r="AJ44" s="42"/>
      <c r="AK44" s="43"/>
      <c r="AL44" s="42"/>
      <c r="AM44" s="42"/>
      <c r="AN44" s="42"/>
      <c r="AO44" s="42"/>
      <c r="AP44" s="42"/>
      <c r="AQ44" s="42"/>
      <c r="AR44" s="43"/>
      <c r="AS44" s="42">
        <f>+F44</f>
        <v>4420620</v>
      </c>
      <c r="AT44" s="42"/>
      <c r="AU44" s="42"/>
      <c r="AV44" s="42"/>
      <c r="AW44" s="42"/>
      <c r="AX44" s="42"/>
      <c r="AY44" s="43"/>
      <c r="AZ44" s="42"/>
      <c r="BA44" s="42"/>
      <c r="BB44" s="42"/>
      <c r="BC44" s="42"/>
      <c r="BD44" s="42"/>
      <c r="BE44" s="42"/>
      <c r="BF44" s="43"/>
      <c r="BG44" s="42"/>
      <c r="BH44" s="42"/>
      <c r="BI44" s="42"/>
      <c r="BJ44" s="42"/>
      <c r="BK44" s="42"/>
      <c r="BL44" s="42"/>
      <c r="BM44" s="43"/>
      <c r="BN44" s="42"/>
      <c r="BO44" s="42"/>
      <c r="BP44" s="42"/>
      <c r="BQ44" s="42"/>
      <c r="BR44" s="42"/>
      <c r="BS44" s="42"/>
      <c r="BT44" s="43"/>
      <c r="BU44" s="42"/>
      <c r="BV44" s="42"/>
      <c r="BW44" s="42"/>
    </row>
    <row r="45" spans="1:75" ht="60" customHeight="1">
      <c r="A45" s="15" t="s">
        <v>111</v>
      </c>
      <c r="B45" s="21" t="s">
        <v>122</v>
      </c>
      <c r="C45" s="16" t="s">
        <v>28</v>
      </c>
      <c r="D45" s="22">
        <v>50</v>
      </c>
      <c r="E45" s="40">
        <v>5259</v>
      </c>
      <c r="F45" s="41">
        <f t="shared" si="0"/>
        <v>262950</v>
      </c>
      <c r="G45" s="42"/>
      <c r="H45" s="42"/>
      <c r="I45" s="43"/>
      <c r="J45" s="42"/>
      <c r="K45" s="42"/>
      <c r="L45" s="43"/>
      <c r="M45" s="42"/>
      <c r="N45" s="42"/>
      <c r="O45" s="42"/>
      <c r="P45" s="43"/>
      <c r="Q45" s="42"/>
      <c r="R45" s="43"/>
      <c r="S45" s="43"/>
      <c r="T45" s="42"/>
      <c r="U45" s="42"/>
      <c r="V45" s="42"/>
      <c r="W45" s="43"/>
      <c r="X45" s="42"/>
      <c r="Y45" s="42"/>
      <c r="Z45" s="42"/>
      <c r="AA45" s="42"/>
      <c r="AB45" s="42"/>
      <c r="AC45" s="42"/>
      <c r="AD45" s="43"/>
      <c r="AE45" s="42"/>
      <c r="AF45" s="42"/>
      <c r="AG45" s="42"/>
      <c r="AH45" s="42"/>
      <c r="AI45" s="42"/>
      <c r="AJ45" s="42"/>
      <c r="AK45" s="43"/>
      <c r="AL45" s="42">
        <f>+F45/6</f>
        <v>43825</v>
      </c>
      <c r="AM45" s="42">
        <v>43825</v>
      </c>
      <c r="AN45" s="42">
        <v>43825</v>
      </c>
      <c r="AO45" s="42">
        <v>43825</v>
      </c>
      <c r="AP45" s="42">
        <v>43825</v>
      </c>
      <c r="AQ45" s="42">
        <v>43825</v>
      </c>
      <c r="AR45" s="43"/>
      <c r="AS45" s="42"/>
      <c r="AT45" s="42"/>
      <c r="AU45" s="42"/>
      <c r="AV45" s="42"/>
      <c r="AW45" s="42"/>
      <c r="AX45" s="42"/>
      <c r="AY45" s="43"/>
      <c r="AZ45" s="42"/>
      <c r="BA45" s="42"/>
      <c r="BB45" s="42"/>
      <c r="BC45" s="42"/>
      <c r="BD45" s="42"/>
      <c r="BE45" s="42"/>
      <c r="BF45" s="43"/>
      <c r="BG45" s="42"/>
      <c r="BH45" s="42"/>
      <c r="BI45" s="42"/>
      <c r="BJ45" s="42"/>
      <c r="BK45" s="42"/>
      <c r="BL45" s="42"/>
      <c r="BM45" s="43"/>
      <c r="BN45" s="42"/>
      <c r="BO45" s="42"/>
      <c r="BP45" s="42"/>
      <c r="BQ45" s="42"/>
      <c r="BR45" s="42"/>
      <c r="BS45" s="42"/>
      <c r="BT45" s="43"/>
      <c r="BU45" s="42"/>
      <c r="BV45" s="42"/>
      <c r="BW45" s="42"/>
    </row>
    <row r="46" spans="1:75" ht="60" customHeight="1">
      <c r="A46" s="15" t="s">
        <v>112</v>
      </c>
      <c r="B46" s="21" t="s">
        <v>123</v>
      </c>
      <c r="C46" s="16" t="s">
        <v>28</v>
      </c>
      <c r="D46" s="22">
        <v>52</v>
      </c>
      <c r="E46" s="40">
        <v>9773</v>
      </c>
      <c r="F46" s="41">
        <f t="shared" si="0"/>
        <v>508196</v>
      </c>
      <c r="G46" s="42"/>
      <c r="H46" s="42"/>
      <c r="I46" s="43"/>
      <c r="J46" s="42"/>
      <c r="K46" s="42"/>
      <c r="L46" s="43"/>
      <c r="M46" s="42"/>
      <c r="N46" s="42"/>
      <c r="O46" s="42"/>
      <c r="P46" s="43"/>
      <c r="Q46" s="42"/>
      <c r="R46" s="43"/>
      <c r="S46" s="43"/>
      <c r="T46" s="42"/>
      <c r="U46" s="42"/>
      <c r="V46" s="42"/>
      <c r="W46" s="43"/>
      <c r="X46" s="42"/>
      <c r="Y46" s="42"/>
      <c r="Z46" s="42"/>
      <c r="AA46" s="42"/>
      <c r="AB46" s="42"/>
      <c r="AC46" s="42"/>
      <c r="AD46" s="43"/>
      <c r="AE46" s="42"/>
      <c r="AF46" s="42"/>
      <c r="AG46" s="42"/>
      <c r="AH46" s="42"/>
      <c r="AI46" s="42"/>
      <c r="AJ46" s="42"/>
      <c r="AK46" s="43"/>
      <c r="AL46" s="42">
        <f t="shared" ref="AL46:AL47" si="1">+F46/6</f>
        <v>84699.333333333328</v>
      </c>
      <c r="AM46" s="42">
        <v>84699.333333333328</v>
      </c>
      <c r="AN46" s="42">
        <v>84699.333333333328</v>
      </c>
      <c r="AO46" s="42">
        <v>84699.333333333328</v>
      </c>
      <c r="AP46" s="42">
        <v>84699.333333333328</v>
      </c>
      <c r="AQ46" s="42">
        <v>84699.333333333328</v>
      </c>
      <c r="AR46" s="43"/>
      <c r="AS46" s="42"/>
      <c r="AT46" s="42"/>
      <c r="AU46" s="42"/>
      <c r="AV46" s="42"/>
      <c r="AW46" s="42"/>
      <c r="AX46" s="42"/>
      <c r="AY46" s="43"/>
      <c r="AZ46" s="42"/>
      <c r="BA46" s="42"/>
      <c r="BB46" s="42"/>
      <c r="BC46" s="42"/>
      <c r="BD46" s="42"/>
      <c r="BE46" s="42"/>
      <c r="BF46" s="43"/>
      <c r="BG46" s="42"/>
      <c r="BH46" s="42"/>
      <c r="BI46" s="42"/>
      <c r="BJ46" s="42"/>
      <c r="BK46" s="42"/>
      <c r="BL46" s="42"/>
      <c r="BM46" s="43"/>
      <c r="BN46" s="42"/>
      <c r="BO46" s="42"/>
      <c r="BP46" s="42"/>
      <c r="BQ46" s="42"/>
      <c r="BR46" s="42"/>
      <c r="BS46" s="42"/>
      <c r="BT46" s="43"/>
      <c r="BU46" s="42"/>
      <c r="BV46" s="42"/>
      <c r="BW46" s="42"/>
    </row>
    <row r="47" spans="1:75" ht="60" customHeight="1">
      <c r="A47" s="15" t="s">
        <v>113</v>
      </c>
      <c r="B47" s="21" t="s">
        <v>125</v>
      </c>
      <c r="C47" s="16" t="s">
        <v>28</v>
      </c>
      <c r="D47" s="22">
        <v>2</v>
      </c>
      <c r="E47" s="40">
        <v>68329</v>
      </c>
      <c r="F47" s="41">
        <f t="shared" si="0"/>
        <v>136658</v>
      </c>
      <c r="G47" s="42"/>
      <c r="H47" s="42"/>
      <c r="I47" s="43"/>
      <c r="J47" s="42"/>
      <c r="K47" s="42"/>
      <c r="L47" s="43"/>
      <c r="M47" s="42"/>
      <c r="N47" s="42"/>
      <c r="O47" s="42"/>
      <c r="P47" s="43"/>
      <c r="Q47" s="42"/>
      <c r="R47" s="43"/>
      <c r="S47" s="43"/>
      <c r="T47" s="42"/>
      <c r="U47" s="42"/>
      <c r="V47" s="42"/>
      <c r="W47" s="43"/>
      <c r="X47" s="42"/>
      <c r="Y47" s="42"/>
      <c r="Z47" s="42"/>
      <c r="AA47" s="42"/>
      <c r="AB47" s="42"/>
      <c r="AC47" s="42"/>
      <c r="AD47" s="43"/>
      <c r="AE47" s="42"/>
      <c r="AF47" s="42"/>
      <c r="AG47" s="42"/>
      <c r="AH47" s="42"/>
      <c r="AI47" s="42"/>
      <c r="AJ47" s="42"/>
      <c r="AK47" s="43"/>
      <c r="AL47" s="42">
        <f t="shared" si="1"/>
        <v>22776.333333333332</v>
      </c>
      <c r="AM47" s="42">
        <v>22776.333333333332</v>
      </c>
      <c r="AN47" s="42">
        <v>22776.333333333332</v>
      </c>
      <c r="AO47" s="42">
        <v>22776.333333333332</v>
      </c>
      <c r="AP47" s="42">
        <v>22776.333333333332</v>
      </c>
      <c r="AQ47" s="42">
        <v>22776.333333333332</v>
      </c>
      <c r="AR47" s="43"/>
      <c r="AS47" s="42"/>
      <c r="AT47" s="42"/>
      <c r="AU47" s="42"/>
      <c r="AV47" s="42"/>
      <c r="AW47" s="42"/>
      <c r="AX47" s="42"/>
      <c r="AY47" s="43"/>
      <c r="AZ47" s="42"/>
      <c r="BA47" s="42"/>
      <c r="BB47" s="42"/>
      <c r="BC47" s="42"/>
      <c r="BD47" s="42"/>
      <c r="BE47" s="42"/>
      <c r="BF47" s="43"/>
      <c r="BG47" s="42"/>
      <c r="BH47" s="42"/>
      <c r="BI47" s="42"/>
      <c r="BJ47" s="42"/>
      <c r="BK47" s="42"/>
      <c r="BL47" s="42"/>
      <c r="BM47" s="43"/>
      <c r="BN47" s="42"/>
      <c r="BO47" s="42"/>
      <c r="BP47" s="42"/>
      <c r="BQ47" s="42"/>
      <c r="BR47" s="42"/>
      <c r="BS47" s="42"/>
      <c r="BT47" s="43"/>
      <c r="BU47" s="42"/>
      <c r="BV47" s="42"/>
      <c r="BW47" s="42"/>
    </row>
    <row r="48" spans="1:75" ht="60" customHeight="1">
      <c r="A48" s="15" t="s">
        <v>114</v>
      </c>
      <c r="B48" s="21" t="s">
        <v>126</v>
      </c>
      <c r="C48" s="16" t="s">
        <v>28</v>
      </c>
      <c r="D48" s="22">
        <v>1</v>
      </c>
      <c r="E48" s="40">
        <v>527729</v>
      </c>
      <c r="F48" s="41">
        <f t="shared" si="0"/>
        <v>527729</v>
      </c>
      <c r="G48" s="42"/>
      <c r="H48" s="42"/>
      <c r="I48" s="43"/>
      <c r="J48" s="42"/>
      <c r="K48" s="42"/>
      <c r="L48" s="43"/>
      <c r="M48" s="42"/>
      <c r="N48" s="42"/>
      <c r="O48" s="42"/>
      <c r="P48" s="43"/>
      <c r="Q48" s="42"/>
      <c r="R48" s="43"/>
      <c r="S48" s="43"/>
      <c r="T48" s="42"/>
      <c r="U48" s="42"/>
      <c r="V48" s="42"/>
      <c r="W48" s="43"/>
      <c r="X48" s="42"/>
      <c r="Y48" s="42"/>
      <c r="Z48" s="42"/>
      <c r="AA48" s="42"/>
      <c r="AB48" s="42"/>
      <c r="AC48" s="42"/>
      <c r="AD48" s="43"/>
      <c r="AE48" s="42"/>
      <c r="AF48" s="42"/>
      <c r="AG48" s="42"/>
      <c r="AH48" s="42"/>
      <c r="AI48" s="42"/>
      <c r="AJ48" s="42"/>
      <c r="AK48" s="43"/>
      <c r="AL48" s="42"/>
      <c r="AM48" s="42"/>
      <c r="AN48" s="42"/>
      <c r="AO48" s="42"/>
      <c r="AP48" s="42"/>
      <c r="AQ48" s="42"/>
      <c r="AR48" s="43"/>
      <c r="AS48" s="42"/>
      <c r="AT48" s="42"/>
      <c r="AU48" s="42">
        <f>+F48</f>
        <v>527729</v>
      </c>
      <c r="AV48" s="42"/>
      <c r="AW48" s="42"/>
      <c r="AX48" s="42"/>
      <c r="AY48" s="43"/>
      <c r="AZ48" s="42"/>
      <c r="BA48" s="42"/>
      <c r="BB48" s="42"/>
      <c r="BC48" s="42"/>
      <c r="BD48" s="42"/>
      <c r="BE48" s="42"/>
      <c r="BF48" s="43"/>
      <c r="BG48" s="42"/>
      <c r="BH48" s="42"/>
      <c r="BI48" s="42"/>
      <c r="BJ48" s="42"/>
      <c r="BK48" s="42"/>
      <c r="BL48" s="42"/>
      <c r="BM48" s="43"/>
      <c r="BN48" s="42"/>
      <c r="BO48" s="42"/>
      <c r="BP48" s="42"/>
      <c r="BQ48" s="42"/>
      <c r="BR48" s="42"/>
      <c r="BS48" s="42"/>
      <c r="BT48" s="43"/>
      <c r="BU48" s="42"/>
      <c r="BV48" s="42"/>
      <c r="BW48" s="42"/>
    </row>
    <row r="49" spans="1:75" ht="63">
      <c r="A49" s="15" t="s">
        <v>115</v>
      </c>
      <c r="B49" s="21" t="s">
        <v>127</v>
      </c>
      <c r="C49" s="16" t="s">
        <v>28</v>
      </c>
      <c r="D49" s="22">
        <v>1</v>
      </c>
      <c r="E49" s="40">
        <v>2885930</v>
      </c>
      <c r="F49" s="41">
        <f t="shared" si="0"/>
        <v>2885930</v>
      </c>
      <c r="G49" s="42"/>
      <c r="H49" s="42"/>
      <c r="I49" s="43"/>
      <c r="J49" s="42"/>
      <c r="K49" s="42"/>
      <c r="L49" s="43"/>
      <c r="M49" s="42"/>
      <c r="N49" s="42"/>
      <c r="O49" s="42"/>
      <c r="P49" s="43"/>
      <c r="Q49" s="42"/>
      <c r="R49" s="43"/>
      <c r="S49" s="43"/>
      <c r="T49" s="42"/>
      <c r="U49" s="42"/>
      <c r="V49" s="42"/>
      <c r="W49" s="43"/>
      <c r="X49" s="42"/>
      <c r="Y49" s="42"/>
      <c r="Z49" s="42"/>
      <c r="AA49" s="42"/>
      <c r="AB49" s="42"/>
      <c r="AC49" s="42"/>
      <c r="AD49" s="43"/>
      <c r="AE49" s="42"/>
      <c r="AF49" s="42"/>
      <c r="AG49" s="42"/>
      <c r="AH49" s="42"/>
      <c r="AI49" s="42"/>
      <c r="AJ49" s="42"/>
      <c r="AK49" s="43"/>
      <c r="AL49" s="42">
        <f>+F49</f>
        <v>2885930</v>
      </c>
      <c r="AM49" s="42"/>
      <c r="AN49" s="42"/>
      <c r="AO49" s="42"/>
      <c r="AP49" s="42"/>
      <c r="AQ49" s="42"/>
      <c r="AR49" s="43"/>
      <c r="AS49" s="42"/>
      <c r="AT49" s="42"/>
      <c r="AU49" s="42"/>
      <c r="AV49" s="42"/>
      <c r="AW49" s="42"/>
      <c r="AX49" s="42"/>
      <c r="AY49" s="43"/>
      <c r="AZ49" s="42"/>
      <c r="BA49" s="42"/>
      <c r="BB49" s="42"/>
      <c r="BC49" s="42"/>
      <c r="BD49" s="42"/>
      <c r="BE49" s="42"/>
      <c r="BF49" s="43"/>
      <c r="BG49" s="42"/>
      <c r="BH49" s="42"/>
      <c r="BI49" s="42"/>
      <c r="BJ49" s="42"/>
      <c r="BK49" s="42"/>
      <c r="BL49" s="42"/>
      <c r="BM49" s="43"/>
      <c r="BN49" s="42"/>
      <c r="BO49" s="42"/>
      <c r="BP49" s="42"/>
      <c r="BQ49" s="42"/>
      <c r="BR49" s="42"/>
      <c r="BS49" s="42"/>
      <c r="BT49" s="43"/>
      <c r="BU49" s="42"/>
      <c r="BV49" s="42"/>
      <c r="BW49" s="42"/>
    </row>
    <row r="50" spans="1:75" ht="60" customHeight="1">
      <c r="A50" s="15" t="s">
        <v>116</v>
      </c>
      <c r="B50" s="21" t="s">
        <v>128</v>
      </c>
      <c r="C50" s="16" t="s">
        <v>22</v>
      </c>
      <c r="D50" s="22">
        <v>25.96</v>
      </c>
      <c r="E50" s="40">
        <v>310000</v>
      </c>
      <c r="F50" s="41">
        <f t="shared" si="0"/>
        <v>8047600</v>
      </c>
      <c r="G50" s="42"/>
      <c r="H50" s="42"/>
      <c r="I50" s="43"/>
      <c r="J50" s="42"/>
      <c r="K50" s="42"/>
      <c r="L50" s="43"/>
      <c r="M50" s="42"/>
      <c r="N50" s="42"/>
      <c r="O50" s="42"/>
      <c r="P50" s="43"/>
      <c r="Q50" s="42"/>
      <c r="R50" s="43"/>
      <c r="S50" s="43"/>
      <c r="T50" s="42"/>
      <c r="U50" s="42"/>
      <c r="V50" s="42"/>
      <c r="W50" s="43"/>
      <c r="X50" s="42"/>
      <c r="Y50" s="42"/>
      <c r="Z50" s="42"/>
      <c r="AA50" s="42"/>
      <c r="AB50" s="42"/>
      <c r="AC50" s="42"/>
      <c r="AD50" s="43"/>
      <c r="AE50" s="42"/>
      <c r="AF50" s="42"/>
      <c r="AG50" s="42"/>
      <c r="AH50" s="42"/>
      <c r="AI50" s="42"/>
      <c r="AJ50" s="42"/>
      <c r="AK50" s="43"/>
      <c r="AL50" s="42"/>
      <c r="AM50" s="42"/>
      <c r="AN50" s="42"/>
      <c r="AO50" s="42"/>
      <c r="AP50" s="42"/>
      <c r="AQ50" s="42"/>
      <c r="AR50" s="43"/>
      <c r="AS50" s="42"/>
      <c r="AT50" s="42"/>
      <c r="AU50" s="42"/>
      <c r="AV50" s="42"/>
      <c r="AW50" s="42">
        <f>+F50</f>
        <v>8047600</v>
      </c>
      <c r="AX50" s="42"/>
      <c r="AY50" s="43"/>
      <c r="AZ50" s="42"/>
      <c r="BA50" s="42"/>
      <c r="BB50" s="42"/>
      <c r="BC50" s="42"/>
      <c r="BD50" s="42"/>
      <c r="BE50" s="42"/>
      <c r="BF50" s="43"/>
      <c r="BG50" s="42"/>
      <c r="BH50" s="42"/>
      <c r="BI50" s="42"/>
      <c r="BJ50" s="42"/>
      <c r="BK50" s="42"/>
      <c r="BL50" s="42"/>
      <c r="BM50" s="43"/>
      <c r="BN50" s="42"/>
      <c r="BO50" s="42"/>
      <c r="BP50" s="42"/>
      <c r="BQ50" s="42"/>
      <c r="BR50" s="42"/>
      <c r="BS50" s="42"/>
      <c r="BT50" s="43"/>
      <c r="BU50" s="42"/>
      <c r="BV50" s="42"/>
      <c r="BW50" s="42"/>
    </row>
    <row r="51" spans="1:75" ht="60" customHeight="1">
      <c r="A51" s="15" t="s">
        <v>117</v>
      </c>
      <c r="B51" s="21" t="s">
        <v>129</v>
      </c>
      <c r="C51" s="16" t="s">
        <v>28</v>
      </c>
      <c r="D51" s="22">
        <v>3</v>
      </c>
      <c r="E51" s="40">
        <v>175103.5294117647</v>
      </c>
      <c r="F51" s="41">
        <f t="shared" si="0"/>
        <v>525310.5882352941</v>
      </c>
      <c r="G51" s="42"/>
      <c r="H51" s="42"/>
      <c r="I51" s="43"/>
      <c r="J51" s="42"/>
      <c r="K51" s="42"/>
      <c r="L51" s="43"/>
      <c r="M51" s="42"/>
      <c r="N51" s="42"/>
      <c r="O51" s="42"/>
      <c r="P51" s="43"/>
      <c r="Q51" s="42"/>
      <c r="R51" s="43"/>
      <c r="S51" s="43"/>
      <c r="T51" s="42"/>
      <c r="U51" s="42"/>
      <c r="V51" s="42"/>
      <c r="W51" s="43"/>
      <c r="X51" s="42"/>
      <c r="Y51" s="42"/>
      <c r="Z51" s="42"/>
      <c r="AA51" s="42"/>
      <c r="AB51" s="42"/>
      <c r="AC51" s="42"/>
      <c r="AD51" s="43"/>
      <c r="AE51" s="42"/>
      <c r="AF51" s="42"/>
      <c r="AG51" s="42"/>
      <c r="AH51" s="42"/>
      <c r="AI51" s="42"/>
      <c r="AJ51" s="42"/>
      <c r="AK51" s="43"/>
      <c r="AL51" s="42"/>
      <c r="AM51" s="42"/>
      <c r="AN51" s="42"/>
      <c r="AO51" s="42"/>
      <c r="AP51" s="42"/>
      <c r="AQ51" s="42"/>
      <c r="AR51" s="43"/>
      <c r="AS51" s="42"/>
      <c r="AT51" s="42">
        <f>+F51/4</f>
        <v>131327.64705882352</v>
      </c>
      <c r="AU51" s="42">
        <v>131327.64705882352</v>
      </c>
      <c r="AV51" s="42">
        <v>131327.64705882352</v>
      </c>
      <c r="AW51" s="42">
        <v>131327.64705882352</v>
      </c>
      <c r="AX51" s="42"/>
      <c r="AY51" s="43"/>
      <c r="AZ51" s="42"/>
      <c r="BA51" s="42"/>
      <c r="BB51" s="42"/>
      <c r="BC51" s="42"/>
      <c r="BD51" s="42"/>
      <c r="BE51" s="42"/>
      <c r="BF51" s="43"/>
      <c r="BG51" s="42"/>
      <c r="BH51" s="42"/>
      <c r="BI51" s="42"/>
      <c r="BJ51" s="42"/>
      <c r="BK51" s="42"/>
      <c r="BL51" s="42"/>
      <c r="BM51" s="43"/>
      <c r="BN51" s="42"/>
      <c r="BO51" s="42"/>
      <c r="BP51" s="42"/>
      <c r="BQ51" s="42"/>
      <c r="BR51" s="42"/>
      <c r="BS51" s="42"/>
      <c r="BT51" s="43"/>
      <c r="BU51" s="42"/>
      <c r="BV51" s="42"/>
      <c r="BW51" s="42"/>
    </row>
    <row r="52" spans="1:75" ht="60" customHeight="1">
      <c r="A52" s="15" t="s">
        <v>118</v>
      </c>
      <c r="B52" s="21" t="s">
        <v>130</v>
      </c>
      <c r="C52" s="16" t="s">
        <v>28</v>
      </c>
      <c r="D52" s="22">
        <v>1</v>
      </c>
      <c r="E52" s="40">
        <v>2099487</v>
      </c>
      <c r="F52" s="41">
        <f t="shared" si="0"/>
        <v>2099487</v>
      </c>
      <c r="G52" s="42"/>
      <c r="H52" s="42"/>
      <c r="I52" s="43"/>
      <c r="J52" s="42"/>
      <c r="K52" s="42"/>
      <c r="L52" s="43"/>
      <c r="M52" s="42"/>
      <c r="N52" s="42"/>
      <c r="O52" s="42"/>
      <c r="P52" s="43"/>
      <c r="Q52" s="42"/>
      <c r="R52" s="43"/>
      <c r="S52" s="43"/>
      <c r="T52" s="42"/>
      <c r="U52" s="42"/>
      <c r="V52" s="42"/>
      <c r="W52" s="43"/>
      <c r="X52" s="42"/>
      <c r="Y52" s="42"/>
      <c r="Z52" s="42"/>
      <c r="AA52" s="42"/>
      <c r="AB52" s="42"/>
      <c r="AC52" s="42"/>
      <c r="AD52" s="43"/>
      <c r="AE52" s="42"/>
      <c r="AF52" s="42"/>
      <c r="AG52" s="42"/>
      <c r="AH52" s="42"/>
      <c r="AI52" s="42"/>
      <c r="AJ52" s="42"/>
      <c r="AK52" s="43"/>
      <c r="AL52" s="42"/>
      <c r="AM52" s="42"/>
      <c r="AN52" s="42"/>
      <c r="AO52" s="42"/>
      <c r="AP52" s="42"/>
      <c r="AQ52" s="42"/>
      <c r="AR52" s="43"/>
      <c r="AS52" s="42">
        <f>+F52</f>
        <v>2099487</v>
      </c>
      <c r="AT52" s="42"/>
      <c r="AU52" s="42"/>
      <c r="AV52" s="42"/>
      <c r="AW52" s="42"/>
      <c r="AX52" s="42"/>
      <c r="AY52" s="43"/>
      <c r="AZ52" s="42"/>
      <c r="BA52" s="42"/>
      <c r="BB52" s="42"/>
      <c r="BC52" s="42"/>
      <c r="BD52" s="42"/>
      <c r="BE52" s="42"/>
      <c r="BF52" s="43"/>
      <c r="BG52" s="42"/>
      <c r="BH52" s="42"/>
      <c r="BI52" s="42"/>
      <c r="BJ52" s="42"/>
      <c r="BK52" s="42"/>
      <c r="BL52" s="42"/>
      <c r="BM52" s="43"/>
      <c r="BN52" s="42"/>
      <c r="BO52" s="42"/>
      <c r="BP52" s="42"/>
      <c r="BQ52" s="42"/>
      <c r="BR52" s="42"/>
      <c r="BS52" s="42"/>
      <c r="BT52" s="43"/>
      <c r="BU52" s="42"/>
      <c r="BV52" s="42"/>
      <c r="BW52" s="42"/>
    </row>
    <row r="53" spans="1:75" ht="60" customHeight="1">
      <c r="A53" s="15" t="s">
        <v>194</v>
      </c>
      <c r="B53" s="21" t="s">
        <v>193</v>
      </c>
      <c r="C53" s="16" t="s">
        <v>28</v>
      </c>
      <c r="D53" s="22">
        <v>8</v>
      </c>
      <c r="E53" s="40">
        <v>129642.55442546299</v>
      </c>
      <c r="F53" s="41">
        <f t="shared" si="0"/>
        <v>1037140.4354037039</v>
      </c>
      <c r="G53" s="42"/>
      <c r="H53" s="42"/>
      <c r="I53" s="43"/>
      <c r="J53" s="42"/>
      <c r="K53" s="42"/>
      <c r="L53" s="43"/>
      <c r="M53" s="42"/>
      <c r="N53" s="42"/>
      <c r="O53" s="42"/>
      <c r="P53" s="43"/>
      <c r="Q53" s="42"/>
      <c r="R53" s="43"/>
      <c r="S53" s="43"/>
      <c r="T53" s="42"/>
      <c r="U53" s="42"/>
      <c r="V53" s="42"/>
      <c r="W53" s="43"/>
      <c r="X53" s="42"/>
      <c r="Y53" s="42"/>
      <c r="Z53" s="42"/>
      <c r="AA53" s="42"/>
      <c r="AB53" s="42"/>
      <c r="AC53" s="42"/>
      <c r="AD53" s="43"/>
      <c r="AE53" s="42"/>
      <c r="AF53" s="42"/>
      <c r="AG53" s="42"/>
      <c r="AH53" s="42"/>
      <c r="AI53" s="42"/>
      <c r="AJ53" s="42"/>
      <c r="AK53" s="43"/>
      <c r="AL53" s="42"/>
      <c r="AM53" s="42"/>
      <c r="AN53" s="42"/>
      <c r="AO53" s="42"/>
      <c r="AP53" s="42"/>
      <c r="AQ53" s="42"/>
      <c r="AR53" s="43"/>
      <c r="AS53" s="42"/>
      <c r="AT53" s="42"/>
      <c r="AU53" s="42"/>
      <c r="AV53" s="42"/>
      <c r="AW53" s="42"/>
      <c r="AX53" s="42"/>
      <c r="AY53" s="43"/>
      <c r="AZ53" s="42"/>
      <c r="BA53" s="42"/>
      <c r="BB53" s="42"/>
      <c r="BC53" s="42"/>
      <c r="BD53" s="42"/>
      <c r="BE53" s="42"/>
      <c r="BF53" s="43"/>
      <c r="BG53" s="42"/>
      <c r="BH53" s="42"/>
      <c r="BI53" s="42"/>
      <c r="BJ53" s="42"/>
      <c r="BK53" s="42"/>
      <c r="BL53" s="42"/>
      <c r="BM53" s="43"/>
      <c r="BN53" s="42"/>
      <c r="BO53" s="42"/>
      <c r="BP53" s="42"/>
      <c r="BQ53" s="42"/>
      <c r="BR53" s="42"/>
      <c r="BS53" s="42"/>
      <c r="BT53" s="43"/>
      <c r="BU53" s="42"/>
      <c r="BV53" s="42"/>
      <c r="BW53" s="42">
        <f>+F53</f>
        <v>1037140.4354037039</v>
      </c>
    </row>
    <row r="54" spans="1:75" ht="63.75">
      <c r="A54" s="15" t="s">
        <v>131</v>
      </c>
      <c r="B54" s="21" t="s">
        <v>136</v>
      </c>
      <c r="C54" s="16" t="s">
        <v>22</v>
      </c>
      <c r="D54" s="22">
        <v>79.56</v>
      </c>
      <c r="E54" s="40">
        <v>321500</v>
      </c>
      <c r="F54" s="41">
        <f t="shared" si="0"/>
        <v>25578540</v>
      </c>
      <c r="G54" s="42"/>
      <c r="H54" s="42"/>
      <c r="I54" s="43"/>
      <c r="J54" s="42"/>
      <c r="K54" s="42"/>
      <c r="L54" s="43"/>
      <c r="M54" s="42"/>
      <c r="N54" s="42"/>
      <c r="O54" s="42"/>
      <c r="P54" s="43"/>
      <c r="Q54" s="42"/>
      <c r="R54" s="43"/>
      <c r="S54" s="43"/>
      <c r="T54" s="42"/>
      <c r="U54" s="42"/>
      <c r="V54" s="42"/>
      <c r="W54" s="43"/>
      <c r="X54" s="42"/>
      <c r="Y54" s="42"/>
      <c r="Z54" s="42"/>
      <c r="AA54" s="42"/>
      <c r="AB54" s="42"/>
      <c r="AC54" s="42"/>
      <c r="AD54" s="43"/>
      <c r="AE54" s="42"/>
      <c r="AF54" s="42"/>
      <c r="AG54" s="42"/>
      <c r="AH54" s="42"/>
      <c r="AI54" s="42"/>
      <c r="AJ54" s="42"/>
      <c r="AK54" s="43"/>
      <c r="AL54" s="42"/>
      <c r="AM54" s="42"/>
      <c r="AN54" s="42"/>
      <c r="AO54" s="42"/>
      <c r="AP54" s="42"/>
      <c r="AQ54" s="42"/>
      <c r="AR54" s="43"/>
      <c r="AS54" s="42"/>
      <c r="AT54" s="42"/>
      <c r="AU54" s="42"/>
      <c r="AV54" s="42"/>
      <c r="AW54" s="42"/>
      <c r="AX54" s="42"/>
      <c r="AY54" s="43"/>
      <c r="AZ54" s="42"/>
      <c r="BA54" s="42"/>
      <c r="BB54" s="42"/>
      <c r="BC54" s="42"/>
      <c r="BD54" s="42"/>
      <c r="BE54" s="42"/>
      <c r="BF54" s="43"/>
      <c r="BG54" s="42">
        <f>+F54</f>
        <v>25578540</v>
      </c>
      <c r="BH54" s="42"/>
      <c r="BI54" s="42"/>
      <c r="BJ54" s="42"/>
      <c r="BK54" s="42"/>
      <c r="BL54" s="42"/>
      <c r="BM54" s="43"/>
      <c r="BN54" s="42"/>
      <c r="BO54" s="42"/>
      <c r="BP54" s="42"/>
      <c r="BQ54" s="42"/>
      <c r="BR54" s="42"/>
      <c r="BS54" s="42"/>
      <c r="BT54" s="43"/>
      <c r="BU54" s="42"/>
      <c r="BV54" s="42"/>
      <c r="BW54" s="42"/>
    </row>
    <row r="55" spans="1:75" ht="15.75">
      <c r="A55" s="13" t="s">
        <v>106</v>
      </c>
      <c r="B55" s="24" t="s">
        <v>137</v>
      </c>
      <c r="C55" s="25"/>
      <c r="D55" s="27"/>
      <c r="E55" s="26"/>
      <c r="F55" s="26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</row>
    <row r="56" spans="1:75" ht="60" customHeight="1">
      <c r="A56" s="15" t="s">
        <v>139</v>
      </c>
      <c r="B56" s="21" t="s">
        <v>138</v>
      </c>
      <c r="C56" s="16" t="s">
        <v>19</v>
      </c>
      <c r="D56" s="22">
        <v>63</v>
      </c>
      <c r="E56" s="17">
        <v>186554</v>
      </c>
      <c r="F56" s="41">
        <f t="shared" si="0"/>
        <v>11752902</v>
      </c>
      <c r="G56" s="42"/>
      <c r="H56" s="42"/>
      <c r="I56" s="43"/>
      <c r="J56" s="42"/>
      <c r="K56" s="42"/>
      <c r="L56" s="43"/>
      <c r="M56" s="42"/>
      <c r="N56" s="42"/>
      <c r="O56" s="42"/>
      <c r="P56" s="43"/>
      <c r="Q56" s="42"/>
      <c r="R56" s="43"/>
      <c r="S56" s="43"/>
      <c r="T56" s="42"/>
      <c r="U56" s="42"/>
      <c r="V56" s="42"/>
      <c r="W56" s="43"/>
      <c r="X56" s="42"/>
      <c r="Y56" s="42"/>
      <c r="Z56" s="42"/>
      <c r="AA56" s="42"/>
      <c r="AB56" s="42"/>
      <c r="AC56" s="42"/>
      <c r="AD56" s="43"/>
      <c r="AE56" s="42"/>
      <c r="AF56" s="42"/>
      <c r="AG56" s="42"/>
      <c r="AH56" s="42"/>
      <c r="AI56" s="42"/>
      <c r="AJ56" s="42"/>
      <c r="AK56" s="43"/>
      <c r="AL56" s="42"/>
      <c r="AM56" s="42"/>
      <c r="AN56" s="42"/>
      <c r="AO56" s="42"/>
      <c r="AP56" s="42"/>
      <c r="AQ56" s="42"/>
      <c r="AR56" s="43"/>
      <c r="AS56" s="42"/>
      <c r="AT56" s="42"/>
      <c r="AU56" s="42"/>
      <c r="AV56" s="42">
        <f>+F56/3</f>
        <v>3917634</v>
      </c>
      <c r="AW56" s="42">
        <v>3917634</v>
      </c>
      <c r="AX56" s="42">
        <v>3917634</v>
      </c>
      <c r="AY56" s="43"/>
      <c r="AZ56" s="42"/>
      <c r="BA56" s="42"/>
      <c r="BB56" s="42"/>
      <c r="BC56" s="42"/>
      <c r="BD56" s="42"/>
      <c r="BE56" s="42"/>
      <c r="BF56" s="43"/>
      <c r="BG56" s="42"/>
      <c r="BH56" s="42"/>
      <c r="BI56" s="42"/>
      <c r="BJ56" s="42"/>
      <c r="BK56" s="42"/>
      <c r="BL56" s="42"/>
      <c r="BM56" s="43"/>
      <c r="BN56" s="42"/>
      <c r="BO56" s="42"/>
      <c r="BP56" s="42"/>
      <c r="BQ56" s="42"/>
      <c r="BR56" s="42"/>
      <c r="BS56" s="42"/>
      <c r="BT56" s="43"/>
      <c r="BU56" s="42"/>
      <c r="BV56" s="42"/>
      <c r="BW56" s="42"/>
    </row>
    <row r="57" spans="1:75" ht="60" customHeight="1">
      <c r="A57" s="15" t="s">
        <v>140</v>
      </c>
      <c r="B57" s="21" t="s">
        <v>156</v>
      </c>
      <c r="C57" s="16" t="s">
        <v>28</v>
      </c>
      <c r="D57" s="22">
        <v>27</v>
      </c>
      <c r="E57" s="17">
        <v>49927</v>
      </c>
      <c r="F57" s="41">
        <f t="shared" si="0"/>
        <v>1348029</v>
      </c>
      <c r="G57" s="42"/>
      <c r="H57" s="42"/>
      <c r="I57" s="43"/>
      <c r="J57" s="42"/>
      <c r="K57" s="42"/>
      <c r="L57" s="43"/>
      <c r="M57" s="42"/>
      <c r="N57" s="42"/>
      <c r="O57" s="42"/>
      <c r="P57" s="43"/>
      <c r="Q57" s="42"/>
      <c r="R57" s="43"/>
      <c r="S57" s="43"/>
      <c r="T57" s="42"/>
      <c r="U57" s="42"/>
      <c r="V57" s="42"/>
      <c r="W57" s="43"/>
      <c r="X57" s="42"/>
      <c r="Y57" s="42"/>
      <c r="Z57" s="42"/>
      <c r="AA57" s="42"/>
      <c r="AB57" s="42"/>
      <c r="AC57" s="42"/>
      <c r="AD57" s="43"/>
      <c r="AE57" s="42"/>
      <c r="AF57" s="42"/>
      <c r="AG57" s="42"/>
      <c r="AH57" s="42"/>
      <c r="AI57" s="42"/>
      <c r="AJ57" s="42"/>
      <c r="AK57" s="43"/>
      <c r="AL57" s="42"/>
      <c r="AM57" s="42"/>
      <c r="AN57" s="42"/>
      <c r="AO57" s="42"/>
      <c r="AP57" s="42"/>
      <c r="AQ57" s="42"/>
      <c r="AR57" s="43"/>
      <c r="AS57" s="42"/>
      <c r="AT57" s="42"/>
      <c r="AU57" s="42"/>
      <c r="AV57" s="42">
        <f>+F57</f>
        <v>1348029</v>
      </c>
      <c r="AW57" s="42"/>
      <c r="AX57" s="42"/>
      <c r="AY57" s="43"/>
      <c r="AZ57" s="42"/>
      <c r="BA57" s="42"/>
      <c r="BB57" s="42"/>
      <c r="BC57" s="42"/>
      <c r="BD57" s="42"/>
      <c r="BE57" s="42"/>
      <c r="BF57" s="43"/>
      <c r="BG57" s="42"/>
      <c r="BH57" s="42"/>
      <c r="BI57" s="42"/>
      <c r="BJ57" s="42"/>
      <c r="BK57" s="42"/>
      <c r="BL57" s="42"/>
      <c r="BM57" s="43"/>
      <c r="BN57" s="42"/>
      <c r="BO57" s="42"/>
      <c r="BP57" s="42"/>
      <c r="BQ57" s="42"/>
      <c r="BR57" s="42"/>
      <c r="BS57" s="42"/>
      <c r="BT57" s="43"/>
      <c r="BU57" s="42"/>
      <c r="BV57" s="42"/>
      <c r="BW57" s="42"/>
    </row>
    <row r="58" spans="1:75" ht="60" customHeight="1">
      <c r="A58" s="15" t="s">
        <v>141</v>
      </c>
      <c r="B58" s="21" t="s">
        <v>144</v>
      </c>
      <c r="C58" s="16" t="s">
        <v>22</v>
      </c>
      <c r="D58" s="22">
        <v>9.3039999999999985</v>
      </c>
      <c r="E58" s="17">
        <v>17319</v>
      </c>
      <c r="F58" s="41">
        <f t="shared" si="0"/>
        <v>161135.97599999997</v>
      </c>
      <c r="G58" s="42"/>
      <c r="H58" s="42"/>
      <c r="I58" s="43"/>
      <c r="J58" s="42"/>
      <c r="K58" s="42"/>
      <c r="L58" s="43"/>
      <c r="M58" s="42"/>
      <c r="N58" s="42"/>
      <c r="O58" s="42"/>
      <c r="P58" s="43"/>
      <c r="Q58" s="42"/>
      <c r="R58" s="43"/>
      <c r="S58" s="43"/>
      <c r="T58" s="42"/>
      <c r="U58" s="42"/>
      <c r="V58" s="42"/>
      <c r="W58" s="43"/>
      <c r="X58" s="42"/>
      <c r="Y58" s="42"/>
      <c r="Z58" s="42"/>
      <c r="AA58" s="42"/>
      <c r="AB58" s="42"/>
      <c r="AC58" s="42"/>
      <c r="AD58" s="43"/>
      <c r="AE58" s="42"/>
      <c r="AF58" s="42"/>
      <c r="AG58" s="42"/>
      <c r="AH58" s="42"/>
      <c r="AI58" s="42"/>
      <c r="AJ58" s="42"/>
      <c r="AK58" s="43"/>
      <c r="AL58" s="42"/>
      <c r="AM58" s="42"/>
      <c r="AN58" s="42"/>
      <c r="AO58" s="42"/>
      <c r="AP58" s="42"/>
      <c r="AQ58" s="42"/>
      <c r="AR58" s="43"/>
      <c r="AS58" s="42">
        <f>+F58</f>
        <v>161135.97599999997</v>
      </c>
      <c r="AT58" s="42"/>
      <c r="AU58" s="42"/>
      <c r="AV58" s="42"/>
      <c r="AW58" s="42"/>
      <c r="AX58" s="42"/>
      <c r="AY58" s="43"/>
      <c r="AZ58" s="42"/>
      <c r="BA58" s="42"/>
      <c r="BB58" s="42"/>
      <c r="BC58" s="42"/>
      <c r="BD58" s="42"/>
      <c r="BE58" s="42"/>
      <c r="BF58" s="43"/>
      <c r="BG58" s="42"/>
      <c r="BH58" s="42"/>
      <c r="BI58" s="42"/>
      <c r="BJ58" s="42"/>
      <c r="BK58" s="42"/>
      <c r="BL58" s="42"/>
      <c r="BM58" s="43"/>
      <c r="BN58" s="42"/>
      <c r="BO58" s="42"/>
      <c r="BP58" s="42"/>
      <c r="BQ58" s="42"/>
      <c r="BR58" s="42"/>
      <c r="BS58" s="42"/>
      <c r="BT58" s="43"/>
      <c r="BU58" s="42"/>
      <c r="BV58" s="42"/>
      <c r="BW58" s="42"/>
    </row>
    <row r="59" spans="1:75" ht="60" customHeight="1">
      <c r="A59" s="15" t="s">
        <v>142</v>
      </c>
      <c r="B59" s="21" t="s">
        <v>145</v>
      </c>
      <c r="C59" s="16" t="s">
        <v>22</v>
      </c>
      <c r="D59" s="22">
        <v>8.9963999999999995</v>
      </c>
      <c r="E59" s="17">
        <v>26292</v>
      </c>
      <c r="F59" s="41">
        <f t="shared" si="0"/>
        <v>236533.34879999998</v>
      </c>
      <c r="G59" s="42"/>
      <c r="H59" s="42"/>
      <c r="I59" s="43"/>
      <c r="J59" s="42"/>
      <c r="K59" s="42"/>
      <c r="L59" s="43"/>
      <c r="M59" s="42"/>
      <c r="N59" s="42"/>
      <c r="O59" s="42"/>
      <c r="P59" s="43"/>
      <c r="Q59" s="42"/>
      <c r="R59" s="43"/>
      <c r="S59" s="43"/>
      <c r="T59" s="42"/>
      <c r="U59" s="42"/>
      <c r="V59" s="42"/>
      <c r="W59" s="43"/>
      <c r="X59" s="42"/>
      <c r="Y59" s="42"/>
      <c r="Z59" s="42"/>
      <c r="AA59" s="42"/>
      <c r="AB59" s="42"/>
      <c r="AC59" s="42"/>
      <c r="AD59" s="43"/>
      <c r="AE59" s="42"/>
      <c r="AF59" s="42"/>
      <c r="AG59" s="42"/>
      <c r="AH59" s="42"/>
      <c r="AI59" s="42"/>
      <c r="AJ59" s="42"/>
      <c r="AK59" s="43"/>
      <c r="AL59" s="42"/>
      <c r="AM59" s="42"/>
      <c r="AN59" s="42"/>
      <c r="AO59" s="42"/>
      <c r="AP59" s="42"/>
      <c r="AQ59" s="42"/>
      <c r="AR59" s="43"/>
      <c r="AS59" s="42"/>
      <c r="AT59" s="42"/>
      <c r="AU59" s="42"/>
      <c r="AV59" s="42">
        <v>236533.34879999998</v>
      </c>
      <c r="AW59" s="42"/>
      <c r="AX59" s="42"/>
      <c r="AY59" s="43"/>
      <c r="AZ59" s="42"/>
      <c r="BA59" s="42"/>
      <c r="BB59" s="42"/>
      <c r="BC59" s="42"/>
      <c r="BD59" s="42"/>
      <c r="BE59" s="42"/>
      <c r="BF59" s="43"/>
      <c r="BG59" s="42"/>
      <c r="BH59" s="42"/>
      <c r="BI59" s="42"/>
      <c r="BJ59" s="42"/>
      <c r="BK59" s="42"/>
      <c r="BL59" s="42"/>
      <c r="BM59" s="43"/>
      <c r="BN59" s="42"/>
      <c r="BO59" s="42"/>
      <c r="BP59" s="42"/>
      <c r="BQ59" s="42"/>
      <c r="BR59" s="42"/>
      <c r="BS59" s="42"/>
      <c r="BT59" s="43"/>
      <c r="BU59" s="42"/>
      <c r="BV59" s="42"/>
      <c r="BW59" s="42"/>
    </row>
    <row r="60" spans="1:75" ht="60" customHeight="1">
      <c r="A60" s="15" t="s">
        <v>143</v>
      </c>
      <c r="B60" s="20" t="s">
        <v>146</v>
      </c>
      <c r="C60" s="16" t="s">
        <v>28</v>
      </c>
      <c r="D60" s="22">
        <v>3</v>
      </c>
      <c r="E60" s="17">
        <v>81194</v>
      </c>
      <c r="F60" s="41">
        <f t="shared" si="0"/>
        <v>243582</v>
      </c>
      <c r="G60" s="42"/>
      <c r="H60" s="42"/>
      <c r="I60" s="43"/>
      <c r="J60" s="42"/>
      <c r="K60" s="42"/>
      <c r="L60" s="43"/>
      <c r="M60" s="42"/>
      <c r="N60" s="42"/>
      <c r="O60" s="42"/>
      <c r="P60" s="43"/>
      <c r="Q60" s="42"/>
      <c r="R60" s="43"/>
      <c r="S60" s="43"/>
      <c r="T60" s="42"/>
      <c r="U60" s="42"/>
      <c r="V60" s="42"/>
      <c r="W60" s="43"/>
      <c r="X60" s="42"/>
      <c r="Y60" s="42"/>
      <c r="Z60" s="42"/>
      <c r="AA60" s="42"/>
      <c r="AB60" s="42"/>
      <c r="AC60" s="42"/>
      <c r="AD60" s="43"/>
      <c r="AE60" s="42"/>
      <c r="AF60" s="42"/>
      <c r="AG60" s="42"/>
      <c r="AH60" s="42"/>
      <c r="AI60" s="42"/>
      <c r="AJ60" s="42"/>
      <c r="AK60" s="43"/>
      <c r="AL60" s="42"/>
      <c r="AM60" s="42"/>
      <c r="AN60" s="42"/>
      <c r="AO60" s="42"/>
      <c r="AP60" s="42"/>
      <c r="AQ60" s="42"/>
      <c r="AR60" s="43"/>
      <c r="AS60" s="42"/>
      <c r="AT60" s="42"/>
      <c r="AU60" s="42"/>
      <c r="AV60" s="42"/>
      <c r="AW60" s="42"/>
      <c r="AX60" s="42"/>
      <c r="AY60" s="43"/>
      <c r="AZ60" s="42"/>
      <c r="BA60" s="42">
        <f>+F60</f>
        <v>243582</v>
      </c>
      <c r="BB60" s="42"/>
      <c r="BC60" s="42"/>
      <c r="BD60" s="54"/>
      <c r="BE60" s="42"/>
      <c r="BF60" s="43"/>
      <c r="BG60" s="42"/>
      <c r="BH60" s="42"/>
      <c r="BI60" s="42"/>
      <c r="BJ60" s="42"/>
      <c r="BK60" s="42"/>
      <c r="BL60" s="42"/>
      <c r="BM60" s="43"/>
      <c r="BN60" s="42"/>
      <c r="BO60" s="42"/>
      <c r="BP60" s="42"/>
      <c r="BQ60" s="42"/>
      <c r="BR60" s="42"/>
      <c r="BS60" s="42"/>
      <c r="BT60" s="43"/>
      <c r="BU60" s="42"/>
      <c r="BV60" s="42"/>
      <c r="BW60" s="42"/>
    </row>
    <row r="61" spans="1:75" ht="60" customHeight="1">
      <c r="A61" s="15" t="s">
        <v>147</v>
      </c>
      <c r="B61" s="21" t="s">
        <v>148</v>
      </c>
      <c r="C61" s="16" t="s">
        <v>19</v>
      </c>
      <c r="D61" s="22">
        <v>3.4</v>
      </c>
      <c r="E61" s="17">
        <v>284005.52093779558</v>
      </c>
      <c r="F61" s="41">
        <f t="shared" si="0"/>
        <v>965618.77118850488</v>
      </c>
      <c r="G61" s="42"/>
      <c r="H61" s="42"/>
      <c r="I61" s="43"/>
      <c r="J61" s="42"/>
      <c r="K61" s="42"/>
      <c r="L61" s="43"/>
      <c r="M61" s="42"/>
      <c r="N61" s="42"/>
      <c r="O61" s="42"/>
      <c r="P61" s="43"/>
      <c r="Q61" s="42"/>
      <c r="R61" s="43"/>
      <c r="S61" s="43"/>
      <c r="T61" s="42"/>
      <c r="U61" s="42"/>
      <c r="V61" s="42"/>
      <c r="W61" s="43"/>
      <c r="X61" s="42"/>
      <c r="Y61" s="42"/>
      <c r="Z61" s="42"/>
      <c r="AA61" s="42"/>
      <c r="AB61" s="42"/>
      <c r="AC61" s="42"/>
      <c r="AD61" s="43"/>
      <c r="AE61" s="42"/>
      <c r="AF61" s="42"/>
      <c r="AG61" s="42"/>
      <c r="AH61" s="42"/>
      <c r="AI61" s="42"/>
      <c r="AJ61" s="42"/>
      <c r="AK61" s="43"/>
      <c r="AL61" s="42"/>
      <c r="AM61" s="42"/>
      <c r="AN61" s="42"/>
      <c r="AO61" s="42"/>
      <c r="AP61" s="42"/>
      <c r="AQ61" s="42"/>
      <c r="AR61" s="43"/>
      <c r="AS61" s="42"/>
      <c r="AT61" s="42"/>
      <c r="AU61" s="42"/>
      <c r="AV61" s="42"/>
      <c r="AW61" s="42"/>
      <c r="AX61" s="42"/>
      <c r="AY61" s="43"/>
      <c r="AZ61" s="42">
        <f>+F61</f>
        <v>965618.77118850488</v>
      </c>
      <c r="BA61" s="54"/>
      <c r="BB61" s="42"/>
      <c r="BC61" s="42"/>
      <c r="BD61" s="54"/>
      <c r="BE61" s="42"/>
      <c r="BF61" s="43"/>
      <c r="BG61" s="42"/>
      <c r="BH61" s="42"/>
      <c r="BI61" s="42"/>
      <c r="BJ61" s="42"/>
      <c r="BK61" s="42"/>
      <c r="BL61" s="42"/>
      <c r="BM61" s="43"/>
      <c r="BN61" s="42"/>
      <c r="BO61" s="42"/>
      <c r="BP61" s="42"/>
      <c r="BQ61" s="42"/>
      <c r="BR61" s="42"/>
      <c r="BS61" s="42"/>
      <c r="BT61" s="43"/>
      <c r="BU61" s="42"/>
      <c r="BV61" s="42"/>
      <c r="BW61" s="42"/>
    </row>
    <row r="62" spans="1:75" ht="60" customHeight="1">
      <c r="A62" s="15" t="s">
        <v>149</v>
      </c>
      <c r="B62" s="21" t="s">
        <v>153</v>
      </c>
      <c r="C62" s="16" t="s">
        <v>28</v>
      </c>
      <c r="D62" s="22">
        <v>9</v>
      </c>
      <c r="E62" s="17">
        <v>16522</v>
      </c>
      <c r="F62" s="41">
        <f t="shared" si="0"/>
        <v>148698</v>
      </c>
      <c r="G62" s="42"/>
      <c r="H62" s="42"/>
      <c r="I62" s="43"/>
      <c r="J62" s="42"/>
      <c r="K62" s="42"/>
      <c r="L62" s="43"/>
      <c r="M62" s="42"/>
      <c r="N62" s="42"/>
      <c r="O62" s="42"/>
      <c r="P62" s="43"/>
      <c r="Q62" s="42"/>
      <c r="R62" s="43"/>
      <c r="S62" s="43"/>
      <c r="T62" s="42"/>
      <c r="U62" s="42"/>
      <c r="V62" s="42"/>
      <c r="W62" s="43"/>
      <c r="X62" s="42"/>
      <c r="Y62" s="42"/>
      <c r="Z62" s="42"/>
      <c r="AA62" s="42">
        <f>+F62</f>
        <v>148698</v>
      </c>
      <c r="AB62" s="42"/>
      <c r="AC62" s="42"/>
      <c r="AD62" s="43"/>
      <c r="AE62" s="42"/>
      <c r="AF62" s="42"/>
      <c r="AG62" s="42"/>
      <c r="AH62" s="42"/>
      <c r="AI62" s="42"/>
      <c r="AJ62" s="42"/>
      <c r="AK62" s="43"/>
      <c r="AL62" s="42"/>
      <c r="AM62" s="42"/>
      <c r="AN62" s="42"/>
      <c r="AO62" s="42"/>
      <c r="AP62" s="42"/>
      <c r="AQ62" s="42"/>
      <c r="AR62" s="43"/>
      <c r="AS62" s="42"/>
      <c r="AT62" s="42"/>
      <c r="AU62" s="42"/>
      <c r="AV62" s="42"/>
      <c r="AW62" s="42"/>
      <c r="AX62" s="42"/>
      <c r="AY62" s="43"/>
      <c r="AZ62" s="42"/>
      <c r="BA62" s="42"/>
      <c r="BB62" s="42"/>
      <c r="BC62" s="42"/>
      <c r="BD62" s="42"/>
      <c r="BE62" s="42"/>
      <c r="BF62" s="43"/>
      <c r="BG62" s="42"/>
      <c r="BH62" s="42"/>
      <c r="BI62" s="42"/>
      <c r="BJ62" s="42"/>
      <c r="BK62" s="42"/>
      <c r="BL62" s="42"/>
      <c r="BM62" s="43"/>
      <c r="BN62" s="42"/>
      <c r="BO62" s="42"/>
      <c r="BP62" s="42"/>
      <c r="BQ62" s="42"/>
      <c r="BR62" s="42"/>
      <c r="BS62" s="42"/>
      <c r="BT62" s="43"/>
      <c r="BU62" s="42"/>
      <c r="BV62" s="42"/>
      <c r="BW62" s="42"/>
    </row>
    <row r="63" spans="1:75" ht="60" customHeight="1">
      <c r="A63" s="15" t="s">
        <v>150</v>
      </c>
      <c r="B63" s="21" t="s">
        <v>154</v>
      </c>
      <c r="C63" s="16" t="s">
        <v>28</v>
      </c>
      <c r="D63" s="22">
        <v>7</v>
      </c>
      <c r="E63" s="17">
        <v>27942</v>
      </c>
      <c r="F63" s="41">
        <f t="shared" si="0"/>
        <v>195594</v>
      </c>
      <c r="G63" s="42"/>
      <c r="H63" s="42"/>
      <c r="I63" s="43"/>
      <c r="J63" s="42"/>
      <c r="K63" s="42"/>
      <c r="L63" s="43"/>
      <c r="M63" s="42"/>
      <c r="N63" s="42"/>
      <c r="O63" s="42"/>
      <c r="P63" s="43"/>
      <c r="Q63" s="42"/>
      <c r="R63" s="43"/>
      <c r="S63" s="43"/>
      <c r="T63" s="42"/>
      <c r="U63" s="42"/>
      <c r="V63" s="42"/>
      <c r="W63" s="43"/>
      <c r="X63" s="42"/>
      <c r="Y63" s="42"/>
      <c r="Z63" s="42"/>
      <c r="AA63" s="42">
        <f t="shared" ref="AA63:AA67" si="2">+F63</f>
        <v>195594</v>
      </c>
      <c r="AB63" s="42"/>
      <c r="AC63" s="42"/>
      <c r="AD63" s="43"/>
      <c r="AE63" s="42"/>
      <c r="AF63" s="42"/>
      <c r="AG63" s="42"/>
      <c r="AH63" s="42"/>
      <c r="AI63" s="42"/>
      <c r="AJ63" s="42"/>
      <c r="AK63" s="43"/>
      <c r="AL63" s="42"/>
      <c r="AM63" s="42"/>
      <c r="AN63" s="42"/>
      <c r="AO63" s="42"/>
      <c r="AP63" s="42"/>
      <c r="AQ63" s="42"/>
      <c r="AR63" s="43"/>
      <c r="AS63" s="42"/>
      <c r="AT63" s="42"/>
      <c r="AU63" s="42"/>
      <c r="AV63" s="42"/>
      <c r="AW63" s="42"/>
      <c r="AX63" s="42"/>
      <c r="AY63" s="43"/>
      <c r="AZ63" s="42"/>
      <c r="BA63" s="42"/>
      <c r="BB63" s="42"/>
      <c r="BC63" s="42"/>
      <c r="BD63" s="42"/>
      <c r="BE63" s="42"/>
      <c r="BF63" s="43"/>
      <c r="BG63" s="42"/>
      <c r="BH63" s="42"/>
      <c r="BI63" s="42"/>
      <c r="BJ63" s="42"/>
      <c r="BK63" s="42"/>
      <c r="BL63" s="42"/>
      <c r="BM63" s="43"/>
      <c r="BN63" s="42"/>
      <c r="BO63" s="42"/>
      <c r="BP63" s="42"/>
      <c r="BQ63" s="42"/>
      <c r="BR63" s="42"/>
      <c r="BS63" s="42"/>
      <c r="BT63" s="43"/>
      <c r="BU63" s="42"/>
      <c r="BV63" s="42"/>
      <c r="BW63" s="42"/>
    </row>
    <row r="64" spans="1:75" ht="60" customHeight="1">
      <c r="A64" s="15" t="s">
        <v>151</v>
      </c>
      <c r="B64" s="21" t="s">
        <v>155</v>
      </c>
      <c r="C64" s="16" t="s">
        <v>28</v>
      </c>
      <c r="D64" s="22">
        <v>2</v>
      </c>
      <c r="E64" s="17">
        <v>47342</v>
      </c>
      <c r="F64" s="41">
        <f t="shared" si="0"/>
        <v>94684</v>
      </c>
      <c r="G64" s="42"/>
      <c r="H64" s="42"/>
      <c r="I64" s="43"/>
      <c r="J64" s="42"/>
      <c r="K64" s="42"/>
      <c r="L64" s="43"/>
      <c r="M64" s="42"/>
      <c r="N64" s="42"/>
      <c r="O64" s="42"/>
      <c r="P64" s="43"/>
      <c r="Q64" s="42"/>
      <c r="R64" s="43"/>
      <c r="S64" s="43"/>
      <c r="T64" s="42"/>
      <c r="U64" s="42"/>
      <c r="V64" s="42"/>
      <c r="W64" s="43"/>
      <c r="X64" s="42"/>
      <c r="Y64" s="42"/>
      <c r="Z64" s="42"/>
      <c r="AA64" s="42">
        <f t="shared" si="2"/>
        <v>94684</v>
      </c>
      <c r="AB64" s="42"/>
      <c r="AC64" s="42"/>
      <c r="AD64" s="43"/>
      <c r="AE64" s="42"/>
      <c r="AF64" s="42"/>
      <c r="AG64" s="42"/>
      <c r="AH64" s="42"/>
      <c r="AI64" s="42"/>
      <c r="AJ64" s="42"/>
      <c r="AK64" s="43"/>
      <c r="AL64" s="42"/>
      <c r="AM64" s="42"/>
      <c r="AN64" s="42"/>
      <c r="AO64" s="42"/>
      <c r="AP64" s="42"/>
      <c r="AQ64" s="42"/>
      <c r="AR64" s="43"/>
      <c r="AS64" s="42"/>
      <c r="AT64" s="42"/>
      <c r="AU64" s="42"/>
      <c r="AV64" s="42"/>
      <c r="AW64" s="42"/>
      <c r="AX64" s="42"/>
      <c r="AY64" s="43"/>
      <c r="AZ64" s="42"/>
      <c r="BA64" s="42"/>
      <c r="BB64" s="42"/>
      <c r="BC64" s="42"/>
      <c r="BD64" s="42"/>
      <c r="BE64" s="42"/>
      <c r="BF64" s="43"/>
      <c r="BG64" s="42"/>
      <c r="BH64" s="42"/>
      <c r="BI64" s="42"/>
      <c r="BJ64" s="42"/>
      <c r="BK64" s="42"/>
      <c r="BL64" s="42"/>
      <c r="BM64" s="43"/>
      <c r="BN64" s="42"/>
      <c r="BO64" s="42"/>
      <c r="BP64" s="42"/>
      <c r="BQ64" s="42"/>
      <c r="BR64" s="42"/>
      <c r="BS64" s="42"/>
      <c r="BT64" s="43"/>
      <c r="BU64" s="42"/>
      <c r="BV64" s="42"/>
      <c r="BW64" s="42"/>
    </row>
    <row r="65" spans="1:75" ht="60" customHeight="1">
      <c r="A65" s="15" t="s">
        <v>152</v>
      </c>
      <c r="B65" s="21" t="s">
        <v>160</v>
      </c>
      <c r="C65" s="16" t="s">
        <v>19</v>
      </c>
      <c r="D65" s="22">
        <v>18</v>
      </c>
      <c r="E65" s="17">
        <v>18524</v>
      </c>
      <c r="F65" s="41">
        <f t="shared" si="0"/>
        <v>333432</v>
      </c>
      <c r="G65" s="42"/>
      <c r="H65" s="42"/>
      <c r="I65" s="43"/>
      <c r="J65" s="42"/>
      <c r="K65" s="42"/>
      <c r="L65" s="43"/>
      <c r="M65" s="42"/>
      <c r="N65" s="42"/>
      <c r="O65" s="42"/>
      <c r="P65" s="43"/>
      <c r="Q65" s="42"/>
      <c r="R65" s="43"/>
      <c r="S65" s="43"/>
      <c r="T65" s="42"/>
      <c r="U65" s="42"/>
      <c r="V65" s="42"/>
      <c r="W65" s="43"/>
      <c r="X65" s="42"/>
      <c r="Y65" s="42"/>
      <c r="Z65" s="42"/>
      <c r="AA65" s="42">
        <f t="shared" si="2"/>
        <v>333432</v>
      </c>
      <c r="AB65" s="42"/>
      <c r="AC65" s="42"/>
      <c r="AD65" s="43"/>
      <c r="AE65" s="42"/>
      <c r="AF65" s="42"/>
      <c r="AG65" s="42"/>
      <c r="AH65" s="42"/>
      <c r="AI65" s="42"/>
      <c r="AJ65" s="42"/>
      <c r="AK65" s="43"/>
      <c r="AL65" s="42"/>
      <c r="AM65" s="42"/>
      <c r="AN65" s="42"/>
      <c r="AO65" s="42"/>
      <c r="AP65" s="42"/>
      <c r="AQ65" s="42"/>
      <c r="AR65" s="43"/>
      <c r="AS65" s="42"/>
      <c r="AT65" s="42"/>
      <c r="AU65" s="42"/>
      <c r="AV65" s="42"/>
      <c r="AW65" s="42"/>
      <c r="AX65" s="42"/>
      <c r="AY65" s="43"/>
      <c r="AZ65" s="42"/>
      <c r="BA65" s="42"/>
      <c r="BB65" s="42"/>
      <c r="BC65" s="42"/>
      <c r="BD65" s="42"/>
      <c r="BE65" s="42"/>
      <c r="BF65" s="43"/>
      <c r="BG65" s="42"/>
      <c r="BH65" s="42"/>
      <c r="BI65" s="42"/>
      <c r="BJ65" s="42"/>
      <c r="BK65" s="42"/>
      <c r="BL65" s="42"/>
      <c r="BM65" s="43"/>
      <c r="BN65" s="42"/>
      <c r="BO65" s="42"/>
      <c r="BP65" s="42"/>
      <c r="BQ65" s="42"/>
      <c r="BR65" s="42"/>
      <c r="BS65" s="42"/>
      <c r="BT65" s="43"/>
      <c r="BU65" s="42"/>
      <c r="BV65" s="42"/>
      <c r="BW65" s="42"/>
    </row>
    <row r="66" spans="1:75" ht="60" customHeight="1">
      <c r="A66" s="15" t="s">
        <v>157</v>
      </c>
      <c r="B66" s="21" t="s">
        <v>161</v>
      </c>
      <c r="C66" s="16" t="s">
        <v>19</v>
      </c>
      <c r="D66" s="22">
        <v>12</v>
      </c>
      <c r="E66" s="17">
        <v>22024</v>
      </c>
      <c r="F66" s="41">
        <f t="shared" si="0"/>
        <v>264288</v>
      </c>
      <c r="G66" s="42"/>
      <c r="H66" s="42"/>
      <c r="I66" s="43"/>
      <c r="J66" s="42"/>
      <c r="K66" s="42"/>
      <c r="L66" s="43"/>
      <c r="M66" s="42"/>
      <c r="N66" s="42"/>
      <c r="O66" s="42"/>
      <c r="P66" s="43"/>
      <c r="Q66" s="42"/>
      <c r="R66" s="43"/>
      <c r="S66" s="43"/>
      <c r="T66" s="42"/>
      <c r="U66" s="42"/>
      <c r="V66" s="42"/>
      <c r="W66" s="43"/>
      <c r="X66" s="42"/>
      <c r="Y66" s="42"/>
      <c r="Z66" s="42"/>
      <c r="AA66" s="42">
        <f t="shared" si="2"/>
        <v>264288</v>
      </c>
      <c r="AB66" s="42"/>
      <c r="AC66" s="42"/>
      <c r="AD66" s="43"/>
      <c r="AE66" s="42"/>
      <c r="AF66" s="42"/>
      <c r="AG66" s="42"/>
      <c r="AH66" s="42"/>
      <c r="AI66" s="42"/>
      <c r="AJ66" s="42"/>
      <c r="AK66" s="43"/>
      <c r="AL66" s="42"/>
      <c r="AM66" s="42"/>
      <c r="AN66" s="42"/>
      <c r="AO66" s="42"/>
      <c r="AP66" s="42"/>
      <c r="AQ66" s="42"/>
      <c r="AR66" s="43"/>
      <c r="AS66" s="42"/>
      <c r="AT66" s="42"/>
      <c r="AU66" s="42"/>
      <c r="AV66" s="42"/>
      <c r="AW66" s="42"/>
      <c r="AX66" s="42"/>
      <c r="AY66" s="43"/>
      <c r="AZ66" s="42"/>
      <c r="BA66" s="42"/>
      <c r="BB66" s="42"/>
      <c r="BC66" s="42"/>
      <c r="BD66" s="42"/>
      <c r="BE66" s="42"/>
      <c r="BF66" s="43"/>
      <c r="BG66" s="42"/>
      <c r="BH66" s="42"/>
      <c r="BI66" s="42"/>
      <c r="BJ66" s="42"/>
      <c r="BK66" s="42"/>
      <c r="BL66" s="42"/>
      <c r="BM66" s="43"/>
      <c r="BN66" s="42"/>
      <c r="BO66" s="42"/>
      <c r="BP66" s="42"/>
      <c r="BQ66" s="42"/>
      <c r="BR66" s="42"/>
      <c r="BS66" s="42"/>
      <c r="BT66" s="43"/>
      <c r="BU66" s="42"/>
      <c r="BV66" s="42"/>
      <c r="BW66" s="42"/>
    </row>
    <row r="67" spans="1:75" ht="60" customHeight="1">
      <c r="A67" s="15" t="s">
        <v>158</v>
      </c>
      <c r="B67" s="21" t="s">
        <v>162</v>
      </c>
      <c r="C67" s="16" t="s">
        <v>19</v>
      </c>
      <c r="D67" s="22">
        <v>2</v>
      </c>
      <c r="E67" s="17">
        <v>43434</v>
      </c>
      <c r="F67" s="41">
        <f t="shared" si="0"/>
        <v>86868</v>
      </c>
      <c r="G67" s="42"/>
      <c r="H67" s="42"/>
      <c r="I67" s="43"/>
      <c r="J67" s="42"/>
      <c r="K67" s="42"/>
      <c r="L67" s="43"/>
      <c r="M67" s="42"/>
      <c r="N67" s="42"/>
      <c r="O67" s="42"/>
      <c r="P67" s="43"/>
      <c r="Q67" s="42"/>
      <c r="R67" s="43"/>
      <c r="S67" s="43"/>
      <c r="T67" s="42"/>
      <c r="U67" s="42"/>
      <c r="V67" s="42"/>
      <c r="W67" s="43"/>
      <c r="X67" s="42"/>
      <c r="Y67" s="42"/>
      <c r="Z67" s="42"/>
      <c r="AA67" s="42">
        <f t="shared" si="2"/>
        <v>86868</v>
      </c>
      <c r="AB67" s="42"/>
      <c r="AC67" s="42"/>
      <c r="AD67" s="43"/>
      <c r="AE67" s="42"/>
      <c r="AF67" s="42"/>
      <c r="AG67" s="42"/>
      <c r="AH67" s="42"/>
      <c r="AI67" s="42"/>
      <c r="AJ67" s="42"/>
      <c r="AK67" s="43"/>
      <c r="AL67" s="42"/>
      <c r="AM67" s="42"/>
      <c r="AN67" s="42"/>
      <c r="AO67" s="42"/>
      <c r="AP67" s="42"/>
      <c r="AQ67" s="42"/>
      <c r="AR67" s="43"/>
      <c r="AS67" s="42"/>
      <c r="AT67" s="42"/>
      <c r="AU67" s="42"/>
      <c r="AV67" s="42"/>
      <c r="AW67" s="42"/>
      <c r="AX67" s="42"/>
      <c r="AY67" s="43"/>
      <c r="AZ67" s="42"/>
      <c r="BA67" s="42"/>
      <c r="BB67" s="42"/>
      <c r="BC67" s="42"/>
      <c r="BD67" s="42"/>
      <c r="BE67" s="42"/>
      <c r="BF67" s="43"/>
      <c r="BG67" s="42"/>
      <c r="BH67" s="42"/>
      <c r="BI67" s="42"/>
      <c r="BJ67" s="42"/>
      <c r="BK67" s="42"/>
      <c r="BL67" s="42"/>
      <c r="BM67" s="43"/>
      <c r="BN67" s="42"/>
      <c r="BO67" s="42"/>
      <c r="BP67" s="42"/>
      <c r="BQ67" s="42"/>
      <c r="BR67" s="42"/>
      <c r="BS67" s="42"/>
      <c r="BT67" s="43"/>
      <c r="BU67" s="42"/>
      <c r="BV67" s="42"/>
      <c r="BW67" s="42"/>
    </row>
    <row r="68" spans="1:75" ht="60" customHeight="1">
      <c r="A68" s="15" t="s">
        <v>159</v>
      </c>
      <c r="B68" s="21" t="s">
        <v>167</v>
      </c>
      <c r="C68" s="16" t="s">
        <v>19</v>
      </c>
      <c r="D68" s="22">
        <v>67.600000000000009</v>
      </c>
      <c r="E68" s="17">
        <v>18073.5</v>
      </c>
      <c r="F68" s="41">
        <f t="shared" si="0"/>
        <v>1221768.6000000001</v>
      </c>
      <c r="G68" s="42"/>
      <c r="H68" s="42"/>
      <c r="I68" s="43"/>
      <c r="J68" s="42"/>
      <c r="K68" s="42"/>
      <c r="L68" s="43"/>
      <c r="M68" s="42"/>
      <c r="N68" s="42"/>
      <c r="O68" s="42"/>
      <c r="P68" s="43"/>
      <c r="Q68" s="42"/>
      <c r="R68" s="43"/>
      <c r="S68" s="43"/>
      <c r="T68" s="42"/>
      <c r="U68" s="42"/>
      <c r="V68" s="42"/>
      <c r="W68" s="43"/>
      <c r="X68" s="42"/>
      <c r="Y68" s="42"/>
      <c r="Z68" s="42"/>
      <c r="AA68" s="42"/>
      <c r="AB68" s="42"/>
      <c r="AC68" s="42"/>
      <c r="AD68" s="43"/>
      <c r="AE68" s="42"/>
      <c r="AF68" s="42"/>
      <c r="AG68" s="42"/>
      <c r="AH68" s="42"/>
      <c r="AI68" s="42"/>
      <c r="AJ68" s="42"/>
      <c r="AK68" s="43"/>
      <c r="AL68" s="42"/>
      <c r="AM68" s="42"/>
      <c r="AN68" s="42"/>
      <c r="AO68" s="42"/>
      <c r="AP68" s="42"/>
      <c r="AQ68" s="42"/>
      <c r="AR68" s="43"/>
      <c r="AS68" s="42"/>
      <c r="AT68" s="42"/>
      <c r="AU68" s="42"/>
      <c r="AV68" s="42"/>
      <c r="AW68" s="42">
        <f>+F68</f>
        <v>1221768.6000000001</v>
      </c>
      <c r="AX68" s="42"/>
      <c r="AY68" s="43"/>
      <c r="AZ68" s="42"/>
      <c r="BA68" s="42"/>
      <c r="BB68" s="42"/>
      <c r="BC68" s="42"/>
      <c r="BD68" s="42"/>
      <c r="BE68" s="42"/>
      <c r="BF68" s="43"/>
      <c r="BG68" s="42"/>
      <c r="BH68" s="42"/>
      <c r="BI68" s="42"/>
      <c r="BJ68" s="42"/>
      <c r="BK68" s="42"/>
      <c r="BL68" s="42"/>
      <c r="BM68" s="43"/>
      <c r="BN68" s="42"/>
      <c r="BO68" s="42"/>
      <c r="BP68" s="42"/>
      <c r="BQ68" s="42"/>
      <c r="BR68" s="42"/>
      <c r="BS68" s="42"/>
      <c r="BT68" s="43"/>
      <c r="BU68" s="42"/>
      <c r="BV68" s="42"/>
      <c r="BW68" s="42"/>
    </row>
    <row r="69" spans="1:75" ht="60" customHeight="1">
      <c r="A69" s="15" t="s">
        <v>163</v>
      </c>
      <c r="B69" s="21" t="s">
        <v>164</v>
      </c>
      <c r="C69" s="16" t="s">
        <v>19</v>
      </c>
      <c r="D69" s="22">
        <v>67.600000000000009</v>
      </c>
      <c r="E69" s="17">
        <v>5973</v>
      </c>
      <c r="F69" s="41">
        <f t="shared" si="0"/>
        <v>403774.80000000005</v>
      </c>
      <c r="G69" s="42"/>
      <c r="H69" s="42"/>
      <c r="I69" s="43"/>
      <c r="J69" s="42"/>
      <c r="K69" s="42"/>
      <c r="L69" s="43"/>
      <c r="M69" s="42"/>
      <c r="N69" s="42"/>
      <c r="O69" s="42"/>
      <c r="P69" s="43"/>
      <c r="Q69" s="42"/>
      <c r="R69" s="43"/>
      <c r="S69" s="43"/>
      <c r="T69" s="42"/>
      <c r="U69" s="42"/>
      <c r="V69" s="42"/>
      <c r="W69" s="43"/>
      <c r="X69" s="42"/>
      <c r="Y69" s="42"/>
      <c r="Z69" s="42"/>
      <c r="AA69" s="42"/>
      <c r="AB69" s="42"/>
      <c r="AC69" s="42"/>
      <c r="AD69" s="43"/>
      <c r="AE69" s="42"/>
      <c r="AF69" s="42"/>
      <c r="AG69" s="42"/>
      <c r="AH69" s="42"/>
      <c r="AI69" s="42"/>
      <c r="AJ69" s="42"/>
      <c r="AK69" s="43"/>
      <c r="AL69" s="42"/>
      <c r="AM69" s="42"/>
      <c r="AN69" s="42"/>
      <c r="AO69" s="42"/>
      <c r="AP69" s="42"/>
      <c r="AQ69" s="42"/>
      <c r="AR69" s="43"/>
      <c r="AS69" s="42"/>
      <c r="AT69" s="42"/>
      <c r="AU69" s="42"/>
      <c r="AV69" s="42"/>
      <c r="AW69" s="42">
        <f>+F69</f>
        <v>403774.80000000005</v>
      </c>
      <c r="AX69" s="42"/>
      <c r="AY69" s="43"/>
      <c r="AZ69" s="42"/>
      <c r="BA69" s="42"/>
      <c r="BB69" s="42"/>
      <c r="BC69" s="42"/>
      <c r="BD69" s="42"/>
      <c r="BE69" s="42"/>
      <c r="BF69" s="43"/>
      <c r="BG69" s="42"/>
      <c r="BH69" s="42"/>
      <c r="BI69" s="42"/>
      <c r="BJ69" s="42"/>
      <c r="BK69" s="42"/>
      <c r="BL69" s="42"/>
      <c r="BM69" s="43"/>
      <c r="BN69" s="42"/>
      <c r="BO69" s="42"/>
      <c r="BP69" s="42"/>
      <c r="BQ69" s="42"/>
      <c r="BR69" s="42"/>
      <c r="BS69" s="42"/>
      <c r="BT69" s="43"/>
      <c r="BU69" s="42"/>
      <c r="BV69" s="42"/>
      <c r="BW69" s="42"/>
    </row>
    <row r="70" spans="1:75" ht="60" customHeight="1">
      <c r="A70" s="15" t="s">
        <v>165</v>
      </c>
      <c r="B70" s="21" t="s">
        <v>166</v>
      </c>
      <c r="C70" s="16" t="s">
        <v>22</v>
      </c>
      <c r="D70" s="22">
        <v>62.552713761162003</v>
      </c>
      <c r="E70" s="17">
        <v>63027.33</v>
      </c>
      <c r="F70" s="41">
        <f t="shared" si="0"/>
        <v>3942530.5326202987</v>
      </c>
      <c r="G70" s="42"/>
      <c r="H70" s="42"/>
      <c r="I70" s="43"/>
      <c r="J70" s="42"/>
      <c r="K70" s="42"/>
      <c r="L70" s="43"/>
      <c r="M70" s="42"/>
      <c r="N70" s="42"/>
      <c r="O70" s="42"/>
      <c r="P70" s="43"/>
      <c r="Q70" s="42"/>
      <c r="R70" s="43"/>
      <c r="S70" s="43"/>
      <c r="T70" s="42"/>
      <c r="U70" s="42"/>
      <c r="V70" s="42"/>
      <c r="W70" s="43"/>
      <c r="X70" s="42"/>
      <c r="Y70" s="42"/>
      <c r="Z70" s="42"/>
      <c r="AA70" s="42"/>
      <c r="AB70" s="42"/>
      <c r="AC70" s="42"/>
      <c r="AD70" s="43"/>
      <c r="AE70" s="42"/>
      <c r="AF70" s="42"/>
      <c r="AG70" s="42"/>
      <c r="AH70" s="42">
        <f>+F70/3</f>
        <v>1314176.8442067662</v>
      </c>
      <c r="AI70" s="42">
        <v>1314176.8442067662</v>
      </c>
      <c r="AJ70" s="42">
        <v>1314176.8442067662</v>
      </c>
      <c r="AK70" s="43"/>
      <c r="AL70" s="42"/>
      <c r="AM70" s="42"/>
      <c r="AN70" s="42"/>
      <c r="AO70" s="42"/>
      <c r="AP70" s="42"/>
      <c r="AQ70" s="42"/>
      <c r="AR70" s="43"/>
      <c r="AS70" s="42"/>
      <c r="AT70" s="42"/>
      <c r="AU70" s="42"/>
      <c r="AV70" s="42"/>
      <c r="AW70" s="42"/>
      <c r="AX70" s="42"/>
      <c r="AY70" s="43"/>
      <c r="AZ70" s="42"/>
      <c r="BA70" s="42"/>
      <c r="BB70" s="42"/>
      <c r="BC70" s="42"/>
      <c r="BD70" s="42"/>
      <c r="BE70" s="42"/>
      <c r="BF70" s="43"/>
      <c r="BG70" s="42"/>
      <c r="BH70" s="42"/>
      <c r="BI70" s="42"/>
      <c r="BJ70" s="42"/>
      <c r="BK70" s="42"/>
      <c r="BL70" s="42"/>
      <c r="BM70" s="43"/>
      <c r="BN70" s="42"/>
      <c r="BO70" s="42"/>
      <c r="BP70" s="42"/>
      <c r="BQ70" s="42"/>
      <c r="BR70" s="42"/>
      <c r="BS70" s="42"/>
      <c r="BT70" s="43"/>
      <c r="BU70" s="42"/>
      <c r="BV70" s="42"/>
      <c r="BW70" s="42"/>
    </row>
    <row r="71" spans="1:75" ht="60" customHeight="1">
      <c r="A71" s="15" t="s">
        <v>191</v>
      </c>
      <c r="B71" s="21" t="s">
        <v>192</v>
      </c>
      <c r="C71" s="16" t="s">
        <v>22</v>
      </c>
      <c r="D71" s="22">
        <v>8.4</v>
      </c>
      <c r="E71" s="17">
        <v>153275</v>
      </c>
      <c r="F71" s="41">
        <f t="shared" si="0"/>
        <v>1287510</v>
      </c>
      <c r="G71" s="42"/>
      <c r="H71" s="42"/>
      <c r="I71" s="43"/>
      <c r="J71" s="42"/>
      <c r="K71" s="42"/>
      <c r="L71" s="43"/>
      <c r="M71" s="42"/>
      <c r="N71" s="42"/>
      <c r="O71" s="42"/>
      <c r="P71" s="43"/>
      <c r="Q71" s="42"/>
      <c r="R71" s="43"/>
      <c r="S71" s="43"/>
      <c r="T71" s="42"/>
      <c r="U71" s="42"/>
      <c r="V71" s="42"/>
      <c r="W71" s="43"/>
      <c r="X71" s="42"/>
      <c r="Y71" s="42"/>
      <c r="Z71" s="42"/>
      <c r="AA71" s="42"/>
      <c r="AB71" s="42"/>
      <c r="AC71" s="42"/>
      <c r="AD71" s="43"/>
      <c r="AE71" s="42"/>
      <c r="AF71" s="42"/>
      <c r="AG71" s="42"/>
      <c r="AH71" s="42"/>
      <c r="AI71" s="42"/>
      <c r="AJ71" s="42"/>
      <c r="AK71" s="43"/>
      <c r="AL71" s="42"/>
      <c r="AM71" s="42"/>
      <c r="AN71" s="42"/>
      <c r="AO71" s="42"/>
      <c r="AP71" s="42"/>
      <c r="AQ71" s="42"/>
      <c r="AR71" s="43"/>
      <c r="AS71" s="42"/>
      <c r="AT71" s="42"/>
      <c r="AU71" s="42"/>
      <c r="AV71" s="42"/>
      <c r="AW71" s="42"/>
      <c r="AX71" s="42"/>
      <c r="AY71" s="43"/>
      <c r="AZ71" s="42"/>
      <c r="BA71" s="42"/>
      <c r="BB71" s="42">
        <f>+F71/4</f>
        <v>321877.5</v>
      </c>
      <c r="BC71" s="42">
        <v>321877.5</v>
      </c>
      <c r="BD71" s="42">
        <v>321877.5</v>
      </c>
      <c r="BE71" s="42">
        <v>321877.5</v>
      </c>
      <c r="BF71" s="43"/>
      <c r="BG71" s="42"/>
      <c r="BH71" s="42"/>
      <c r="BI71" s="42"/>
      <c r="BJ71" s="42"/>
      <c r="BK71" s="42"/>
      <c r="BL71" s="42"/>
      <c r="BM71" s="43"/>
      <c r="BN71" s="42"/>
      <c r="BO71" s="42"/>
      <c r="BP71" s="42"/>
      <c r="BQ71" s="42"/>
      <c r="BR71" s="42"/>
      <c r="BS71" s="42"/>
      <c r="BT71" s="43"/>
      <c r="BU71" s="42"/>
      <c r="BV71" s="42"/>
      <c r="BW71" s="42"/>
    </row>
    <row r="72" spans="1:75" ht="10.5" customHeight="1">
      <c r="A72" s="76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78"/>
    </row>
    <row r="73" spans="1:75" ht="63.75">
      <c r="A73" s="65" t="s">
        <v>184</v>
      </c>
      <c r="B73" s="66"/>
      <c r="C73" s="66"/>
      <c r="D73" s="66"/>
      <c r="E73" s="66"/>
      <c r="F73" s="67"/>
      <c r="G73" s="42">
        <f>SUM(G12:G70)</f>
        <v>678700.89599999995</v>
      </c>
      <c r="H73" s="42">
        <f>SUM(H12:H70)</f>
        <v>386380.89600000001</v>
      </c>
      <c r="I73" s="43"/>
      <c r="J73" s="42">
        <f>SUM(J12:J70)</f>
        <v>108838.07999999999</v>
      </c>
      <c r="K73" s="42">
        <f>SUM(K12:K70)</f>
        <v>235200</v>
      </c>
      <c r="L73" s="43"/>
      <c r="M73" s="42">
        <f>SUM(M12:M70)</f>
        <v>517200</v>
      </c>
      <c r="N73" s="42">
        <f>SUM(N12:N70)</f>
        <v>959082.46944000002</v>
      </c>
      <c r="O73" s="42">
        <f>SUM(O12:O70)</f>
        <v>0</v>
      </c>
      <c r="P73" s="43"/>
      <c r="Q73" s="42">
        <f>SUM(Q12:Q70)</f>
        <v>0</v>
      </c>
      <c r="R73" s="43"/>
      <c r="S73" s="43"/>
      <c r="T73" s="42">
        <f>SUM(T12:T70)</f>
        <v>288994.01559999998</v>
      </c>
      <c r="U73" s="42">
        <f>SUM(U12:U70)</f>
        <v>288994.01559999998</v>
      </c>
      <c r="V73" s="42">
        <f>SUM(V12:V70)</f>
        <v>288994.01559999998</v>
      </c>
      <c r="W73" s="43"/>
      <c r="X73" s="42">
        <f t="shared" ref="X73:AC73" si="3">SUM(X12:X70)</f>
        <v>288994.01559999998</v>
      </c>
      <c r="Y73" s="42">
        <f t="shared" si="3"/>
        <v>288994.01559999998</v>
      </c>
      <c r="Z73" s="42">
        <f t="shared" si="3"/>
        <v>288994.01559999998</v>
      </c>
      <c r="AA73" s="42">
        <f t="shared" si="3"/>
        <v>2086154.2383501334</v>
      </c>
      <c r="AB73" s="42">
        <f t="shared" si="3"/>
        <v>962590.2383501333</v>
      </c>
      <c r="AC73" s="42">
        <f t="shared" si="3"/>
        <v>962590.2383501333</v>
      </c>
      <c r="AD73" s="43"/>
      <c r="AE73" s="42">
        <f t="shared" ref="AE73:AJ73" si="4">SUM(AE12:AE70)</f>
        <v>962590.2383501333</v>
      </c>
      <c r="AF73" s="42">
        <f t="shared" si="4"/>
        <v>962590.2383501333</v>
      </c>
      <c r="AG73" s="42">
        <f t="shared" si="4"/>
        <v>962590.2383501333</v>
      </c>
      <c r="AH73" s="42">
        <f t="shared" si="4"/>
        <v>3151833.8399568996</v>
      </c>
      <c r="AI73" s="42">
        <f t="shared" si="4"/>
        <v>3151833.8399568996</v>
      </c>
      <c r="AJ73" s="42">
        <f t="shared" si="4"/>
        <v>3151833.8399568996</v>
      </c>
      <c r="AK73" s="43"/>
      <c r="AL73" s="42">
        <f t="shared" ref="AL73:AQ73" si="5">SUM(AL12:AL70)</f>
        <v>4579798.4240666665</v>
      </c>
      <c r="AM73" s="42">
        <f t="shared" si="5"/>
        <v>1855670.6740666665</v>
      </c>
      <c r="AN73" s="42">
        <f t="shared" si="5"/>
        <v>1855670.6740666665</v>
      </c>
      <c r="AO73" s="42">
        <f t="shared" si="5"/>
        <v>980603.91666666674</v>
      </c>
      <c r="AP73" s="42">
        <f t="shared" si="5"/>
        <v>980603.91666666674</v>
      </c>
      <c r="AQ73" s="42">
        <f t="shared" si="5"/>
        <v>2056502.6666666665</v>
      </c>
      <c r="AR73" s="43"/>
      <c r="AS73" s="42">
        <f t="shared" ref="AS73:AX73" si="6">SUM(AS12:AS70)</f>
        <v>7380562.0961333327</v>
      </c>
      <c r="AT73" s="42">
        <f t="shared" si="6"/>
        <v>678258.76719215675</v>
      </c>
      <c r="AU73" s="42">
        <f t="shared" si="6"/>
        <v>1205987.767192157</v>
      </c>
      <c r="AV73" s="42">
        <f t="shared" si="6"/>
        <v>6180455.1159921568</v>
      </c>
      <c r="AW73" s="42">
        <f t="shared" si="6"/>
        <v>14269036.167192157</v>
      </c>
      <c r="AX73" s="42">
        <f t="shared" si="6"/>
        <v>4222344.3201333331</v>
      </c>
      <c r="AY73" s="43"/>
      <c r="AZ73" s="42">
        <f>SUM(AZ12:AZ70)</f>
        <v>965618.77118850488</v>
      </c>
      <c r="BA73" s="42">
        <f>SUM(BA12:BA70)</f>
        <v>243582</v>
      </c>
      <c r="BB73" s="42">
        <f>SUM(BB12:BB71)</f>
        <v>321877.5</v>
      </c>
      <c r="BC73" s="42">
        <f t="shared" ref="BC73:BW73" si="7">SUM(BC12:BC71)</f>
        <v>321877.5</v>
      </c>
      <c r="BD73" s="42">
        <f>SUM(BD12:BD71)</f>
        <v>321877.5</v>
      </c>
      <c r="BE73" s="42">
        <f t="shared" si="7"/>
        <v>321877.5</v>
      </c>
      <c r="BF73" s="43"/>
      <c r="BG73" s="42">
        <f t="shared" si="7"/>
        <v>25578540</v>
      </c>
      <c r="BH73" s="42">
        <f t="shared" si="7"/>
        <v>1994950</v>
      </c>
      <c r="BI73" s="42">
        <f t="shared" si="7"/>
        <v>1994950</v>
      </c>
      <c r="BJ73" s="42">
        <f t="shared" si="7"/>
        <v>1994950</v>
      </c>
      <c r="BK73" s="42">
        <f t="shared" si="7"/>
        <v>1994950</v>
      </c>
      <c r="BL73" s="42">
        <f t="shared" si="7"/>
        <v>1994950</v>
      </c>
      <c r="BM73" s="43"/>
      <c r="BN73" s="42">
        <f t="shared" si="7"/>
        <v>1994950</v>
      </c>
      <c r="BO73" s="42">
        <f t="shared" si="7"/>
        <v>1994950</v>
      </c>
      <c r="BP73" s="42">
        <f t="shared" si="7"/>
        <v>1994950</v>
      </c>
      <c r="BQ73" s="42">
        <f t="shared" si="7"/>
        <v>1994950</v>
      </c>
      <c r="BR73" s="42">
        <f t="shared" si="7"/>
        <v>1994950</v>
      </c>
      <c r="BS73" s="42">
        <f t="shared" si="7"/>
        <v>1994950</v>
      </c>
      <c r="BT73" s="43"/>
      <c r="BU73" s="42">
        <f t="shared" si="7"/>
        <v>1994950</v>
      </c>
      <c r="BV73" s="42">
        <f t="shared" si="7"/>
        <v>1994950</v>
      </c>
      <c r="BW73" s="42">
        <f t="shared" si="7"/>
        <v>1037140.4354037039</v>
      </c>
    </row>
    <row r="74" spans="1:75" ht="68.25">
      <c r="A74" s="65" t="s">
        <v>185</v>
      </c>
      <c r="B74" s="66"/>
      <c r="C74" s="66"/>
      <c r="D74" s="66"/>
      <c r="E74" s="66"/>
      <c r="F74" s="67"/>
      <c r="G74" s="42">
        <f>+G73</f>
        <v>678700.89599999995</v>
      </c>
      <c r="H74" s="42">
        <f>+G74+H73</f>
        <v>1065081.7919999999</v>
      </c>
      <c r="I74" s="43"/>
      <c r="J74" s="42">
        <f>+H74+J73</f>
        <v>1173919.872</v>
      </c>
      <c r="K74" s="42">
        <f>+J74+K73</f>
        <v>1409119.872</v>
      </c>
      <c r="L74" s="43"/>
      <c r="M74" s="42">
        <f>+K74+M73</f>
        <v>1926319.872</v>
      </c>
      <c r="N74" s="42">
        <f t="shared" ref="N74:O74" si="8">+M74+N73</f>
        <v>2885402.3414400001</v>
      </c>
      <c r="O74" s="42">
        <f t="shared" si="8"/>
        <v>2885402.3414400001</v>
      </c>
      <c r="P74" s="43"/>
      <c r="Q74" s="42">
        <f>+O74+Q73</f>
        <v>2885402.3414400001</v>
      </c>
      <c r="R74" s="43"/>
      <c r="S74" s="43"/>
      <c r="T74" s="42">
        <f>+Q74+T73</f>
        <v>3174396.3570400001</v>
      </c>
      <c r="U74" s="42">
        <f t="shared" ref="U74:V74" si="9">+T74+U73</f>
        <v>3463390.3726400002</v>
      </c>
      <c r="V74" s="42">
        <f t="shared" si="9"/>
        <v>3752384.3882400002</v>
      </c>
      <c r="W74" s="43"/>
      <c r="X74" s="42">
        <f>+V74+X73</f>
        <v>4041378.4038400003</v>
      </c>
      <c r="Y74" s="42">
        <f t="shared" ref="Y74:AC74" si="10">+X74+Y73</f>
        <v>4330372.4194400003</v>
      </c>
      <c r="Z74" s="42">
        <f t="shared" si="10"/>
        <v>4619366.4350399999</v>
      </c>
      <c r="AA74" s="42">
        <f t="shared" si="10"/>
        <v>6705520.6733901333</v>
      </c>
      <c r="AB74" s="42">
        <f t="shared" si="10"/>
        <v>7668110.9117402667</v>
      </c>
      <c r="AC74" s="42">
        <f t="shared" si="10"/>
        <v>8630701.1500904001</v>
      </c>
      <c r="AD74" s="43"/>
      <c r="AE74" s="42">
        <f>+AC74+AE73</f>
        <v>9593291.3884405326</v>
      </c>
      <c r="AF74" s="42">
        <f t="shared" ref="AF74:AJ74" si="11">+AE74+AF73</f>
        <v>10555881.626790665</v>
      </c>
      <c r="AG74" s="42">
        <f t="shared" si="11"/>
        <v>11518471.865140798</v>
      </c>
      <c r="AH74" s="42">
        <f t="shared" si="11"/>
        <v>14670305.705097698</v>
      </c>
      <c r="AI74" s="42">
        <f t="shared" si="11"/>
        <v>17822139.545054596</v>
      </c>
      <c r="AJ74" s="42">
        <f t="shared" si="11"/>
        <v>20973973.385011494</v>
      </c>
      <c r="AK74" s="43"/>
      <c r="AL74" s="42">
        <f>+AJ74+AL73</f>
        <v>25553771.809078161</v>
      </c>
      <c r="AM74" s="42">
        <f t="shared" ref="AM74:AQ74" si="12">+AL74+AM73</f>
        <v>27409442.483144827</v>
      </c>
      <c r="AN74" s="42">
        <f t="shared" si="12"/>
        <v>29265113.157211494</v>
      </c>
      <c r="AO74" s="42">
        <f t="shared" si="12"/>
        <v>30245717.073878162</v>
      </c>
      <c r="AP74" s="42">
        <f t="shared" si="12"/>
        <v>31226320.99054483</v>
      </c>
      <c r="AQ74" s="42">
        <f t="shared" si="12"/>
        <v>33282823.657211497</v>
      </c>
      <c r="AR74" s="43"/>
      <c r="AS74" s="42">
        <f>+AQ74+AS73</f>
        <v>40663385.753344834</v>
      </c>
      <c r="AT74" s="42">
        <f t="shared" ref="AT74:AX74" si="13">+AS74+AT73</f>
        <v>41341644.520536989</v>
      </c>
      <c r="AU74" s="42">
        <f t="shared" si="13"/>
        <v>42547632.287729144</v>
      </c>
      <c r="AV74" s="42">
        <f t="shared" si="13"/>
        <v>48728087.403721303</v>
      </c>
      <c r="AW74" s="42">
        <f t="shared" si="13"/>
        <v>62997123.570913464</v>
      </c>
      <c r="AX74" s="42">
        <f t="shared" si="13"/>
        <v>67219467.891046792</v>
      </c>
      <c r="AY74" s="43"/>
      <c r="AZ74" s="42">
        <f>+AX74+AZ73</f>
        <v>68185086.66223529</v>
      </c>
      <c r="BA74" s="42">
        <f t="shared" ref="BA74" si="14">+AZ74+BA73</f>
        <v>68428668.66223529</v>
      </c>
      <c r="BB74" s="42">
        <f t="shared" ref="BB74" si="15">+BA74+BB73</f>
        <v>68750546.16223529</v>
      </c>
      <c r="BC74" s="42">
        <f t="shared" ref="BC74" si="16">+BB74+BC73</f>
        <v>69072423.66223529</v>
      </c>
      <c r="BD74" s="42">
        <f t="shared" ref="BD74" si="17">+BC74+BD73</f>
        <v>69394301.16223529</v>
      </c>
      <c r="BE74" s="42">
        <f t="shared" ref="BE74" si="18">+BD74+BE73</f>
        <v>69716178.66223529</v>
      </c>
      <c r="BF74" s="43"/>
      <c r="BG74" s="42">
        <f>+BE74+BG73</f>
        <v>95294718.66223529</v>
      </c>
      <c r="BH74" s="42">
        <f>+BG74+BH73</f>
        <v>97289668.66223529</v>
      </c>
      <c r="BI74" s="42">
        <f t="shared" ref="BI74:BL74" si="19">+BH74+BI73</f>
        <v>99284618.66223529</v>
      </c>
      <c r="BJ74" s="42">
        <f t="shared" si="19"/>
        <v>101279568.66223529</v>
      </c>
      <c r="BK74" s="42">
        <f t="shared" si="19"/>
        <v>103274518.66223529</v>
      </c>
      <c r="BL74" s="42">
        <f t="shared" si="19"/>
        <v>105269468.66223529</v>
      </c>
      <c r="BM74" s="43"/>
      <c r="BN74" s="42">
        <f>+BL74+BN73</f>
        <v>107264418.66223529</v>
      </c>
      <c r="BO74" s="42">
        <f t="shared" ref="BO74" si="20">+BN74+BO73</f>
        <v>109259368.66223529</v>
      </c>
      <c r="BP74" s="42">
        <f t="shared" ref="BP74" si="21">+BO74+BP73</f>
        <v>111254318.66223529</v>
      </c>
      <c r="BQ74" s="42">
        <f t="shared" ref="BQ74" si="22">+BP74+BQ73</f>
        <v>113249268.66223529</v>
      </c>
      <c r="BR74" s="42">
        <f t="shared" ref="BR74" si="23">+BQ74+BR73</f>
        <v>115244218.66223529</v>
      </c>
      <c r="BS74" s="42">
        <f t="shared" ref="BS74" si="24">+BR74+BS73</f>
        <v>117239168.66223529</v>
      </c>
      <c r="BT74" s="43"/>
      <c r="BU74" s="42">
        <f>+BS74+BU73</f>
        <v>119234118.66223529</v>
      </c>
      <c r="BV74" s="42">
        <f t="shared" ref="BV74" si="25">+BU74+BV73</f>
        <v>121229068.66223529</v>
      </c>
      <c r="BW74" s="42">
        <f t="shared" ref="BW74" si="26">+BV74+BW73</f>
        <v>122266209.09763899</v>
      </c>
    </row>
    <row r="75" spans="1:75" ht="57.75" customHeight="1">
      <c r="A75" s="65" t="s">
        <v>186</v>
      </c>
      <c r="B75" s="66"/>
      <c r="C75" s="66"/>
      <c r="D75" s="66"/>
      <c r="E75" s="66"/>
      <c r="F75" s="67"/>
      <c r="G75" s="51">
        <f>+G73/$F$77</f>
        <v>5.5510095635500157E-3</v>
      </c>
      <c r="H75" s="51">
        <f>+H73/$F$77</f>
        <v>3.1601609214157046E-3</v>
      </c>
      <c r="I75" s="43"/>
      <c r="J75" s="51">
        <f>+J73/$F$77</f>
        <v>8.9017301512214547E-4</v>
      </c>
      <c r="K75" s="51">
        <f>+K73/$F$77</f>
        <v>1.9236713212574922E-3</v>
      </c>
      <c r="L75" s="43"/>
      <c r="M75" s="51">
        <f t="shared" ref="M75:O75" si="27">+M73/$F$77</f>
        <v>4.2301139768468323E-3</v>
      </c>
      <c r="N75" s="51">
        <f t="shared" si="27"/>
        <v>7.8442153111502686E-3</v>
      </c>
      <c r="O75" s="51">
        <f t="shared" si="27"/>
        <v>0</v>
      </c>
      <c r="P75" s="43"/>
      <c r="Q75" s="51">
        <f>+Q73/$F$77</f>
        <v>0</v>
      </c>
      <c r="R75" s="43"/>
      <c r="S75" s="43"/>
      <c r="T75" s="51">
        <f t="shared" ref="T75:V75" si="28">+T73/$F$77</f>
        <v>2.3636458325882667E-3</v>
      </c>
      <c r="U75" s="51">
        <f t="shared" si="28"/>
        <v>2.3636458325882667E-3</v>
      </c>
      <c r="V75" s="51">
        <f t="shared" si="28"/>
        <v>2.3636458325882667E-3</v>
      </c>
      <c r="W75" s="43"/>
      <c r="X75" s="51">
        <f t="shared" ref="X75:AC75" si="29">+X73/$F$77</f>
        <v>2.3636458325882667E-3</v>
      </c>
      <c r="Y75" s="51">
        <f t="shared" si="29"/>
        <v>2.3636458325882667E-3</v>
      </c>
      <c r="Z75" s="51">
        <f t="shared" si="29"/>
        <v>2.3636458325882667E-3</v>
      </c>
      <c r="AA75" s="51">
        <f t="shared" si="29"/>
        <v>1.706239404776326E-2</v>
      </c>
      <c r="AB75" s="51">
        <f t="shared" si="29"/>
        <v>7.8729049134207713E-3</v>
      </c>
      <c r="AC75" s="51">
        <f t="shared" si="29"/>
        <v>7.8729049134207713E-3</v>
      </c>
      <c r="AD75" s="43"/>
      <c r="AE75" s="51">
        <f t="shared" ref="AE75:AJ75" si="30">+AE73/$F$77</f>
        <v>7.8729049134207713E-3</v>
      </c>
      <c r="AF75" s="51">
        <f t="shared" si="30"/>
        <v>7.8729049134207713E-3</v>
      </c>
      <c r="AG75" s="51">
        <f t="shared" si="30"/>
        <v>7.8729049134207713E-3</v>
      </c>
      <c r="AH75" s="51">
        <f t="shared" si="30"/>
        <v>2.5778453942576381E-2</v>
      </c>
      <c r="AI75" s="51">
        <f t="shared" si="30"/>
        <v>2.5778453942576381E-2</v>
      </c>
      <c r="AJ75" s="51">
        <f t="shared" si="30"/>
        <v>2.5778453942576381E-2</v>
      </c>
      <c r="AK75" s="43"/>
      <c r="AL75" s="51">
        <f t="shared" ref="AL75:AQ75" si="31">+AL73/$F$77</f>
        <v>3.7457597302369493E-2</v>
      </c>
      <c r="AM75" s="51">
        <f t="shared" si="31"/>
        <v>1.5177297863097813E-2</v>
      </c>
      <c r="AN75" s="51">
        <f t="shared" si="31"/>
        <v>1.5177297863097813E-2</v>
      </c>
      <c r="AO75" s="51">
        <f t="shared" si="31"/>
        <v>8.0202365306311172E-3</v>
      </c>
      <c r="AP75" s="51">
        <f t="shared" si="31"/>
        <v>8.0202365306311172E-3</v>
      </c>
      <c r="AQ75" s="51">
        <f t="shared" si="31"/>
        <v>1.6819877559337681E-2</v>
      </c>
      <c r="AR75" s="43"/>
      <c r="AS75" s="51">
        <f t="shared" ref="AS75:BG75" si="32">+AS73/$F$77</f>
        <v>6.0364692343077272E-2</v>
      </c>
      <c r="AT75" s="51">
        <f t="shared" si="32"/>
        <v>5.5473934474447872E-3</v>
      </c>
      <c r="AU75" s="51">
        <f t="shared" si="32"/>
        <v>9.8636227956416227E-3</v>
      </c>
      <c r="AV75" s="51">
        <f t="shared" si="32"/>
        <v>5.0549167767658415E-2</v>
      </c>
      <c r="AW75" s="51">
        <f t="shared" si="32"/>
        <v>0.11670465840481922</v>
      </c>
      <c r="AX75" s="51">
        <f t="shared" si="32"/>
        <v>3.4534024987733662E-2</v>
      </c>
      <c r="AY75" s="43"/>
      <c r="AZ75" s="51">
        <f t="shared" si="32"/>
        <v>7.8976749039252857E-3</v>
      </c>
      <c r="BA75" s="51">
        <f t="shared" si="32"/>
        <v>1.992226648701286E-3</v>
      </c>
      <c r="BB75" s="51">
        <f t="shared" si="32"/>
        <v>2.6325957300512692E-3</v>
      </c>
      <c r="BC75" s="51">
        <f t="shared" si="32"/>
        <v>2.6325957300512692E-3</v>
      </c>
      <c r="BD75" s="51">
        <f t="shared" si="32"/>
        <v>2.6325957300512692E-3</v>
      </c>
      <c r="BE75" s="51">
        <f t="shared" si="32"/>
        <v>2.6325957300512692E-3</v>
      </c>
      <c r="BF75" s="43"/>
      <c r="BG75" s="51">
        <f t="shared" si="32"/>
        <v>0.20920367277907151</v>
      </c>
      <c r="BH75" s="51">
        <f t="shared" ref="BH75:BL75" si="33">+BH73/$F$77</f>
        <v>1.6316446013361539E-2</v>
      </c>
      <c r="BI75" s="51">
        <f t="shared" si="33"/>
        <v>1.6316446013361539E-2</v>
      </c>
      <c r="BJ75" s="51">
        <f t="shared" si="33"/>
        <v>1.6316446013361539E-2</v>
      </c>
      <c r="BK75" s="51">
        <f t="shared" si="33"/>
        <v>1.6316446013361539E-2</v>
      </c>
      <c r="BL75" s="51">
        <f t="shared" si="33"/>
        <v>1.6316446013361539E-2</v>
      </c>
      <c r="BM75" s="43"/>
      <c r="BN75" s="51">
        <f t="shared" ref="BN75:BO75" si="34">+BN73/$F$77</f>
        <v>1.6316446013361539E-2</v>
      </c>
      <c r="BO75" s="51">
        <f t="shared" si="34"/>
        <v>1.6316446013361539E-2</v>
      </c>
      <c r="BP75" s="51">
        <f t="shared" ref="BP75:BW75" si="35">+BP73/$F$77</f>
        <v>1.6316446013361539E-2</v>
      </c>
      <c r="BQ75" s="51">
        <f t="shared" si="35"/>
        <v>1.6316446013361539E-2</v>
      </c>
      <c r="BR75" s="51">
        <f t="shared" si="35"/>
        <v>1.6316446013361539E-2</v>
      </c>
      <c r="BS75" s="51">
        <f t="shared" si="35"/>
        <v>1.6316446013361539E-2</v>
      </c>
      <c r="BT75" s="43"/>
      <c r="BU75" s="51">
        <f t="shared" si="35"/>
        <v>1.6316446013361539E-2</v>
      </c>
      <c r="BV75" s="51">
        <f t="shared" si="35"/>
        <v>1.6316446013361539E-2</v>
      </c>
      <c r="BW75" s="51">
        <f t="shared" si="35"/>
        <v>8.4826416313886644E-3</v>
      </c>
    </row>
    <row r="76" spans="1:75" ht="57.75" customHeight="1">
      <c r="A76" s="65" t="s">
        <v>187</v>
      </c>
      <c r="B76" s="66"/>
      <c r="C76" s="66"/>
      <c r="D76" s="66"/>
      <c r="E76" s="66"/>
      <c r="F76" s="67"/>
      <c r="G76" s="51">
        <f>+G75</f>
        <v>5.5510095635500157E-3</v>
      </c>
      <c r="H76" s="51">
        <f>+G76+H75</f>
        <v>8.7111704849657211E-3</v>
      </c>
      <c r="I76" s="43"/>
      <c r="J76" s="51">
        <f>+H76+J75</f>
        <v>9.601343500087867E-3</v>
      </c>
      <c r="K76" s="51">
        <f>+J76+K75</f>
        <v>1.152501482134536E-2</v>
      </c>
      <c r="L76" s="43"/>
      <c r="M76" s="51">
        <f>+K76+M75</f>
        <v>1.5755128798192193E-2</v>
      </c>
      <c r="N76" s="51">
        <f>+M76+N75</f>
        <v>2.359934410934246E-2</v>
      </c>
      <c r="O76" s="51">
        <f>+N76+O75</f>
        <v>2.359934410934246E-2</v>
      </c>
      <c r="P76" s="43"/>
      <c r="Q76" s="51">
        <f>+O76+Q75</f>
        <v>2.359934410934246E-2</v>
      </c>
      <c r="R76" s="43"/>
      <c r="S76" s="43"/>
      <c r="T76" s="51">
        <f>+Q76+T75</f>
        <v>2.5962989941930727E-2</v>
      </c>
      <c r="U76" s="51">
        <f>+T76+U75</f>
        <v>2.8326635774518993E-2</v>
      </c>
      <c r="V76" s="51">
        <f>+U76+V75</f>
        <v>3.069028160710726E-2</v>
      </c>
      <c r="W76" s="43"/>
      <c r="X76" s="51">
        <f>+V76+X75</f>
        <v>3.3053927439695527E-2</v>
      </c>
      <c r="Y76" s="51">
        <f t="shared" ref="Y76:AC76" si="36">+X76+Y75</f>
        <v>3.5417573272283794E-2</v>
      </c>
      <c r="Z76" s="51">
        <f t="shared" si="36"/>
        <v>3.778121910487206E-2</v>
      </c>
      <c r="AA76" s="51">
        <f t="shared" si="36"/>
        <v>5.484361315263532E-2</v>
      </c>
      <c r="AB76" s="51">
        <f t="shared" si="36"/>
        <v>6.271651806605609E-2</v>
      </c>
      <c r="AC76" s="51">
        <f t="shared" si="36"/>
        <v>7.058942297947686E-2</v>
      </c>
      <c r="AD76" s="43"/>
      <c r="AE76" s="51">
        <f>+AC76+AE75</f>
        <v>7.8462327892897629E-2</v>
      </c>
      <c r="AF76" s="51">
        <f t="shared" ref="AF76:AJ76" si="37">+AE76+AF75</f>
        <v>8.6335232806318399E-2</v>
      </c>
      <c r="AG76" s="51">
        <f t="shared" si="37"/>
        <v>9.4208137719739168E-2</v>
      </c>
      <c r="AH76" s="51">
        <f t="shared" si="37"/>
        <v>0.11998659166231555</v>
      </c>
      <c r="AI76" s="51">
        <f t="shared" si="37"/>
        <v>0.14576504560489192</v>
      </c>
      <c r="AJ76" s="51">
        <f t="shared" si="37"/>
        <v>0.17154349954746831</v>
      </c>
      <c r="AK76" s="43"/>
      <c r="AL76" s="51">
        <f>+AJ76+AL75</f>
        <v>0.20900109684983781</v>
      </c>
      <c r="AM76" s="51">
        <f t="shared" ref="AM76:AQ76" si="38">+AL76+AM75</f>
        <v>0.22417839471293563</v>
      </c>
      <c r="AN76" s="51">
        <f t="shared" si="38"/>
        <v>0.23935569257603345</v>
      </c>
      <c r="AO76" s="51">
        <f t="shared" si="38"/>
        <v>0.24737592910666456</v>
      </c>
      <c r="AP76" s="51">
        <f t="shared" si="38"/>
        <v>0.25539616563729567</v>
      </c>
      <c r="AQ76" s="51">
        <f t="shared" si="38"/>
        <v>0.27221604319663334</v>
      </c>
      <c r="AR76" s="43"/>
      <c r="AS76" s="51">
        <f>+AQ76+AS75</f>
        <v>0.33258073553971063</v>
      </c>
      <c r="AT76" s="51">
        <f t="shared" ref="AT76:AX76" si="39">+AS76+AT75</f>
        <v>0.33812812898715539</v>
      </c>
      <c r="AU76" s="51">
        <f t="shared" si="39"/>
        <v>0.34799175178279701</v>
      </c>
      <c r="AV76" s="51">
        <f t="shared" si="39"/>
        <v>0.39854091955045545</v>
      </c>
      <c r="AW76" s="51">
        <f t="shared" si="39"/>
        <v>0.5152455779552747</v>
      </c>
      <c r="AX76" s="51">
        <f t="shared" si="39"/>
        <v>0.54977960294300832</v>
      </c>
      <c r="AY76" s="43"/>
      <c r="AZ76" s="51">
        <f>+AX76+AZ75</f>
        <v>0.55767727784693355</v>
      </c>
      <c r="BA76" s="51">
        <f t="shared" ref="BA76" si="40">+AZ76+BA75</f>
        <v>0.5596695044956348</v>
      </c>
      <c r="BB76" s="51">
        <f t="shared" ref="BB76" si="41">+BA76+BB75</f>
        <v>0.56230210022568605</v>
      </c>
      <c r="BC76" s="51">
        <f t="shared" ref="BC76" si="42">+BB76+BC75</f>
        <v>0.56493469595573731</v>
      </c>
      <c r="BD76" s="51">
        <f t="shared" ref="BD76" si="43">+BC76+BD75</f>
        <v>0.56756729168578857</v>
      </c>
      <c r="BE76" s="51">
        <f t="shared" ref="BE76" si="44">+BD76+BE75</f>
        <v>0.57019988741583982</v>
      </c>
      <c r="BF76" s="43"/>
      <c r="BG76" s="51">
        <f>+BE76+BG75</f>
        <v>0.7794035601949113</v>
      </c>
      <c r="BH76" s="51">
        <f>+BG76+BH75</f>
        <v>0.79572000620827288</v>
      </c>
      <c r="BI76" s="51">
        <f t="shared" ref="BI76:BL76" si="45">+BH76+BI75</f>
        <v>0.81203645222163445</v>
      </c>
      <c r="BJ76" s="51">
        <f t="shared" si="45"/>
        <v>0.82835289823499603</v>
      </c>
      <c r="BK76" s="51">
        <f t="shared" si="45"/>
        <v>0.8446693442483576</v>
      </c>
      <c r="BL76" s="51">
        <f t="shared" si="45"/>
        <v>0.86098579026171917</v>
      </c>
      <c r="BM76" s="43"/>
      <c r="BN76" s="51">
        <f>+BL76+BN75</f>
        <v>0.87730223627508075</v>
      </c>
      <c r="BO76" s="51">
        <f t="shared" ref="BO76" si="46">+BN76+BO75</f>
        <v>0.89361868228844232</v>
      </c>
      <c r="BP76" s="51">
        <f t="shared" ref="BP76" si="47">+BO76+BP75</f>
        <v>0.9099351283018039</v>
      </c>
      <c r="BQ76" s="51">
        <f t="shared" ref="BQ76" si="48">+BP76+BQ75</f>
        <v>0.92625157431516547</v>
      </c>
      <c r="BR76" s="51">
        <f t="shared" ref="BR76" si="49">+BQ76+BR75</f>
        <v>0.94256802032852705</v>
      </c>
      <c r="BS76" s="51">
        <f t="shared" ref="BS76" si="50">+BR76+BS75</f>
        <v>0.95888446634188862</v>
      </c>
      <c r="BT76" s="43"/>
      <c r="BU76" s="51">
        <f>+BS76+BU75</f>
        <v>0.97520091235525019</v>
      </c>
      <c r="BV76" s="51">
        <f t="shared" ref="BV76" si="51">+BU76+BV75</f>
        <v>0.99151735836861177</v>
      </c>
      <c r="BW76" s="51">
        <f t="shared" ref="BW76" si="52">+BV76+BW75</f>
        <v>1.0000000000000004</v>
      </c>
    </row>
    <row r="77" spans="1:75" ht="15.75">
      <c r="A77" s="52" t="s">
        <v>80</v>
      </c>
      <c r="B77" s="72" t="s">
        <v>81</v>
      </c>
      <c r="C77" s="72"/>
      <c r="D77" s="72"/>
      <c r="E77" s="72"/>
      <c r="F77" s="53">
        <f>+SUM(F12:F71)</f>
        <v>122266209.09763898</v>
      </c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54"/>
      <c r="BM77" s="54"/>
      <c r="BN77" s="54"/>
      <c r="BO77" s="54"/>
      <c r="BP77" s="54"/>
      <c r="BQ77" s="54"/>
      <c r="BR77" s="54"/>
      <c r="BS77" s="54"/>
      <c r="BT77" s="54"/>
      <c r="BU77" s="54"/>
      <c r="BV77" s="54"/>
      <c r="BW77" s="54"/>
    </row>
    <row r="78" spans="1:75" ht="15.75">
      <c r="A78" s="52" t="s">
        <v>82</v>
      </c>
      <c r="B78" s="72" t="s">
        <v>83</v>
      </c>
      <c r="C78" s="72"/>
      <c r="D78" s="72"/>
      <c r="E78" s="23">
        <v>0.15</v>
      </c>
      <c r="F78" s="53">
        <f>+$F$77*E78</f>
        <v>18339931.364645846</v>
      </c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F78" s="54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</row>
    <row r="79" spans="1:75" ht="15.75">
      <c r="A79" s="52" t="s">
        <v>84</v>
      </c>
      <c r="B79" s="72" t="s">
        <v>85</v>
      </c>
      <c r="C79" s="72"/>
      <c r="D79" s="72"/>
      <c r="E79" s="23">
        <v>0.01</v>
      </c>
      <c r="F79" s="53">
        <f t="shared" ref="F79:F80" si="53">+$F$77*E79</f>
        <v>1222662.0909763898</v>
      </c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F79" s="54"/>
      <c r="BG79" s="54"/>
      <c r="BH79" s="54"/>
      <c r="BI79" s="54"/>
      <c r="BJ79" s="54"/>
      <c r="BK79" s="54"/>
      <c r="BL79" s="54"/>
      <c r="BM79" s="54"/>
      <c r="BN79" s="54"/>
      <c r="BO79" s="54"/>
      <c r="BP79" s="54"/>
      <c r="BQ79" s="54"/>
      <c r="BR79" s="54"/>
      <c r="BS79" s="54"/>
      <c r="BT79" s="54"/>
      <c r="BU79" s="54"/>
      <c r="BV79" s="54"/>
      <c r="BW79" s="54"/>
    </row>
    <row r="80" spans="1:75" ht="15.75">
      <c r="A80" s="52" t="s">
        <v>86</v>
      </c>
      <c r="B80" s="72" t="s">
        <v>87</v>
      </c>
      <c r="C80" s="72"/>
      <c r="D80" s="72"/>
      <c r="E80" s="23">
        <v>0.03</v>
      </c>
      <c r="F80" s="53">
        <f t="shared" si="53"/>
        <v>3667986.2729291692</v>
      </c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  <c r="BI80" s="54"/>
      <c r="BJ80" s="54"/>
      <c r="BK80" s="54"/>
      <c r="BL80" s="54"/>
      <c r="BM80" s="54"/>
      <c r="BN80" s="54"/>
      <c r="BO80" s="54"/>
      <c r="BP80" s="54"/>
      <c r="BQ80" s="54"/>
      <c r="BR80" s="54"/>
      <c r="BS80" s="54"/>
      <c r="BT80" s="54"/>
      <c r="BU80" s="54"/>
      <c r="BV80" s="54"/>
      <c r="BW80" s="54"/>
    </row>
    <row r="81" spans="1:75" ht="15.75">
      <c r="A81" s="52" t="s">
        <v>88</v>
      </c>
      <c r="B81" s="72" t="s">
        <v>89</v>
      </c>
      <c r="C81" s="72"/>
      <c r="D81" s="72"/>
      <c r="E81" s="23">
        <v>0.02</v>
      </c>
      <c r="F81" s="53">
        <f>+E81*F77</f>
        <v>2445324.1819527796</v>
      </c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/>
      <c r="BF81" s="54"/>
      <c r="BG81" s="54"/>
      <c r="BH81" s="54"/>
      <c r="BI81" s="54"/>
      <c r="BJ81" s="54"/>
      <c r="BK81" s="54"/>
      <c r="BL81" s="54"/>
      <c r="BM81" s="54"/>
      <c r="BN81" s="54"/>
      <c r="BO81" s="54"/>
      <c r="BP81" s="54"/>
      <c r="BQ81" s="54"/>
      <c r="BR81" s="54"/>
      <c r="BS81" s="54"/>
      <c r="BT81" s="54"/>
      <c r="BU81" s="54"/>
      <c r="BV81" s="54"/>
      <c r="BW81" s="54"/>
    </row>
    <row r="82" spans="1:75" ht="15.75">
      <c r="A82" s="52" t="s">
        <v>90</v>
      </c>
      <c r="B82" s="72" t="s">
        <v>91</v>
      </c>
      <c r="C82" s="72"/>
      <c r="D82" s="72"/>
      <c r="E82" s="23">
        <v>0.19</v>
      </c>
      <c r="F82" s="53">
        <f>+F80*E82</f>
        <v>696917.39185654221</v>
      </c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54"/>
      <c r="BW82" s="54"/>
    </row>
    <row r="83" spans="1:75" ht="15.75">
      <c r="A83" s="52" t="s">
        <v>92</v>
      </c>
      <c r="B83" s="72" t="s">
        <v>93</v>
      </c>
      <c r="C83" s="72"/>
      <c r="D83" s="72"/>
      <c r="E83" s="72"/>
      <c r="F83" s="53">
        <f>SUM(F77:F82)</f>
        <v>148639030.39999971</v>
      </c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54"/>
      <c r="BM83" s="54"/>
      <c r="BN83" s="54"/>
      <c r="BO83" s="54"/>
      <c r="BP83" s="54"/>
      <c r="BQ83" s="54"/>
      <c r="BR83" s="54"/>
      <c r="BS83" s="54"/>
      <c r="BT83" s="54"/>
      <c r="BU83" s="54"/>
      <c r="BV83" s="54"/>
      <c r="BW83" s="54"/>
    </row>
    <row r="89" spans="1:75" ht="15.75">
      <c r="B89" s="56"/>
    </row>
    <row r="90" spans="1:75" s="55" customFormat="1" ht="15.75">
      <c r="B90" s="58" t="s">
        <v>98</v>
      </c>
      <c r="E90" s="57"/>
      <c r="F90" s="57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</row>
    <row r="91" spans="1:75" s="55" customFormat="1" ht="15.75">
      <c r="B91" s="59" t="s">
        <v>132</v>
      </c>
      <c r="E91" s="57"/>
      <c r="F91" s="57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</row>
    <row r="92" spans="1:75" s="55" customFormat="1" ht="15.75">
      <c r="B92" s="59" t="s">
        <v>133</v>
      </c>
      <c r="E92" s="57"/>
      <c r="F92" s="57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</row>
  </sheetData>
  <autoFilter ref="C1:C84" xr:uid="{00000000-0001-0000-0400-000000000000}"/>
  <mergeCells count="33">
    <mergeCell ref="A1:F5"/>
    <mergeCell ref="A6:F6"/>
    <mergeCell ref="G6:R6"/>
    <mergeCell ref="S6:AW6"/>
    <mergeCell ref="A7:F7"/>
    <mergeCell ref="G7:I7"/>
    <mergeCell ref="J7:P7"/>
    <mergeCell ref="Q7:W7"/>
    <mergeCell ref="X7:AD7"/>
    <mergeCell ref="G1:BW5"/>
    <mergeCell ref="AX6:BW6"/>
    <mergeCell ref="BN7:BT7"/>
    <mergeCell ref="BU7:BW7"/>
    <mergeCell ref="B83:E83"/>
    <mergeCell ref="AS7:AY7"/>
    <mergeCell ref="AZ7:BF7"/>
    <mergeCell ref="B77:E77"/>
    <mergeCell ref="B78:D78"/>
    <mergeCell ref="B79:D79"/>
    <mergeCell ref="B80:D80"/>
    <mergeCell ref="B81:D81"/>
    <mergeCell ref="B82:D82"/>
    <mergeCell ref="A72:AW72"/>
    <mergeCell ref="A73:F73"/>
    <mergeCell ref="A74:F74"/>
    <mergeCell ref="A75:F75"/>
    <mergeCell ref="A76:F76"/>
    <mergeCell ref="AE7:AK7"/>
    <mergeCell ref="AL7:AR7"/>
    <mergeCell ref="A8:F8"/>
    <mergeCell ref="A10:F10"/>
    <mergeCell ref="G10:BO10"/>
    <mergeCell ref="BG7:BM7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scale="68" fitToHeight="10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5674BDE7-E269-4C96-BA8F-D0400FA1761C}">
          <x14:formula1>
            <xm:f>Datosproyecto!$G$2:$G$50</xm:f>
          </x14:formula1>
          <xm:sqref>C56:C71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Datosproyecto</vt:lpstr>
      <vt:lpstr>Materiales</vt:lpstr>
      <vt:lpstr>ManodeObra</vt:lpstr>
      <vt:lpstr>Equipos</vt:lpstr>
      <vt:lpstr>REPROGRAMACION</vt:lpstr>
      <vt:lpstr>REPROGRAMACION!Área_de_impresión</vt:lpstr>
      <vt:lpstr>REPROGRAMACION!Títulos_a_imprimir</vt:lpstr>
    </vt:vector>
  </TitlesOfParts>
  <Manager/>
  <Company>Rama Judicial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Francy Lorena Hernandez Arrieta</dc:creator>
  <cp:keywords/>
  <dc:description/>
  <cp:lastModifiedBy>Edgar Daniel Buelvas Vergara</cp:lastModifiedBy>
  <cp:revision/>
  <dcterms:created xsi:type="dcterms:W3CDTF">2024-01-04T15:17:25Z</dcterms:created>
  <dcterms:modified xsi:type="dcterms:W3CDTF">2025-02-10T23:02:21Z</dcterms:modified>
  <cp:category/>
  <cp:contentStatus/>
</cp:coreProperties>
</file>