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28"/>
  <workbookPr defaultThemeVersion="124226"/>
  <mc:AlternateContent xmlns:mc="http://schemas.openxmlformats.org/markup-compatibility/2006">
    <mc:Choice Requires="x15">
      <x15ac:absPath xmlns:x15ac="http://schemas.microsoft.com/office/spreadsheetml/2010/11/ac" url="/Users/felipesanchez/Desktop/RAPE 2025/MES 2/HOSTING/"/>
    </mc:Choice>
  </mc:AlternateContent>
  <xr:revisionPtr revIDLastSave="0" documentId="13_ncr:1_{DE5AE4D6-0E04-6E42-92C4-A818A7827C09}" xr6:coauthVersionLast="47" xr6:coauthVersionMax="47" xr10:uidLastSave="{00000000-0000-0000-0000-000000000000}"/>
  <bookViews>
    <workbookView xWindow="0" yWindow="500" windowWidth="28800" windowHeight="15840" tabRatio="670" activeTab="3" xr2:uid="{00000000-000D-0000-FFFF-FFFF00000000}"/>
  </bookViews>
  <sheets>
    <sheet name="Portada" sheetId="12" r:id="rId1"/>
    <sheet name="Mapa de Procesos" sheetId="11" r:id="rId2"/>
    <sheet name="Escalas de Valoración" sheetId="6" r:id="rId3"/>
    <sheet name="Matriz de Riesgos Integrada" sheetId="4" r:id="rId4"/>
    <sheet name=" Gráficas" sheetId="10" state="hidden" r:id="rId5"/>
    <sheet name="Lista Desplegable" sheetId="5" state="hidden" r:id="rId6"/>
  </sheets>
  <externalReferences>
    <externalReference r:id="rId7"/>
  </externalReferences>
  <definedNames>
    <definedName name="_xlnm._FilterDatabase" localSheetId="3" hidden="1">'Matriz de Riesgos Integrada'!$A$14:$BO$18</definedName>
    <definedName name="_ftn1">#REF!</definedName>
    <definedName name="_ftnref1">#REF!</definedName>
    <definedName name="ACCIÒN">#REF!</definedName>
    <definedName name="_xlnm.Print_Area" localSheetId="4">' Gráficas'!$A$1:$P$97</definedName>
    <definedName name="_xlnm.Print_Area" localSheetId="2">'Escalas de Valoración'!$A$1:$P$70</definedName>
    <definedName name="_xlnm.Print_Area" localSheetId="3">'Matriz de Riesgos Integrada'!$A$1:$AI$14</definedName>
    <definedName name="_xlnm.Print_Area" localSheetId="0">Portada!$A$1:$A$2</definedName>
    <definedName name="AREAS">#REF!</definedName>
    <definedName name="IMPACTO">#REF!</definedName>
    <definedName name="PROBABILIDAD">#REF!</definedName>
    <definedName name="PROCESOS">#REF!</definedName>
    <definedName name="_xlnm.Print_Titles" localSheetId="3">'Matriz de Riesgos Integrada'!$1:$14</definedName>
  </definedNames>
  <calcPr calcId="191028"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15" i="4" l="1"/>
  <c r="P16" i="4"/>
  <c r="P17" i="4"/>
  <c r="P18" i="4"/>
  <c r="AC15" i="4"/>
  <c r="Z15" i="4"/>
  <c r="X15" i="4"/>
  <c r="AC18" i="4"/>
  <c r="Z18" i="4"/>
  <c r="X18" i="4"/>
  <c r="AC17" i="4"/>
  <c r="Z17" i="4"/>
  <c r="X17" i="4"/>
  <c r="AC16" i="4"/>
  <c r="Z16" i="4"/>
  <c r="X16" i="4"/>
  <c r="O18" i="4"/>
  <c r="L18" i="4"/>
  <c r="J18" i="4"/>
  <c r="O17" i="4"/>
  <c r="L17" i="4"/>
  <c r="J17" i="4"/>
  <c r="O16" i="4"/>
  <c r="L16" i="4"/>
  <c r="J16" i="4"/>
  <c r="O15" i="4"/>
  <c r="L15" i="4"/>
  <c r="J15" i="4"/>
  <c r="E11" i="6"/>
  <c r="F11" i="6"/>
  <c r="G11" i="6"/>
  <c r="H11" i="6"/>
  <c r="I11" i="6"/>
  <c r="E12" i="6"/>
  <c r="F12" i="6"/>
  <c r="G12" i="6"/>
  <c r="H12" i="6"/>
  <c r="I12" i="6"/>
  <c r="E13" i="6"/>
  <c r="F13" i="6"/>
  <c r="G13" i="6"/>
  <c r="H13" i="6"/>
  <c r="I13" i="6"/>
  <c r="E14" i="6"/>
  <c r="F14" i="6"/>
  <c r="G14" i="6"/>
  <c r="H14" i="6"/>
  <c r="I14" i="6"/>
  <c r="I10" i="6"/>
  <c r="H10" i="6"/>
  <c r="G10" i="6"/>
  <c r="F10" i="6"/>
  <c r="E10" i="6"/>
  <c r="AM68" i="6"/>
  <c r="AL68" i="6"/>
  <c r="AK68" i="6"/>
  <c r="AJ68" i="6"/>
  <c r="AM67" i="6"/>
  <c r="AL67" i="6"/>
  <c r="AK67" i="6"/>
  <c r="AJ67" i="6"/>
  <c r="AM66" i="6"/>
  <c r="AL66" i="6"/>
  <c r="AK66" i="6"/>
  <c r="AJ66" i="6"/>
  <c r="AI68" i="6"/>
  <c r="AI67" i="6"/>
  <c r="AI66" i="6"/>
  <c r="AM65" i="6"/>
  <c r="AL65" i="6"/>
  <c r="AK65" i="6"/>
  <c r="AJ65" i="6"/>
  <c r="AI65" i="6"/>
  <c r="AM64" i="6"/>
  <c r="AL64" i="6"/>
  <c r="AK64" i="6"/>
  <c r="AJ64" i="6"/>
  <c r="AI64" i="6"/>
  <c r="I89" i="10"/>
  <c r="G89" i="10"/>
  <c r="F89" i="10"/>
  <c r="D92" i="10"/>
  <c r="D93" i="10"/>
  <c r="D94" i="10"/>
  <c r="D95" i="10"/>
  <c r="D91" i="10"/>
  <c r="M67" i="10"/>
  <c r="I67" i="10"/>
  <c r="G67" i="10"/>
  <c r="F67" i="10"/>
  <c r="D70" i="10"/>
  <c r="D71" i="10"/>
  <c r="D72" i="10"/>
  <c r="D69" i="10"/>
  <c r="M28" i="5"/>
  <c r="M29" i="5"/>
  <c r="M30" i="5"/>
  <c r="M31" i="5"/>
  <c r="M42" i="5"/>
  <c r="P47" i="10"/>
  <c r="M32" i="5"/>
  <c r="M33" i="5"/>
  <c r="M34" i="5"/>
  <c r="M35" i="5"/>
  <c r="M36" i="5"/>
  <c r="M27" i="5"/>
  <c r="O44" i="10"/>
  <c r="M44" i="10"/>
  <c r="I44" i="10"/>
  <c r="G44" i="10"/>
  <c r="F44" i="10"/>
  <c r="D47" i="10"/>
  <c r="D48" i="10"/>
  <c r="D49" i="10"/>
  <c r="D50" i="10"/>
  <c r="D46" i="10"/>
  <c r="M43" i="5"/>
  <c r="P48" i="10"/>
  <c r="M44" i="5"/>
  <c r="P49" i="10"/>
  <c r="M41" i="5"/>
  <c r="P46" i="10"/>
  <c r="M37" i="5"/>
  <c r="J79" i="10"/>
  <c r="T10" i="5"/>
  <c r="T16" i="5"/>
  <c r="T22" i="5"/>
  <c r="T11" i="5"/>
  <c r="T17" i="5"/>
  <c r="T23" i="5"/>
  <c r="T18" i="5"/>
  <c r="T24" i="5"/>
  <c r="T25" i="5"/>
  <c r="T12" i="5"/>
  <c r="T13" i="5"/>
  <c r="T14" i="5"/>
  <c r="T20" i="5"/>
  <c r="T26" i="5"/>
  <c r="T15" i="5"/>
  <c r="T21" i="5"/>
  <c r="T19" i="5"/>
  <c r="T9" i="5"/>
  <c r="J82" i="10"/>
  <c r="J81" i="10"/>
  <c r="J80" i="10"/>
  <c r="T39" i="5"/>
  <c r="M92" i="10"/>
  <c r="T40" i="5"/>
  <c r="M93" i="10"/>
  <c r="T38" i="5"/>
  <c r="M91" i="10"/>
  <c r="T37" i="5"/>
  <c r="Q31" i="5"/>
  <c r="Q30" i="5"/>
  <c r="Q26" i="5"/>
  <c r="Q32" i="5"/>
  <c r="Q27" i="5"/>
  <c r="Q33" i="5"/>
  <c r="Q28" i="5"/>
  <c r="Q25" i="5"/>
  <c r="Q29" i="5"/>
  <c r="M96" i="10"/>
  <c r="K91" i="10"/>
  <c r="Q38" i="5"/>
  <c r="O70" i="10"/>
  <c r="Q40" i="5"/>
  <c r="O72" i="10"/>
  <c r="Q39" i="5"/>
  <c r="O71" i="10"/>
  <c r="Q37" i="5"/>
  <c r="O69" i="10"/>
  <c r="Q34" i="5"/>
  <c r="J35" i="10"/>
  <c r="J36" i="10"/>
  <c r="J37" i="10"/>
  <c r="J34" i="10"/>
  <c r="K94" i="10"/>
  <c r="G91" i="10"/>
  <c r="K92" i="10"/>
  <c r="O73" i="10"/>
  <c r="J38" i="10"/>
  <c r="I46" i="10"/>
  <c r="O50" i="10"/>
  <c r="M48" i="10"/>
  <c r="K47" i="10"/>
  <c r="D59" i="5"/>
  <c r="D61" i="5"/>
  <c r="D60" i="5"/>
  <c r="D62" i="5"/>
  <c r="D63" i="5"/>
  <c r="D64" i="5"/>
  <c r="D65" i="5"/>
  <c r="D66" i="5"/>
  <c r="D67" i="5"/>
  <c r="D68" i="5"/>
  <c r="D69" i="5"/>
  <c r="D70" i="5"/>
  <c r="D71" i="5"/>
  <c r="D58" i="5"/>
  <c r="E58" i="5"/>
  <c r="J59" i="10"/>
  <c r="J60" i="10"/>
  <c r="J58" i="10"/>
  <c r="J57" i="10"/>
  <c r="Q6" i="5"/>
  <c r="O6" i="5"/>
  <c r="Q5" i="5"/>
  <c r="Q4" i="5"/>
  <c r="Q3" i="5"/>
  <c r="O5" i="5"/>
  <c r="O4" i="5"/>
  <c r="O3" i="5"/>
  <c r="J61" i="10"/>
  <c r="G69" i="10"/>
  <c r="E59" i="5"/>
  <c r="E61" i="5"/>
  <c r="E60" i="5"/>
  <c r="E62" i="5"/>
  <c r="E63" i="5"/>
  <c r="E64" i="5"/>
  <c r="E65" i="5"/>
  <c r="E66" i="5"/>
  <c r="E67" i="5"/>
  <c r="E68" i="5"/>
  <c r="E69" i="5"/>
  <c r="E70" i="5"/>
  <c r="E71" i="5"/>
  <c r="B50" i="5"/>
  <c r="B51" i="5"/>
  <c r="B52" i="5"/>
  <c r="B53" i="5"/>
  <c r="B49" i="5"/>
  <c r="M72" i="10"/>
  <c r="K71" i="10"/>
  <c r="K69" i="10"/>
  <c r="E72" i="5"/>
  <c r="B54" i="5"/>
  <c r="D72" i="5"/>
  <c r="Q7" i="5"/>
  <c r="O7" i="5"/>
  <c r="O21" i="10"/>
  <c r="M21" i="10"/>
  <c r="I21" i="10"/>
  <c r="G21" i="10"/>
  <c r="F21" i="10"/>
  <c r="D24" i="10"/>
  <c r="D25" i="10"/>
  <c r="D26" i="10"/>
  <c r="D27" i="10"/>
  <c r="D23" i="10"/>
  <c r="B43" i="5"/>
  <c r="B42" i="5"/>
  <c r="B41" i="5"/>
  <c r="B40" i="5"/>
  <c r="B36" i="5"/>
  <c r="B35" i="5"/>
  <c r="B29" i="5"/>
  <c r="B33" i="5"/>
  <c r="B31" i="5"/>
  <c r="B34" i="5"/>
  <c r="B27" i="5"/>
  <c r="B32" i="5"/>
  <c r="B30" i="5"/>
  <c r="B28" i="5"/>
  <c r="B44" i="5"/>
  <c r="B10" i="5"/>
  <c r="B8" i="5"/>
  <c r="P24" i="10"/>
  <c r="B9" i="5"/>
  <c r="B11" i="5"/>
  <c r="B7" i="5"/>
  <c r="J83" i="10"/>
  <c r="P51" i="10"/>
  <c r="P25" i="10"/>
  <c r="P26" i="10"/>
  <c r="P23" i="10"/>
  <c r="B37" i="5"/>
  <c r="H79" i="10"/>
  <c r="H80" i="10"/>
  <c r="H82" i="10"/>
  <c r="H81" i="10"/>
  <c r="P28" i="10"/>
  <c r="J11" i="10"/>
  <c r="J12" i="10"/>
  <c r="J13" i="10"/>
  <c r="J14" i="10"/>
  <c r="J15" i="10"/>
  <c r="M25" i="10"/>
  <c r="O27" i="10"/>
  <c r="K24" i="10"/>
  <c r="G23" i="10"/>
</calcChain>
</file>

<file path=xl/sharedStrings.xml><?xml version="1.0" encoding="utf-8"?>
<sst xmlns="http://schemas.openxmlformats.org/spreadsheetml/2006/main" count="631" uniqueCount="335">
  <si>
    <t xml:space="preserve">MATRIZ DE RIESGOS INTEGRADA DE LA REGION CENTRAL RAP-E  </t>
  </si>
  <si>
    <t>ACTUALIZADA :</t>
  </si>
  <si>
    <t>DIRECCIONAMIENTO ESTRATÉGICO</t>
  </si>
  <si>
    <t>PLANIFICACIÓN, GESTIÓN Y EJECUCIÓN DE PROYECTOS</t>
  </si>
  <si>
    <t>GESTIÓN CONTRACTUAL</t>
  </si>
  <si>
    <t>GESTIÓN DEL TALENTO HUMANO</t>
  </si>
  <si>
    <t>CONTROL Y MEJORAMIENTO CONTINUO</t>
  </si>
  <si>
    <t xml:space="preserve">Riesgos de Gestión </t>
  </si>
  <si>
    <t>Riesgos de Corrupción</t>
  </si>
  <si>
    <t>Riesgos de Seguridad y Salud en el Trabajo</t>
  </si>
  <si>
    <t>ADMINISTRACIÓN DEL SISTEMA INTEGRADO DE GESTIÓN</t>
  </si>
  <si>
    <t>GESTIÓN DE BIENES Y SERVICIOS</t>
  </si>
  <si>
    <t>GESTIÓN DOCUMENTAL</t>
  </si>
  <si>
    <t>GESTIÓN DEL CONOCIMENTO E INNOVACIÓN</t>
  </si>
  <si>
    <t>GESTIÓN FINANCIERA</t>
  </si>
  <si>
    <t>GESTIÓN DE TIC</t>
  </si>
  <si>
    <t>Riesgos de Seguridad Digital</t>
  </si>
  <si>
    <t>COMUNICACIÓN INSTITUCIONAL</t>
  </si>
  <si>
    <t>GESTIÓN JURÍDICA</t>
  </si>
  <si>
    <t>SERVICIO AL CIUDADANO</t>
  </si>
  <si>
    <t>Riesgos para la Defensa Jurídica</t>
  </si>
  <si>
    <t>ESCALAS DE VALORACIÓN PARA ADMINISTRACION Y GESTIÓN DE RIESGOS</t>
  </si>
  <si>
    <t>ESCALA DE VALORACIÓN DE RIESGOS POR PROCESOS</t>
  </si>
  <si>
    <t>En la identificación de los riesgos por proceso se deberá tener en cuenta los lineamientos de la Guía para la Administración de Riesgos del Departamento Administrativo de la Función Pública</t>
  </si>
  <si>
    <t>IMPACTO</t>
  </si>
  <si>
    <t>ZONA DE RIESGO</t>
  </si>
  <si>
    <t>Valoración</t>
  </si>
  <si>
    <t>LEVE</t>
  </si>
  <si>
    <t>MENOR</t>
  </si>
  <si>
    <t>MODERADO</t>
  </si>
  <si>
    <t>MAYOR</t>
  </si>
  <si>
    <t>CATASTROFICO</t>
  </si>
  <si>
    <t>RIESGO</t>
  </si>
  <si>
    <t>Valoración del Riesgo</t>
  </si>
  <si>
    <t>PROBABILIDAD</t>
  </si>
  <si>
    <t>MUY BAJA</t>
  </si>
  <si>
    <t>BAJA</t>
  </si>
  <si>
    <t>MODERADA</t>
  </si>
  <si>
    <t>MEDIA</t>
  </si>
  <si>
    <t>ALT0</t>
  </si>
  <si>
    <t>ALTA</t>
  </si>
  <si>
    <t>EXTREMA</t>
  </si>
  <si>
    <t>MUY ALTA</t>
  </si>
  <si>
    <t>ESCALA DE VALORACIÓN DE RIESGOS CONTRACTUALES</t>
  </si>
  <si>
    <t>En la identificación de los riesgos contractuales se deberá tener en cuenta los siguientes aspectos: 
(a) los eventos que impidan la adjudicación y firma del contrato como resultado del Proceso de Contratación; 
(b) los eventos que alteren la ejecución del contrato; 
(c) el equilibrio económico del contrato;
(d) la eficacia del Proceso de Contratación, es decir, que la Entidad Estatal pueda satisfacer la necesidad que motivó el Proceso de Contratación; y 
(e) la reputación y legitimidad de la Entidad Estatal encargada de prestar el bien o servicio.
Un manejo adecuado del Riesgo permite a las Entidades Estatales: 
(i) proporcionar un mayor nivel de certeza y conocimiento para la toma de decisiones relacionadas con el Proceso de Contratación; 
(ii) mejorar la planeación de contingencias del Proceso de Contratación; 
(iii) incrementar el grado de confianza entre las partes del Proceso de Contratación; y 
(iv) reducir la posibilidad de litigios; entre otros.</t>
  </si>
  <si>
    <t>INSIGNIFICANTE</t>
  </si>
  <si>
    <t>EXTREMO</t>
  </si>
  <si>
    <t>BAJO</t>
  </si>
  <si>
    <t>2, 3 y 4</t>
  </si>
  <si>
    <t xml:space="preserve">RARO </t>
  </si>
  <si>
    <t>MEDIO</t>
  </si>
  <si>
    <t>IMPROBABLE</t>
  </si>
  <si>
    <t>ALTO</t>
  </si>
  <si>
    <t>6 y 7</t>
  </si>
  <si>
    <t>POSIBLE</t>
  </si>
  <si>
    <t>CRITICO</t>
  </si>
  <si>
    <t>8, 9 y 10</t>
  </si>
  <si>
    <t>PROBABLE</t>
  </si>
  <si>
    <t>CASI CIERTO</t>
  </si>
  <si>
    <t>ESCALA DE VALORACIÓN DE RIESGOS DE SEGURIDAD Y SALUD EN EL TRABAJO</t>
  </si>
  <si>
    <t>La administración de riesgos de seguridad y salud en el trabajo, se basa en la Ley 1562 de 2012 crea el Sistema de Gestión de la Seguridad y Salud en el Trabajo (SG-SST), aplicable a empleadores tanto públicos como privados, cuyos lineamientos se establecen en el Decreto 1443 de 2014 que contempla entre los objetivos de la política del sistema numeral 1 del artículo 7, el compromiso de “Identificar los peligros, evaluar y valorar los riesgos y establecer los respectivos controles”, acogiendo la guía para prevención y actuación en situaciones de riesgo que las Administradoras de Riesgos Laborales suministren al empleador, como se define en el Decreto 1072 de 2015.
Se deberá tener en cuenta la Metodología de Identificación de Peligros, Evaluación y Valoración de Riesgos de la Administradora de Riesgos Laborales correspondiente.</t>
  </si>
  <si>
    <t>CONSECUENCIAS</t>
  </si>
  <si>
    <t>DAÑINO</t>
  </si>
  <si>
    <t>DESCRIPCION</t>
  </si>
  <si>
    <t>Mantener las medidas de control existentes. Se deben hacer evaluaciones periódicas para verificar que el riesgo sigue siendo bajo.</t>
  </si>
  <si>
    <t>Se deben hacer esfuerzos para reducir el riesgo. Implementar estándares de seguridad, permisos de trabajo o listas de verificación para realizar control operativo del riesgo.</t>
  </si>
  <si>
    <t>Se debe reducir el riesgo a través del diseño y ejecución un programa de gestión. Como está asociado a lesiones muy se deben garantizar la reducción de su probabilidad</t>
  </si>
  <si>
    <t>La intervención es urgente. En presencia de un riesgo así, se sugiere no realizar ningún trabajo hasta contar con las medidas de control que impacten la probabilidad de ocurrencia. De ser indispensable la realización de la labor, se deben adoptar todas las medidas necesarias para evitar la materialización del riesgo; las medidas deben garantizar que el riesgo está bajo control antes de iniciar cualquier tarea.</t>
  </si>
  <si>
    <t xml:space="preserve">BAJA </t>
  </si>
  <si>
    <t>ESCALA DE VALORACIÓN DE RIESGOS DE CORRUPCION</t>
  </si>
  <si>
    <t>Estos riesgos tiene como sustento lo consagrado en el Decreto 124 de 2016, que consagra en el artículo 2.1.4.2., como metodología para diseñar y hacer seguimiento al Mapa de Riesgo de Corrupción de que trata el artículo 73 de la Ley 1474 de 2011, la establecida en el documento “Guía para la Gestión del Riesgo de Corrupción”, a partir de la cual se definirán la Estrategias de lucha contra la corrupción y de Atención al Ciudadano que trata el artículo 2.1.4.1., y que debe atender a los lineamientos del documento “Estrategias para la Construcción del Plan Anticorrupción y de Atención al Ciudadano – Versión 2”. Concordante con la Política Pública Integral Anticorrupción –PPIA, consagrada en el CONPES 167 de 2013, que pretende fortalecer las herramientas y mecanismos para la prevención, investigación y sanción de la corrupción, asi mismo se tiene la guía para la administración de riesgos en su versión 2018.</t>
  </si>
  <si>
    <t xml:space="preserve">Nota: En aras de manetener el mapa de calor de aucerdo con la guía , se establecio una escala de valoracón interna que cumpla los parametros establecidos y que sintetice las cuantificación de los riesgos identificados. </t>
  </si>
  <si>
    <t>Decripción</t>
  </si>
  <si>
    <t>5--15</t>
  </si>
  <si>
    <t>Los riesgos de corrupción de las zonas baja se encuentran en un nivel que puede eliminarse o reducirse fácilmente con los controles establecidos en la entidad.</t>
  </si>
  <si>
    <t>RARA VEZ</t>
  </si>
  <si>
    <t>20--25</t>
  </si>
  <si>
    <r>
      <t xml:space="preserve">Deben tomarse las medidas necesarias para llevar los riesgos a la Zona de Riesgo Baja o eliminarlo.
</t>
    </r>
    <r>
      <rPr>
        <b/>
        <sz val="10"/>
        <color theme="1"/>
        <rFont val="Arial"/>
        <family val="2"/>
      </rPr>
      <t xml:space="preserve">Nota: </t>
    </r>
    <r>
      <rPr>
        <sz val="10"/>
        <color theme="1"/>
        <rFont val="Arial"/>
        <family val="2"/>
      </rPr>
      <t>En todo caso se requiere que las entidades propendan por eliminar el riesgo de corrupción o por lo menos llevarlo a la Zona de Riesgo Baja.</t>
    </r>
  </si>
  <si>
    <t>30--50</t>
  </si>
  <si>
    <r>
      <t xml:space="preserve">Deben tomarse las medidas necesarias para llevar los riesgos a la Zona de Riesgo Moderada, Baja o eliminarlo.
</t>
    </r>
    <r>
      <rPr>
        <b/>
        <sz val="10"/>
        <color theme="1"/>
        <rFont val="Arial"/>
        <family val="2"/>
      </rPr>
      <t xml:space="preserve">Nota: </t>
    </r>
    <r>
      <rPr>
        <sz val="10"/>
        <color theme="1"/>
        <rFont val="Arial"/>
        <family val="2"/>
      </rPr>
      <t>En todo caso se requiere que las entidades propendan por eliminar el riesgo de corrupción o por lo menos llevarlo a la Zona de Riesgo Baja.</t>
    </r>
  </si>
  <si>
    <t>60--100</t>
  </si>
  <si>
    <r>
      <t xml:space="preserve">Los riesgos de corrupción de la Zona de Riesgo Extrema requieren de un tratamiento prioritario. Se deben implementar los controles orientados a reducir la posibilidad de ocurrencia del riesgo o disminuir el impacto de sus efectos y tomar las medidas de protección.
</t>
    </r>
    <r>
      <rPr>
        <b/>
        <sz val="10"/>
        <color theme="1"/>
        <rFont val="Arial"/>
        <family val="2"/>
      </rPr>
      <t>Nota:</t>
    </r>
    <r>
      <rPr>
        <sz val="10"/>
        <color theme="1"/>
        <rFont val="Arial"/>
        <family val="2"/>
      </rPr>
      <t xml:space="preserve"> En todo caso se requiere que las entidades propendan por eliminar el riesgo de corrupción o por lo menos llevarlo a la Zona de Riesgo Baja.</t>
    </r>
  </si>
  <si>
    <t>CASI SEGURO</t>
  </si>
  <si>
    <t>(1-4)</t>
  </si>
  <si>
    <t>(5-10)</t>
  </si>
  <si>
    <r>
      <t xml:space="preserve">Deben tomarse las medidas necesarias para llevar los riesgos a la Zona de Riesgo Baja o eliminarlo.
</t>
    </r>
    <r>
      <rPr>
        <b/>
        <sz val="10"/>
        <color theme="1"/>
        <rFont val="Arial"/>
        <family val="2"/>
      </rPr>
      <t xml:space="preserve">Nota: </t>
    </r>
    <r>
      <rPr>
        <sz val="10"/>
        <color theme="1"/>
        <rFont val="Arial"/>
        <family val="2"/>
      </rPr>
      <t>En todo caso se requiere que las entidades propendan por eliminar el riesgo de corrupción o por lo menos llevarlo a la Zona de Riesgo Baja.</t>
    </r>
  </si>
  <si>
    <t>(12-30)</t>
  </si>
  <si>
    <t xml:space="preserve">Deben tomarse las medidas necesarias para llevar los riesgos a la Zona de Riesgo Moderada, Baja o eliminarlo.
</t>
  </si>
  <si>
    <t>(40-600)</t>
  </si>
  <si>
    <t xml:space="preserve">Los riesgos de corrupción de la Zona de Riesgo Extrema requieren de un tratamiento prioritario. Se deben implementar los controles orientados a reducir la posibilidad de ocurrencia del riesgo o disminuir el impacto de sus efectos y tomar las medidas de protección.
</t>
  </si>
  <si>
    <t xml:space="preserve">TIPO DE DOCUMENTO:               </t>
  </si>
  <si>
    <t>VERSIÓN N.º</t>
  </si>
  <si>
    <t xml:space="preserve">FORMATO </t>
  </si>
  <si>
    <t xml:space="preserve">PROCEDIMIENTO:           </t>
  </si>
  <si>
    <t>VIGENTE A PARTIR DE:</t>
  </si>
  <si>
    <t>ADMINISTRACIÓN Y GESTION DEL RIESGO</t>
  </si>
  <si>
    <t xml:space="preserve">TITULO: </t>
  </si>
  <si>
    <t>CÓDIGO:</t>
  </si>
  <si>
    <t>Página 1 de 1</t>
  </si>
  <si>
    <t>MATRIZ DE RIESGOS INTEGRADA</t>
  </si>
  <si>
    <t>IDENTIFICACIÓN DE PROCESO Y AREA RESPONSABLE</t>
  </si>
  <si>
    <t>N°</t>
  </si>
  <si>
    <t>RIESGOS</t>
  </si>
  <si>
    <t>TIPO DE RIESGOS</t>
  </si>
  <si>
    <t>CAUSA INMEDIATA</t>
  </si>
  <si>
    <t>CAUSA RAIZ</t>
  </si>
  <si>
    <t>VALORACIÓN DEL RIESGO</t>
  </si>
  <si>
    <t>CONTROL</t>
  </si>
  <si>
    <r>
      <t xml:space="preserve">ACCIONES DE CONTINGENCIA
</t>
    </r>
    <r>
      <rPr>
        <i/>
        <sz val="11"/>
        <color indexed="8"/>
        <rFont val="Calibri"/>
        <family val="2"/>
        <scheme val="minor"/>
      </rPr>
      <t>(Ante posible materialización)</t>
    </r>
  </si>
  <si>
    <r>
      <t xml:space="preserve">OPORTUNIDADES DE PREVENCIÓN
</t>
    </r>
    <r>
      <rPr>
        <i/>
        <sz val="11"/>
        <color indexed="8"/>
        <rFont val="Calibri"/>
        <family val="2"/>
        <scheme val="minor"/>
      </rPr>
      <t>(Cite aquellas actividades, herramientas o instrumentos que podrían generar mayor efectividad en las acciones de control)</t>
    </r>
  </si>
  <si>
    <t>SEGUIMIENTO Y MONITOREO</t>
  </si>
  <si>
    <t>TIPO DE CONTROL</t>
  </si>
  <si>
    <t>CONTROL EXISTENTE</t>
  </si>
  <si>
    <t>TIPO DE IMPLEMENTACIÓN</t>
  </si>
  <si>
    <t xml:space="preserve">DOCUMENTADO </t>
  </si>
  <si>
    <t>FRECUENCIA</t>
  </si>
  <si>
    <t>EVIDENCIA</t>
  </si>
  <si>
    <t>RIESGO RESIDUAL</t>
  </si>
  <si>
    <t>ACCIONES PREVENTIVAS</t>
  </si>
  <si>
    <t>FECHA DE CORTE</t>
  </si>
  <si>
    <t>CLASIFICACION DE RIESGOS</t>
  </si>
  <si>
    <t>DEPENDENCIA</t>
  </si>
  <si>
    <t>VALOR DEL RIESGO</t>
  </si>
  <si>
    <t>REFORMULAR</t>
  </si>
  <si>
    <t>DESCRIPCIÓN</t>
  </si>
  <si>
    <t>PERIODO DE SEGUIMIENTO</t>
  </si>
  <si>
    <t>INDICADOR</t>
  </si>
  <si>
    <t>RESPONSABLE</t>
  </si>
  <si>
    <t>AUTOEVALUACIÓN DEL PROCESO</t>
  </si>
  <si>
    <t>EVALUACIÓN DE CONTROL INTERNO</t>
  </si>
  <si>
    <t>CATEGORÍA</t>
  </si>
  <si>
    <t>VALORACIÓN</t>
  </si>
  <si>
    <t>%</t>
  </si>
  <si>
    <t>RESULTADO DEL INDICADOR</t>
  </si>
  <si>
    <t>EVIDENCIAS</t>
  </si>
  <si>
    <t xml:space="preserve">RESULTADO FINAL DEL INDICADOR </t>
  </si>
  <si>
    <t>OBSERVACIONES Y RECOMENDACIONES</t>
  </si>
  <si>
    <t>RIESGOS DE GESTIÓN</t>
  </si>
  <si>
    <t>Direccionamiento Estratégico</t>
  </si>
  <si>
    <t>Oficina Asesora de Planeación Institucional</t>
  </si>
  <si>
    <t>RIESGOS OPERACIONALES</t>
  </si>
  <si>
    <t>AUTOMATICO</t>
  </si>
  <si>
    <t>SEMESTRAL</t>
  </si>
  <si>
    <t>TRIMESTRAL</t>
  </si>
  <si>
    <t>RIESGOS FINANCIEROS</t>
  </si>
  <si>
    <t>Administración del SIG</t>
  </si>
  <si>
    <t>CUATRIMESTRAL</t>
  </si>
  <si>
    <t>Comunicación Institucional</t>
  </si>
  <si>
    <t>Despacho de Gerencia</t>
  </si>
  <si>
    <t>Ejecución y administración de procesos</t>
  </si>
  <si>
    <t>MANUAL</t>
  </si>
  <si>
    <t>CONTINUA</t>
  </si>
  <si>
    <t>CON REGISTRO</t>
  </si>
  <si>
    <t>SEMANAL</t>
  </si>
  <si>
    <t>Asesor de Comunicaciones</t>
  </si>
  <si>
    <t>ALEATORIA</t>
  </si>
  <si>
    <t>Gestión Jurídica</t>
  </si>
  <si>
    <t>ANUAL</t>
  </si>
  <si>
    <t>Gestión Financiera</t>
  </si>
  <si>
    <t>Dirección Administrativa y Financiera</t>
  </si>
  <si>
    <t>MENSUAL</t>
  </si>
  <si>
    <t>Gestión del Talento Humano</t>
  </si>
  <si>
    <t>Gestión de Bienes y Servicios</t>
  </si>
  <si>
    <t>Gestión Documental</t>
  </si>
  <si>
    <t>Gestión del Conocimiento e Innovación</t>
  </si>
  <si>
    <t>PREVENTIVO</t>
  </si>
  <si>
    <t>Servicio al Ciudadano</t>
  </si>
  <si>
    <t>Control y Mejoramiento Continuo</t>
  </si>
  <si>
    <t>Asesor de Control Interno</t>
  </si>
  <si>
    <t>RIESGOS DE SEGURIDAD DIGITAL</t>
  </si>
  <si>
    <t>Gestión TICs</t>
  </si>
  <si>
    <t>RIESGOS TECNOLOGICOS</t>
  </si>
  <si>
    <t>RIESGOS PARA LA DEFENSA JURÍDICA</t>
  </si>
  <si>
    <t>RIESGOS REGULATORIOS</t>
  </si>
  <si>
    <t>SIN REGISTRO</t>
  </si>
  <si>
    <t>CUANDO APLIQUE</t>
  </si>
  <si>
    <t>RIESGOS CONTRACTUALES</t>
  </si>
  <si>
    <t>Gestión Contractual</t>
  </si>
  <si>
    <t>Documentación incompleta por parte del contratista impidiendo la legalización del contrato y la forma de pago</t>
  </si>
  <si>
    <t>Incumplimiento en entrega de documentos que impidan la legalización del contrato</t>
  </si>
  <si>
    <t>El contratista no tenga la documentación exigida, comunicación deficiente en la solicitud de la documentación.</t>
  </si>
  <si>
    <t>Demoras en el inicio del contrato</t>
  </si>
  <si>
    <t>Seguimiento frente a los términos otorgados por la entidad al contratista para lograr la legalización y perfeccionamiento del contrato</t>
  </si>
  <si>
    <t>El supervisor del contrato dejará constancia mediante actas de la ejecución del contrato</t>
  </si>
  <si>
    <t># Actas realizadas</t>
  </si>
  <si>
    <t>Supervisor o Interventor o Comité Técnico del contrato</t>
  </si>
  <si>
    <t>Remitir comunicación al contratista
Reportar la novedad al Proceso de Gestión Contractual
Adelantar las acciones necesarias</t>
  </si>
  <si>
    <t>Revisión de expediente previo archivo</t>
  </si>
  <si>
    <t>Retraso o no obtención de pólizas de cumplimiento como garantía al contrato del servicio pactado</t>
  </si>
  <si>
    <t>Desconocimiento de la adquisición de la póliza por parte del contratista
Falta de comunicación durante el proceso de contratación.</t>
  </si>
  <si>
    <t>Dificultad de adquisión de pólizas por parte del contratista por falta de capacidad económica 
Inconvenientes por parte del asegurador.</t>
  </si>
  <si>
    <t xml:space="preserve">Demora de ejecución y/o incumplimiento del contrato
Falta de garantias para le ejecución del contrato. </t>
  </si>
  <si>
    <t>Aprobación de pólizas</t>
  </si>
  <si>
    <t>Seguimiento oportuno a la recepción de polizas por parte del contratista</t>
  </si>
  <si>
    <t># pólizas existentes / # pólizas requeridas</t>
  </si>
  <si>
    <t>Abogado responsable del proceso contractual</t>
  </si>
  <si>
    <t>Remitir comunicación al contratista
Adelantar las acciones necesarias al incumplimiento del contrato</t>
  </si>
  <si>
    <t>Seguimiento a vigencia de pólizas</t>
  </si>
  <si>
    <t xml:space="preserve">Incumplimiento del objeto contractual por parte del contratista </t>
  </si>
  <si>
    <t>Desconocimiento por parte del contratista</t>
  </si>
  <si>
    <t>Falta de seguimiento al cumplimiento del objeto contractual 
Cambio normativos o de fuerza mayor
Imposibilidad de adquisición de insumos o materias primas para cumplir con el objeto.</t>
  </si>
  <si>
    <t>Retraso en ejecución  del contrato 
Daño patrimonial y reputacional</t>
  </si>
  <si>
    <t>Verificación de pólizas de cumplimiento</t>
  </si>
  <si>
    <t>El supervisor dejará constancia de seguimiento de la ejecución del contrato, mediante presentación de informes de supervisión</t>
  </si>
  <si>
    <t># Informes de supervisión</t>
  </si>
  <si>
    <t>Supervisor o Interventor</t>
  </si>
  <si>
    <t>Solicitud del posible incumplimiento del Proceso de Gestión Contractual
Declaración del incumplimiento contractual 
Ejecución de pólizas</t>
  </si>
  <si>
    <t>Informes de Ejecución</t>
  </si>
  <si>
    <t>Riesgo por incumplimiento de las obligaciones contractuales, no cumplimento oportuno de las obligaciones a su cargo</t>
  </si>
  <si>
    <t>Desconocimiento de las obligaciones por parte del contratista</t>
  </si>
  <si>
    <t>Sobredimensión de las obligaciones contratadas
Cambio normativos o de fuerza mayor
Imposibilidad de adquisición de insumos o materias primas para cumplir con la totalidad de las obligaciones</t>
  </si>
  <si>
    <t>Aplicación de medidas sancionatorias y/o penales con imposición de multas en los contratos suscritos</t>
  </si>
  <si>
    <t xml:space="preserve">Asignación de supervisiones a los contratos suscritos 
</t>
  </si>
  <si>
    <t>RIESGOS DE CORRUPCIÓN</t>
  </si>
  <si>
    <t>RIESGOS SOCIALES</t>
  </si>
  <si>
    <t>Planificación, Gestión y Ejecución de Proyectos</t>
  </si>
  <si>
    <t>Dirección de Planificación, Gestión y Ejecución de Proyectos</t>
  </si>
  <si>
    <t>Fraude interno</t>
  </si>
  <si>
    <t>Asesor Jurídico</t>
  </si>
  <si>
    <t>RIESGOS DE SEGURIDAD Y SALUD EN EL TRABAJO</t>
  </si>
  <si>
    <t>RIESGOS AMBIENTALES</t>
  </si>
  <si>
    <t>REGIÓN ADMINISTRATIVA DE PLANEACIÓN ESPECIAL - RAPE, REGIÓN CENTRAL</t>
  </si>
  <si>
    <t xml:space="preserve">MATRIZ DE RIESGOS </t>
  </si>
  <si>
    <t>DISTRIBUCIÓN ZONA RIESGOS INHERENTES</t>
  </si>
  <si>
    <t>ZONA DE RIESGOS</t>
  </si>
  <si>
    <t>RANGO DE VALORACIÓN DEL RIESGO</t>
  </si>
  <si>
    <t>RESULTADOS</t>
  </si>
  <si>
    <t>Mitigado o eliminado</t>
  </si>
  <si>
    <t>Asumir y Revisar</t>
  </si>
  <si>
    <t>Reducir, evitar o compartir</t>
  </si>
  <si>
    <t>Reducir, evitar, compartir o transferir</t>
  </si>
  <si>
    <t>TOTAL</t>
  </si>
  <si>
    <t>MATRIZ DE IMPACTO Y PROBABILIDAD DE RIESGOS</t>
  </si>
  <si>
    <t>RESULTADOS RIESGO RESIDUAL</t>
  </si>
  <si>
    <t>Baja=</t>
  </si>
  <si>
    <t>Moderada =</t>
  </si>
  <si>
    <t xml:space="preserve">               Alta     = </t>
  </si>
  <si>
    <t xml:space="preserve">   Extrema  =</t>
  </si>
  <si>
    <t>Riesgos Bajos    =</t>
  </si>
  <si>
    <t>Riesgos Medios =</t>
  </si>
  <si>
    <t xml:space="preserve">Riesgos Altos     = </t>
  </si>
  <si>
    <t>Riesgos Criticos   =</t>
  </si>
  <si>
    <t>Riesgos Bajos=</t>
  </si>
  <si>
    <t>Riesgos Medios=</t>
  </si>
  <si>
    <t>Riesgos Altos=</t>
  </si>
  <si>
    <t>Riesgos Criticos=</t>
  </si>
  <si>
    <t>RIESGOS DE CORRUPCION</t>
  </si>
  <si>
    <t>% DE VALORACIÓN DEL RIESGO</t>
  </si>
  <si>
    <t>Moderada=</t>
  </si>
  <si>
    <t>Alta=</t>
  </si>
  <si>
    <t>Extrema=</t>
  </si>
  <si>
    <t xml:space="preserve"> </t>
  </si>
  <si>
    <t>TIPO DE RIESGO</t>
  </si>
  <si>
    <t>OPCION</t>
  </si>
  <si>
    <t xml:space="preserve">CLASE </t>
  </si>
  <si>
    <t>TIPO</t>
  </si>
  <si>
    <t>ETAPA DE CONTRATACION</t>
  </si>
  <si>
    <t>SI</t>
  </si>
  <si>
    <t>PERIODICIDAD</t>
  </si>
  <si>
    <t>Valoración CAUSAS</t>
  </si>
  <si>
    <t>Suficiencia Evidencias</t>
  </si>
  <si>
    <t xml:space="preserve">GENERAL </t>
  </si>
  <si>
    <t xml:space="preserve">INTERNA </t>
  </si>
  <si>
    <t>PLANEACIÓN</t>
  </si>
  <si>
    <t>Fraude externo</t>
  </si>
  <si>
    <t>NO</t>
  </si>
  <si>
    <t>No se presenta</t>
  </si>
  <si>
    <t>Alto</t>
  </si>
  <si>
    <t>ESPECIFICO</t>
  </si>
  <si>
    <t>DETECTIVO</t>
  </si>
  <si>
    <t>EXTERNA</t>
  </si>
  <si>
    <t>SELECCIÓN</t>
  </si>
  <si>
    <t>QUINCENAL</t>
  </si>
  <si>
    <t>Mejoró</t>
  </si>
  <si>
    <t>Medio</t>
  </si>
  <si>
    <t>CORRECTIVO</t>
  </si>
  <si>
    <t>INTERNA / EXTERNA</t>
  </si>
  <si>
    <t>CONTRATACIÓN</t>
  </si>
  <si>
    <t>Fallas tecnológicas</t>
  </si>
  <si>
    <t>Continua Igual</t>
  </si>
  <si>
    <t>Bajo</t>
  </si>
  <si>
    <t>EJECUCIÓN</t>
  </si>
  <si>
    <t>Relaciones laborales</t>
  </si>
  <si>
    <t>BIMENSUAL</t>
  </si>
  <si>
    <t>Empeoró</t>
  </si>
  <si>
    <t>Ninguno</t>
  </si>
  <si>
    <t>Usuarios, productos y prácticas</t>
  </si>
  <si>
    <t>Sin Valoración</t>
  </si>
  <si>
    <t>Daños a activos fijos/eventos externos</t>
  </si>
  <si>
    <t>RIESGOS ECONOMICOS</t>
  </si>
  <si>
    <t>1,2,3</t>
  </si>
  <si>
    <t>RIESGOS DE LA NATURALEZA</t>
  </si>
  <si>
    <t>RIESGOS DE IMAGEN INSTITUCIONAL</t>
  </si>
  <si>
    <t>RIESGOS POLITICOS</t>
  </si>
  <si>
    <t xml:space="preserve">TIPO DE CONTROL </t>
  </si>
  <si>
    <t>zona de riesgo</t>
  </si>
  <si>
    <t>bajo</t>
  </si>
  <si>
    <t xml:space="preserve">baja </t>
  </si>
  <si>
    <t>medio</t>
  </si>
  <si>
    <t xml:space="preserve">moderada </t>
  </si>
  <si>
    <t>ZONA RESIDUAL</t>
  </si>
  <si>
    <t>alto</t>
  </si>
  <si>
    <t>alta</t>
  </si>
  <si>
    <t>BAJO: Mitigado o eliminado</t>
  </si>
  <si>
    <t>critico</t>
  </si>
  <si>
    <t>extrema</t>
  </si>
  <si>
    <t>MODERADO: Asumir y Revisar</t>
  </si>
  <si>
    <t>ALTO: Reducir, evitar o compartir</t>
  </si>
  <si>
    <t>EXTREMO: Reducir, evitar, compartir o transferir</t>
  </si>
  <si>
    <t>CONTROL DOCUMENTADO</t>
  </si>
  <si>
    <t>SIN DOCUMENTAR</t>
  </si>
  <si>
    <t>Seleccione..</t>
  </si>
  <si>
    <t>Depacho de Gerencia /
Oficina Asesora de Planeación Institucional</t>
  </si>
  <si>
    <t>PROCESO</t>
  </si>
  <si>
    <t>Seleccione Proceso...</t>
  </si>
  <si>
    <t>Primero seleccione el Proceso</t>
  </si>
  <si>
    <t>RIESGOS POR PROCESO</t>
  </si>
  <si>
    <t>OTROS RIESGOS DEL PROCESO</t>
  </si>
  <si>
    <t xml:space="preserve">Responsable </t>
  </si>
  <si>
    <t>Gerente</t>
  </si>
  <si>
    <t>Director Administrativo y Financiero</t>
  </si>
  <si>
    <t>Director Técnico</t>
  </si>
  <si>
    <t xml:space="preserve">Jefe de Oficina Asesora </t>
  </si>
  <si>
    <t>Profesional Especializado</t>
  </si>
  <si>
    <t>Profesional Universitario</t>
  </si>
  <si>
    <t>Técnico Administrativo</t>
  </si>
  <si>
    <t>Profesional Especializado / Técnico Administrativo</t>
  </si>
  <si>
    <t>TOTAL RIESGOS</t>
  </si>
  <si>
    <t>MATRIZ DE RIESGOS INTEGRADA 2021.V.2</t>
  </si>
  <si>
    <t>F-M-GC.01-01</t>
  </si>
  <si>
    <t>La RAP-E Región Central, de acuerdo con las disposiciones del artículo 2.2.1.1.1.6.1. del Decreto 1082 de 2015 y con base en la metodología para identificar y clasificar los riesgos elaborado por Colombia Compra Eficiente  procede a tipificar, estimar y asignar los riesgos de la presente contratación. Seguidamente, se identifican y describen los riesgos, según el tipo y la etapa del proceso de contratación en la que ocurre. Luego, se evalúan los riegos teniendo en cuenta su impacto y su probabilidad de ocurrencia.</t>
  </si>
  <si>
    <t>OBJETO CONTRACTUAL:</t>
  </si>
  <si>
    <t>MODALIDAD</t>
  </si>
  <si>
    <t>minima cuantia</t>
  </si>
  <si>
    <t>Contratar el servicio de alojamiento web (hosting) de la Entidad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</si>
</sst>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_-* #,##0.00\ &quot;€&quot;_-;\-* #,##0.00\ &quot;€&quot;_-;_-* &quot;-&quot;??\ &quot;€&quot;_-;_-@_-"/>
    <numFmt numFmtId="165" formatCode="_ [$€-2]\ * #,##0.00_ ;_ [$€-2]\ * \-#,##0.00_ ;_ [$€-2]\ * &quot;-&quot;??_ "/>
    <numFmt numFmtId="166" formatCode="&quot;$&quot;\ #,##0.00"/>
    <numFmt numFmtId="167" formatCode="_ * #,##0_ ;_ * \-#,##0_ ;_ * &quot;-&quot;_ ;_ @_ "/>
    <numFmt numFmtId="168" formatCode="_ * #,##0.000_ ;_ * \-#,##0.000_ ;_ * &quot;-&quot;??_ ;_ @_ "/>
    <numFmt numFmtId="169" formatCode="_ * #,##0.00_ ;_ * \-#,##0.00_ ;_ * &quot;-&quot;??_ ;_ @_ "/>
    <numFmt numFmtId="170" formatCode="_-&quot;$&quot;* #,##0_-;\-&quot;$&quot;* #,##0_-;_-&quot;$&quot;* &quot;-&quot;??_-;_-@_-"/>
    <numFmt numFmtId="171" formatCode="_ &quot;$&quot;\ * #,##0.00_ ;_ &quot;$&quot;\ * \-#,##0.00_ ;_ &quot;$&quot;\ * &quot;-&quot;??_ ;_ @_ "/>
    <numFmt numFmtId="172" formatCode="[$-C0A]d\ &quot;de&quot;\ mmmm\ &quot;de&quot;\ yyyy;@"/>
    <numFmt numFmtId="173" formatCode="d/mm/yyyy;@"/>
  </numFmts>
  <fonts count="54">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color indexed="8"/>
      <name val="MS Sans Serif"/>
      <family val="2"/>
    </font>
    <font>
      <sz val="11"/>
      <color theme="1"/>
      <name val="Calibri"/>
      <family val="2"/>
      <scheme val="minor"/>
    </font>
    <font>
      <sz val="9"/>
      <color theme="1"/>
      <name val="Arial"/>
      <family val="2"/>
    </font>
    <font>
      <b/>
      <sz val="9"/>
      <color theme="1"/>
      <name val="Arial"/>
      <family val="2"/>
    </font>
    <font>
      <b/>
      <sz val="18"/>
      <color theme="3"/>
      <name val="Calibri"/>
      <family val="2"/>
      <scheme val="minor"/>
    </font>
    <font>
      <sz val="10"/>
      <color theme="1"/>
      <name val="Arial"/>
      <family val="2"/>
    </font>
    <font>
      <b/>
      <sz val="11"/>
      <color theme="1"/>
      <name val="Calibri"/>
      <family val="2"/>
      <scheme val="minor"/>
    </font>
    <font>
      <b/>
      <sz val="16"/>
      <color theme="4"/>
      <name val="Calibri"/>
      <family val="2"/>
      <scheme val="minor"/>
    </font>
    <font>
      <b/>
      <sz val="10"/>
      <color theme="1"/>
      <name val="Arial"/>
      <family val="2"/>
    </font>
    <font>
      <b/>
      <sz val="18"/>
      <color theme="0"/>
      <name val="Calibri"/>
      <family val="2"/>
      <scheme val="minor"/>
    </font>
    <font>
      <b/>
      <sz val="12"/>
      <color theme="3"/>
      <name val="Calibri"/>
      <family val="2"/>
      <scheme val="minor"/>
    </font>
    <font>
      <sz val="9"/>
      <color theme="1"/>
      <name val="Calibri"/>
      <family val="2"/>
      <scheme val="minor"/>
    </font>
    <font>
      <b/>
      <sz val="9"/>
      <color theme="1"/>
      <name val="Calibri"/>
      <family val="2"/>
      <scheme val="minor"/>
    </font>
    <font>
      <b/>
      <sz val="16"/>
      <name val="Calibri"/>
      <family val="2"/>
      <scheme val="minor"/>
    </font>
    <font>
      <b/>
      <sz val="11"/>
      <color indexed="8"/>
      <name val="Calibri"/>
      <family val="2"/>
      <scheme val="minor"/>
    </font>
    <font>
      <sz val="11"/>
      <name val="Calibri"/>
      <family val="2"/>
      <scheme val="minor"/>
    </font>
    <font>
      <sz val="11"/>
      <color indexed="8"/>
      <name val="Calibri"/>
      <family val="2"/>
      <scheme val="minor"/>
    </font>
    <font>
      <sz val="11"/>
      <color rgb="FF0070C0"/>
      <name val="Calibri"/>
      <family val="2"/>
      <scheme val="minor"/>
    </font>
    <font>
      <b/>
      <sz val="14"/>
      <name val="Calibri"/>
      <family val="2"/>
      <scheme val="minor"/>
    </font>
    <font>
      <b/>
      <sz val="14"/>
      <color rgb="FF0070C0"/>
      <name val="Calibri"/>
      <family val="2"/>
      <scheme val="minor"/>
    </font>
    <font>
      <b/>
      <sz val="16"/>
      <color rgb="FF0070C0"/>
      <name val="Calibri"/>
      <family val="2"/>
      <scheme val="minor"/>
    </font>
    <font>
      <b/>
      <sz val="11"/>
      <color rgb="FF0070C0"/>
      <name val="Calibri"/>
      <family val="2"/>
      <scheme val="minor"/>
    </font>
    <font>
      <i/>
      <sz val="11"/>
      <color indexed="8"/>
      <name val="Calibri"/>
      <family val="2"/>
      <scheme val="minor"/>
    </font>
    <font>
      <b/>
      <sz val="18"/>
      <color theme="9" tint="-0.249977111117893"/>
      <name val="Calibri"/>
      <family val="2"/>
      <scheme val="minor"/>
    </font>
    <font>
      <b/>
      <sz val="16"/>
      <color theme="9" tint="-0.249977111117893"/>
      <name val="Calibri"/>
      <family val="2"/>
      <scheme val="minor"/>
    </font>
    <font>
      <sz val="8"/>
      <color theme="1"/>
      <name val="Arial"/>
      <family val="2"/>
    </font>
    <font>
      <b/>
      <sz val="14"/>
      <color theme="3"/>
      <name val="Calibri"/>
      <family val="2"/>
      <scheme val="minor"/>
    </font>
    <font>
      <sz val="9"/>
      <name val="Arial"/>
      <family val="2"/>
    </font>
    <font>
      <u/>
      <sz val="11"/>
      <color theme="10"/>
      <name val="Calibri"/>
      <family val="2"/>
      <scheme val="minor"/>
    </font>
    <font>
      <b/>
      <sz val="18"/>
      <color rgb="FF002060"/>
      <name val="Arial"/>
      <family val="2"/>
    </font>
    <font>
      <sz val="11"/>
      <color theme="1"/>
      <name val="Arial"/>
      <family val="2"/>
    </font>
    <font>
      <sz val="16"/>
      <color indexed="8"/>
      <name val="Arial"/>
      <family val="2"/>
    </font>
    <font>
      <b/>
      <sz val="12"/>
      <color theme="1"/>
      <name val="Arial"/>
      <family val="2"/>
    </font>
    <font>
      <b/>
      <sz val="8"/>
      <color theme="1"/>
      <name val="Arial"/>
      <family val="2"/>
    </font>
    <font>
      <b/>
      <sz val="9"/>
      <color indexed="8"/>
      <name val="Arial"/>
      <family val="2"/>
    </font>
    <font>
      <u/>
      <sz val="11"/>
      <color theme="10"/>
      <name val="Arial"/>
      <family val="2"/>
    </font>
    <font>
      <sz val="8"/>
      <color indexed="8"/>
      <name val="Arial"/>
      <family val="2"/>
    </font>
    <font>
      <i/>
      <sz val="11"/>
      <color indexed="8"/>
      <name val="Arial"/>
      <family val="2"/>
    </font>
    <font>
      <sz val="11"/>
      <color indexed="8"/>
      <name val="Calibri"/>
      <family val="2"/>
    </font>
    <font>
      <sz val="11"/>
      <color indexed="8"/>
      <name val="Cambria"/>
      <family val="2"/>
      <scheme val="major"/>
    </font>
    <font>
      <b/>
      <sz val="36"/>
      <color rgb="FF002060"/>
      <name val="Cambria"/>
      <family val="2"/>
      <scheme val="major"/>
    </font>
  </fonts>
  <fills count="23">
    <fill>
      <patternFill patternType="none"/>
    </fill>
    <fill>
      <patternFill patternType="gray125"/>
    </fill>
    <fill>
      <patternFill patternType="solid">
        <fgColor theme="4" tint="0.79998168889431442"/>
        <bgColor indexed="64"/>
      </patternFill>
    </fill>
    <fill>
      <patternFill patternType="solid">
        <fgColor rgb="FF66FF33"/>
        <bgColor indexed="64"/>
      </patternFill>
    </fill>
    <fill>
      <patternFill patternType="solid">
        <fgColor rgb="FFFFFF00"/>
        <bgColor indexed="64"/>
      </patternFill>
    </fill>
    <fill>
      <patternFill patternType="solid">
        <fgColor rgb="FFF79646"/>
        <bgColor indexed="64"/>
      </patternFill>
    </fill>
    <fill>
      <patternFill patternType="solid">
        <fgColor rgb="FFFF0000"/>
        <bgColor indexed="64"/>
      </patternFill>
    </fill>
    <fill>
      <patternFill patternType="solid">
        <fgColor theme="3" tint="0.79998168889431442"/>
        <bgColor indexed="64"/>
      </patternFill>
    </fill>
    <fill>
      <patternFill patternType="solid">
        <fgColor theme="0"/>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indexed="9"/>
        <bgColor indexed="64"/>
      </patternFill>
    </fill>
    <fill>
      <patternFill patternType="solid">
        <fgColor rgb="FF92D050"/>
        <bgColor indexed="64"/>
      </patternFill>
    </fill>
    <fill>
      <patternFill patternType="solid">
        <fgColor rgb="FFFFC000"/>
        <bgColor indexed="64"/>
      </patternFill>
    </fill>
    <fill>
      <patternFill patternType="solid">
        <fgColor theme="0" tint="-0.249977111117893"/>
        <bgColor indexed="64"/>
      </patternFill>
    </fill>
    <fill>
      <patternFill patternType="solid">
        <fgColor theme="7" tint="0.59999389629810485"/>
        <bgColor indexed="64"/>
      </patternFill>
    </fill>
    <fill>
      <patternFill patternType="solid">
        <fgColor theme="3"/>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6" tint="0.79998168889431442"/>
        <bgColor indexed="64"/>
      </patternFill>
    </fill>
    <fill>
      <patternFill patternType="solid">
        <fgColor theme="2" tint="-9.9978637043366805E-2"/>
        <bgColor indexed="64"/>
      </patternFill>
    </fill>
    <fill>
      <patternFill patternType="solid">
        <fgColor theme="9"/>
        <bgColor indexed="64"/>
      </patternFill>
    </fill>
    <fill>
      <patternFill patternType="solid">
        <fgColor rgb="FF002060"/>
        <bgColor indexed="64"/>
      </patternFill>
    </fill>
  </fills>
  <borders count="3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right style="medium">
        <color indexed="64"/>
      </right>
      <top/>
      <bottom style="thin">
        <color indexed="64"/>
      </bottom>
      <diagonal/>
    </border>
    <border>
      <left/>
      <right style="medium">
        <color indexed="64"/>
      </right>
      <top style="thin">
        <color indexed="64"/>
      </top>
      <bottom/>
      <diagonal/>
    </border>
    <border>
      <left style="dotted">
        <color indexed="64"/>
      </left>
      <right style="dotted">
        <color indexed="64"/>
      </right>
      <top style="dotted">
        <color indexed="64"/>
      </top>
      <bottom style="dotted">
        <color indexed="64"/>
      </bottom>
      <diagonal/>
    </border>
    <border>
      <left style="dotted">
        <color indexed="64"/>
      </left>
      <right style="dotted">
        <color indexed="64"/>
      </right>
      <top/>
      <bottom style="dotted">
        <color indexed="64"/>
      </bottom>
      <diagonal/>
    </border>
    <border>
      <left/>
      <right/>
      <top/>
      <bottom style="dotted">
        <color indexed="64"/>
      </bottom>
      <diagonal/>
    </border>
    <border>
      <left style="dotted">
        <color indexed="64"/>
      </left>
      <right/>
      <top style="dotted">
        <color indexed="64"/>
      </top>
      <bottom/>
      <diagonal/>
    </border>
    <border>
      <left/>
      <right style="dotted">
        <color indexed="64"/>
      </right>
      <top style="dotted">
        <color indexed="64"/>
      </top>
      <bottom/>
      <diagonal/>
    </border>
    <border>
      <left style="dotted">
        <color indexed="64"/>
      </left>
      <right/>
      <top/>
      <bottom/>
      <diagonal/>
    </border>
    <border>
      <left/>
      <right style="dotted">
        <color indexed="64"/>
      </right>
      <top/>
      <bottom/>
      <diagonal/>
    </border>
    <border>
      <left style="dotted">
        <color indexed="64"/>
      </left>
      <right/>
      <top/>
      <bottom style="dotted">
        <color indexed="64"/>
      </bottom>
      <diagonal/>
    </border>
    <border>
      <left/>
      <right style="dotted">
        <color indexed="64"/>
      </right>
      <top/>
      <bottom style="dotted">
        <color indexed="64"/>
      </bottom>
      <diagonal/>
    </border>
  </borders>
  <cellStyleXfs count="63">
    <xf numFmtId="0" fontId="0" fillId="0" borderId="0"/>
    <xf numFmtId="0" fontId="11" fillId="0" borderId="0"/>
    <xf numFmtId="165" fontId="12" fillId="0" borderId="0" applyFont="0" applyFill="0" applyBorder="0" applyAlignment="0" applyProtection="0"/>
    <xf numFmtId="166" fontId="12" fillId="0" borderId="0" applyFont="0" applyFill="0" applyBorder="0" applyAlignment="0" applyProtection="0"/>
    <xf numFmtId="167" fontId="12" fillId="0" borderId="0" applyFont="0" applyFill="0" applyBorder="0" applyAlignment="0" applyProtection="0"/>
    <xf numFmtId="167" fontId="12" fillId="0" borderId="0" applyFont="0" applyFill="0" applyBorder="0" applyAlignment="0" applyProtection="0"/>
    <xf numFmtId="168"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8" fontId="12" fillId="0" borderId="0" applyFont="0" applyFill="0" applyBorder="0" applyAlignment="0" applyProtection="0"/>
    <xf numFmtId="168" fontId="12" fillId="0" borderId="0" applyFont="0" applyFill="0" applyBorder="0" applyAlignment="0" applyProtection="0"/>
    <xf numFmtId="168" fontId="12" fillId="0" borderId="0" applyFont="0" applyFill="0" applyBorder="0" applyAlignment="0" applyProtection="0"/>
    <xf numFmtId="168" fontId="12" fillId="0" borderId="0" applyFont="0" applyFill="0" applyBorder="0" applyAlignment="0" applyProtection="0"/>
    <xf numFmtId="168" fontId="12" fillId="0" borderId="0" applyFont="0" applyFill="0" applyBorder="0" applyAlignment="0" applyProtection="0"/>
    <xf numFmtId="168" fontId="12" fillId="0" borderId="0" applyFont="0" applyFill="0" applyBorder="0" applyAlignment="0" applyProtection="0"/>
    <xf numFmtId="168" fontId="12" fillId="0" borderId="0" applyFont="0" applyFill="0" applyBorder="0" applyAlignment="0" applyProtection="0"/>
    <xf numFmtId="168" fontId="12" fillId="0" borderId="0" applyFont="0" applyFill="0" applyBorder="0" applyAlignment="0" applyProtection="0"/>
    <xf numFmtId="170" fontId="12" fillId="0" borderId="0" applyFont="0" applyFill="0" applyBorder="0" applyAlignment="0" applyProtection="0"/>
    <xf numFmtId="171" fontId="12" fillId="0" borderId="0" applyFont="0" applyFill="0" applyBorder="0" applyAlignment="0" applyProtection="0"/>
    <xf numFmtId="171" fontId="12" fillId="0" borderId="0" applyFont="0" applyFill="0" applyBorder="0" applyAlignment="0" applyProtection="0"/>
    <xf numFmtId="0" fontId="12" fillId="0" borderId="0"/>
    <xf numFmtId="0" fontId="13" fillId="0" borderId="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4" fillId="0" borderId="0" applyFont="0" applyFill="0" applyBorder="0" applyAlignment="0" applyProtection="0"/>
    <xf numFmtId="0" fontId="10" fillId="0" borderId="0"/>
    <xf numFmtId="0" fontId="9" fillId="0" borderId="0"/>
    <xf numFmtId="9" fontId="9" fillId="0" borderId="0" applyFont="0" applyFill="0" applyBorder="0" applyAlignment="0" applyProtection="0"/>
    <xf numFmtId="0" fontId="8" fillId="0" borderId="0"/>
    <xf numFmtId="0" fontId="6" fillId="0" borderId="0"/>
    <xf numFmtId="164" fontId="6" fillId="0" borderId="0" applyFont="0" applyFill="0" applyBorder="0" applyAlignment="0" applyProtection="0"/>
    <xf numFmtId="9" fontId="6" fillId="0" borderId="0" applyFont="0" applyFill="0" applyBorder="0" applyAlignment="0" applyProtection="0"/>
    <xf numFmtId="0" fontId="6" fillId="0" borderId="0"/>
    <xf numFmtId="0" fontId="6" fillId="0" borderId="0"/>
    <xf numFmtId="9" fontId="6" fillId="0" borderId="0" applyFont="0" applyFill="0" applyBorder="0" applyAlignment="0" applyProtection="0"/>
    <xf numFmtId="0" fontId="6" fillId="0" borderId="0"/>
    <xf numFmtId="0" fontId="5" fillId="0" borderId="0"/>
    <xf numFmtId="0" fontId="5" fillId="0" borderId="0"/>
    <xf numFmtId="164" fontId="5" fillId="0" borderId="0" applyFont="0" applyFill="0" applyBorder="0" applyAlignment="0" applyProtection="0"/>
    <xf numFmtId="9" fontId="5" fillId="0" borderId="0" applyFont="0" applyFill="0" applyBorder="0" applyAlignment="0" applyProtection="0"/>
    <xf numFmtId="0" fontId="5" fillId="0" borderId="0"/>
    <xf numFmtId="0" fontId="5" fillId="0" borderId="0"/>
    <xf numFmtId="9" fontId="5" fillId="0" borderId="0" applyFont="0" applyFill="0" applyBorder="0" applyAlignment="0" applyProtection="0"/>
    <xf numFmtId="0" fontId="5" fillId="0" borderId="0"/>
    <xf numFmtId="0" fontId="4" fillId="0" borderId="0"/>
    <xf numFmtId="164" fontId="4" fillId="0" borderId="0" applyFont="0" applyFill="0" applyBorder="0" applyAlignment="0" applyProtection="0"/>
    <xf numFmtId="9" fontId="4" fillId="0" borderId="0" applyFont="0" applyFill="0" applyBorder="0" applyAlignment="0" applyProtection="0"/>
    <xf numFmtId="0" fontId="4" fillId="0" borderId="0"/>
    <xf numFmtId="0" fontId="4" fillId="0" borderId="0"/>
    <xf numFmtId="9" fontId="4" fillId="0" borderId="0" applyFont="0" applyFill="0" applyBorder="0" applyAlignment="0" applyProtection="0"/>
    <xf numFmtId="0" fontId="4" fillId="0" borderId="0"/>
    <xf numFmtId="164" fontId="3" fillId="0" borderId="0" applyFont="0" applyFill="0" applyBorder="0" applyAlignment="0" applyProtection="0"/>
    <xf numFmtId="9" fontId="3" fillId="0" borderId="0" applyFont="0" applyFill="0" applyBorder="0" applyAlignment="0" applyProtection="0"/>
    <xf numFmtId="0" fontId="3" fillId="0" borderId="0"/>
    <xf numFmtId="0" fontId="3" fillId="0" borderId="0"/>
    <xf numFmtId="0" fontId="3" fillId="0" borderId="0"/>
    <xf numFmtId="0" fontId="41" fillId="0" borderId="0" applyNumberFormat="0" applyFill="0" applyBorder="0" applyAlignment="0" applyProtection="0"/>
    <xf numFmtId="0" fontId="51" fillId="0" borderId="0" applyNumberFormat="0" applyFill="0" applyBorder="0" applyProtection="0"/>
  </cellStyleXfs>
  <cellXfs count="334">
    <xf numFmtId="0" fontId="0" fillId="0" borderId="0" xfId="0"/>
    <xf numFmtId="0" fontId="15" fillId="0" borderId="1" xfId="0" applyFont="1" applyBorder="1" applyAlignment="1">
      <alignment horizontal="center" vertical="center" wrapText="1"/>
    </xf>
    <xf numFmtId="0" fontId="16" fillId="0" borderId="1" xfId="0" applyFont="1" applyBorder="1" applyAlignment="1">
      <alignment horizontal="center" vertical="center" wrapText="1"/>
    </xf>
    <xf numFmtId="0" fontId="15" fillId="3" borderId="1" xfId="0" applyFont="1" applyFill="1" applyBorder="1" applyAlignment="1">
      <alignment horizontal="center" vertical="center" wrapText="1"/>
    </xf>
    <xf numFmtId="0" fontId="15" fillId="4" borderId="1" xfId="0" applyFont="1" applyFill="1" applyBorder="1" applyAlignment="1">
      <alignment horizontal="center" vertical="center" wrapText="1"/>
    </xf>
    <xf numFmtId="0" fontId="15" fillId="5" borderId="1" xfId="0" applyFont="1" applyFill="1" applyBorder="1" applyAlignment="1">
      <alignment horizontal="center" vertical="center" wrapText="1"/>
    </xf>
    <xf numFmtId="0" fontId="15" fillId="6" borderId="1" xfId="0" applyFont="1" applyFill="1" applyBorder="1" applyAlignment="1">
      <alignment horizontal="center" vertical="center" wrapText="1"/>
    </xf>
    <xf numFmtId="0" fontId="0" fillId="8" borderId="0" xfId="0" applyFill="1"/>
    <xf numFmtId="0" fontId="0" fillId="9" borderId="0" xfId="0" applyFill="1"/>
    <xf numFmtId="0" fontId="16" fillId="0" borderId="1" xfId="0" applyFont="1" applyBorder="1" applyAlignment="1">
      <alignment vertical="center" wrapText="1"/>
    </xf>
    <xf numFmtId="0" fontId="0" fillId="8" borderId="1" xfId="0" applyFill="1" applyBorder="1" applyAlignment="1">
      <alignment horizontal="center" vertical="center"/>
    </xf>
    <xf numFmtId="0" fontId="0" fillId="2" borderId="1" xfId="0" applyFill="1" applyBorder="1" applyAlignment="1">
      <alignment horizontal="center" vertical="center"/>
    </xf>
    <xf numFmtId="0" fontId="15" fillId="6" borderId="0" xfId="0" applyFont="1" applyFill="1" applyAlignment="1">
      <alignment horizontal="center" vertical="center" wrapText="1"/>
    </xf>
    <xf numFmtId="0" fontId="15" fillId="4" borderId="9" xfId="0" applyFont="1" applyFill="1" applyBorder="1" applyAlignment="1">
      <alignment horizontal="center" vertical="center" wrapText="1"/>
    </xf>
    <xf numFmtId="0" fontId="15" fillId="5" borderId="10" xfId="0" applyFont="1" applyFill="1" applyBorder="1" applyAlignment="1">
      <alignment horizontal="center" vertical="center" wrapText="1"/>
    </xf>
    <xf numFmtId="0" fontId="15" fillId="5" borderId="4" xfId="0" applyFont="1" applyFill="1" applyBorder="1" applyAlignment="1">
      <alignment horizontal="center" vertical="center" wrapText="1"/>
    </xf>
    <xf numFmtId="0" fontId="15" fillId="6" borderId="4" xfId="0" applyFont="1" applyFill="1" applyBorder="1" applyAlignment="1">
      <alignment horizontal="center" vertical="center" wrapText="1"/>
    </xf>
    <xf numFmtId="0" fontId="15" fillId="6" borderId="11" xfId="0" applyFont="1" applyFill="1" applyBorder="1" applyAlignment="1">
      <alignment horizontal="center" vertical="center" wrapText="1"/>
    </xf>
    <xf numFmtId="0" fontId="15" fillId="3" borderId="3" xfId="0" applyFont="1" applyFill="1" applyBorder="1" applyAlignment="1">
      <alignment vertical="center" wrapText="1"/>
    </xf>
    <xf numFmtId="0" fontId="0" fillId="8" borderId="15" xfId="0" applyFill="1" applyBorder="1" applyAlignment="1">
      <alignment horizontal="center" vertical="center"/>
    </xf>
    <xf numFmtId="0" fontId="21" fillId="3" borderId="2" xfId="0" applyFont="1" applyFill="1" applyBorder="1" applyAlignment="1">
      <alignment vertical="center" wrapText="1"/>
    </xf>
    <xf numFmtId="0" fontId="21" fillId="4" borderId="0" xfId="0" applyFont="1" applyFill="1" applyAlignment="1">
      <alignment horizontal="right" vertical="center" wrapText="1"/>
    </xf>
    <xf numFmtId="0" fontId="21" fillId="4" borderId="0" xfId="0" applyFont="1" applyFill="1" applyAlignment="1">
      <alignment horizontal="center" vertical="center" wrapText="1"/>
    </xf>
    <xf numFmtId="9" fontId="21" fillId="4" borderId="0" xfId="29" applyFont="1" applyFill="1" applyBorder="1" applyAlignment="1">
      <alignment horizontal="left" vertical="center" wrapText="1"/>
    </xf>
    <xf numFmtId="0" fontId="15" fillId="5" borderId="0" xfId="0" applyFont="1" applyFill="1" applyAlignment="1">
      <alignment vertical="center" wrapText="1"/>
    </xf>
    <xf numFmtId="0" fontId="21" fillId="5" borderId="0" xfId="0" applyFont="1" applyFill="1" applyAlignment="1">
      <alignment vertical="center" wrapText="1"/>
    </xf>
    <xf numFmtId="9" fontId="21" fillId="5" borderId="0" xfId="29" applyFont="1" applyFill="1" applyBorder="1" applyAlignment="1">
      <alignment horizontal="left" vertical="center" wrapText="1"/>
    </xf>
    <xf numFmtId="0" fontId="21" fillId="6" borderId="11" xfId="0" applyFont="1" applyFill="1" applyBorder="1" applyAlignment="1">
      <alignment horizontal="right" vertical="center" wrapText="1"/>
    </xf>
    <xf numFmtId="9" fontId="21" fillId="6" borderId="8" xfId="29" applyFont="1" applyFill="1" applyBorder="1" applyAlignment="1">
      <alignment horizontal="left" vertical="center" wrapText="1"/>
    </xf>
    <xf numFmtId="0" fontId="24" fillId="10" borderId="0" xfId="0" applyFont="1" applyFill="1" applyAlignment="1">
      <alignment vertical="center" wrapText="1"/>
    </xf>
    <xf numFmtId="0" fontId="7" fillId="0" borderId="0" xfId="0" applyFont="1"/>
    <xf numFmtId="0" fontId="29" fillId="11" borderId="0" xfId="31" applyFont="1" applyFill="1" applyAlignment="1" applyProtection="1">
      <alignment horizontal="center" vertical="center" wrapText="1"/>
      <protection hidden="1"/>
    </xf>
    <xf numFmtId="0" fontId="7" fillId="0" borderId="0" xfId="0" applyFont="1" applyAlignment="1">
      <alignment horizontal="center" vertical="center"/>
    </xf>
    <xf numFmtId="0" fontId="19" fillId="0" borderId="0" xfId="0" applyFont="1" applyAlignment="1">
      <alignment horizontal="center" vertical="center" wrapText="1"/>
    </xf>
    <xf numFmtId="0" fontId="19" fillId="7" borderId="1" xfId="0" applyFont="1" applyFill="1" applyBorder="1" applyAlignment="1">
      <alignment horizontal="center" vertical="center"/>
    </xf>
    <xf numFmtId="0" fontId="29" fillId="12" borderId="1" xfId="31" applyFont="1" applyFill="1" applyBorder="1" applyAlignment="1" applyProtection="1">
      <alignment vertical="center" wrapText="1"/>
      <protection hidden="1"/>
    </xf>
    <xf numFmtId="0" fontId="29" fillId="11" borderId="1" xfId="31" applyFont="1" applyFill="1" applyBorder="1" applyAlignment="1" applyProtection="1">
      <alignment horizontal="center" vertical="center" wrapText="1"/>
      <protection hidden="1"/>
    </xf>
    <xf numFmtId="0" fontId="29" fillId="4" borderId="1" xfId="31" applyFont="1" applyFill="1" applyBorder="1" applyAlignment="1" applyProtection="1">
      <alignment vertical="center" wrapText="1"/>
      <protection hidden="1"/>
    </xf>
    <xf numFmtId="0" fontId="29" fillId="13" borderId="1" xfId="31" applyFont="1" applyFill="1" applyBorder="1" applyAlignment="1" applyProtection="1">
      <alignment vertical="center" wrapText="1"/>
      <protection hidden="1"/>
    </xf>
    <xf numFmtId="0" fontId="29" fillId="6" borderId="1" xfId="31" applyFont="1" applyFill="1" applyBorder="1" applyAlignment="1" applyProtection="1">
      <alignment vertical="center" wrapText="1"/>
      <protection hidden="1"/>
    </xf>
    <xf numFmtId="0" fontId="30" fillId="0" borderId="0" xfId="0" applyFont="1"/>
    <xf numFmtId="0" fontId="27" fillId="14" borderId="1" xfId="31" applyFont="1" applyFill="1" applyBorder="1" applyAlignment="1" applyProtection="1">
      <alignment horizontal="center" vertical="center"/>
      <protection hidden="1"/>
    </xf>
    <xf numFmtId="0" fontId="7" fillId="10" borderId="0" xfId="0" applyFont="1" applyFill="1"/>
    <xf numFmtId="0" fontId="7" fillId="10" borderId="0" xfId="1" applyFont="1" applyFill="1" applyAlignment="1">
      <alignment horizontal="center" vertical="center" wrapText="1"/>
    </xf>
    <xf numFmtId="0" fontId="7" fillId="10" borderId="0" xfId="1" applyFont="1" applyFill="1"/>
    <xf numFmtId="0" fontId="7" fillId="10" borderId="0" xfId="1" applyFont="1" applyFill="1" applyAlignment="1">
      <alignment vertical="center" wrapText="1"/>
    </xf>
    <xf numFmtId="0" fontId="7" fillId="10" borderId="0" xfId="1" applyFont="1" applyFill="1" applyAlignment="1">
      <alignment horizontal="justify" vertical="center" wrapText="1"/>
    </xf>
    <xf numFmtId="9" fontId="21" fillId="3" borderId="9" xfId="29" applyFont="1" applyFill="1" applyBorder="1" applyAlignment="1">
      <alignment horizontal="left" vertical="center" wrapText="1"/>
    </xf>
    <xf numFmtId="0" fontId="19" fillId="0" borderId="0" xfId="0" applyFont="1" applyAlignment="1">
      <alignment vertical="center" wrapText="1"/>
    </xf>
    <xf numFmtId="0" fontId="27" fillId="11" borderId="1" xfId="31" applyFont="1" applyFill="1" applyBorder="1" applyAlignment="1" applyProtection="1">
      <alignment horizontal="center" vertical="center" wrapText="1"/>
      <protection hidden="1"/>
    </xf>
    <xf numFmtId="0" fontId="16" fillId="2" borderId="13" xfId="0" applyFont="1" applyFill="1" applyBorder="1" applyAlignment="1">
      <alignment vertical="center" wrapText="1"/>
    </xf>
    <xf numFmtId="0" fontId="16" fillId="2" borderId="2" xfId="0" applyFont="1" applyFill="1" applyBorder="1" applyAlignment="1">
      <alignment vertical="center" wrapText="1"/>
    </xf>
    <xf numFmtId="0" fontId="15" fillId="4" borderId="3" xfId="0" applyFont="1" applyFill="1" applyBorder="1" applyAlignment="1">
      <alignment vertical="center" wrapText="1"/>
    </xf>
    <xf numFmtId="0" fontId="15" fillId="5" borderId="7" xfId="0" applyFont="1" applyFill="1" applyBorder="1" applyAlignment="1">
      <alignment vertical="center" wrapText="1"/>
    </xf>
    <xf numFmtId="9" fontId="21" fillId="3" borderId="9" xfId="29" applyFont="1" applyFill="1" applyBorder="1" applyAlignment="1">
      <alignment vertical="center" wrapText="1"/>
    </xf>
    <xf numFmtId="0" fontId="21" fillId="6" borderId="11" xfId="0" applyFont="1" applyFill="1" applyBorder="1" applyAlignment="1">
      <alignment horizontal="left" vertical="center" wrapText="1"/>
    </xf>
    <xf numFmtId="49" fontId="29" fillId="11" borderId="1" xfId="31" applyNumberFormat="1" applyFont="1" applyFill="1" applyBorder="1" applyAlignment="1" applyProtection="1">
      <alignment horizontal="center" vertical="center" wrapText="1"/>
      <protection hidden="1"/>
    </xf>
    <xf numFmtId="0" fontId="7" fillId="10" borderId="0" xfId="0" applyFont="1" applyFill="1" applyAlignment="1">
      <alignment horizontal="center"/>
    </xf>
    <xf numFmtId="0" fontId="19" fillId="15" borderId="24" xfId="0" applyFont="1" applyFill="1" applyBorder="1" applyAlignment="1">
      <alignment horizontal="center" vertical="center" wrapText="1"/>
    </xf>
    <xf numFmtId="0" fontId="7" fillId="10" borderId="0" xfId="1" applyFont="1" applyFill="1" applyAlignment="1">
      <alignment textRotation="90"/>
    </xf>
    <xf numFmtId="0" fontId="7" fillId="10" borderId="0" xfId="1" applyFont="1" applyFill="1" applyAlignment="1">
      <alignment horizontal="center"/>
    </xf>
    <xf numFmtId="0" fontId="23" fillId="8" borderId="0" xfId="0" applyFont="1" applyFill="1" applyAlignment="1">
      <alignment horizontal="left"/>
    </xf>
    <xf numFmtId="0" fontId="16" fillId="0" borderId="1" xfId="0" applyFont="1" applyBorder="1" applyAlignment="1">
      <alignment horizontal="left" vertical="center" wrapText="1"/>
    </xf>
    <xf numFmtId="0" fontId="15" fillId="0" borderId="13" xfId="0" applyFont="1" applyBorder="1" applyAlignment="1">
      <alignment horizontal="center" vertical="center" wrapText="1"/>
    </xf>
    <xf numFmtId="0" fontId="15" fillId="21" borderId="1" xfId="0" applyFont="1" applyFill="1" applyBorder="1" applyAlignment="1">
      <alignment horizontal="center" vertical="center" wrapText="1"/>
    </xf>
    <xf numFmtId="0" fontId="16" fillId="8" borderId="0" xfId="0" applyFont="1" applyFill="1" applyAlignment="1">
      <alignment horizontal="center" vertical="center" textRotation="90" wrapText="1"/>
    </xf>
    <xf numFmtId="0" fontId="16" fillId="8" borderId="0" xfId="0" applyFont="1" applyFill="1" applyAlignment="1">
      <alignment vertical="center" wrapText="1"/>
    </xf>
    <xf numFmtId="0" fontId="16" fillId="8" borderId="0" xfId="0" applyFont="1" applyFill="1" applyAlignment="1">
      <alignment horizontal="center" vertical="center" wrapText="1"/>
    </xf>
    <xf numFmtId="0" fontId="15" fillId="8" borderId="0" xfId="0" applyFont="1" applyFill="1" applyAlignment="1">
      <alignment horizontal="center" vertical="center" wrapText="1"/>
    </xf>
    <xf numFmtId="17" fontId="15" fillId="0" borderId="1" xfId="0" applyNumberFormat="1" applyFont="1" applyBorder="1" applyAlignment="1">
      <alignment horizontal="center" vertical="center" wrapText="1"/>
    </xf>
    <xf numFmtId="0" fontId="22" fillId="16" borderId="0" xfId="0" applyFont="1" applyFill="1" applyAlignment="1">
      <alignment vertical="center"/>
    </xf>
    <xf numFmtId="0" fontId="16" fillId="0" borderId="0" xfId="0" applyFont="1" applyAlignment="1">
      <alignment vertical="center" wrapText="1"/>
    </xf>
    <xf numFmtId="0" fontId="16" fillId="0" borderId="0" xfId="0" applyFont="1" applyAlignment="1">
      <alignment horizontal="center" vertical="center" wrapText="1"/>
    </xf>
    <xf numFmtId="0" fontId="19" fillId="0" borderId="1" xfId="0" applyFont="1" applyBorder="1" applyAlignment="1">
      <alignment horizontal="center" vertical="center"/>
    </xf>
    <xf numFmtId="0" fontId="19" fillId="19" borderId="24" xfId="0" applyFont="1" applyFill="1" applyBorder="1" applyAlignment="1">
      <alignment horizontal="center" vertical="center" textRotation="90" wrapText="1"/>
    </xf>
    <xf numFmtId="0" fontId="19" fillId="18" borderId="24" xfId="0" applyFont="1" applyFill="1" applyBorder="1" applyAlignment="1">
      <alignment horizontal="center" vertical="center" textRotation="90" wrapText="1"/>
    </xf>
    <xf numFmtId="0" fontId="16" fillId="2" borderId="13" xfId="0" applyFont="1" applyFill="1" applyBorder="1" applyAlignment="1">
      <alignment horizontal="center" vertical="center" wrapText="1"/>
    </xf>
    <xf numFmtId="0" fontId="15" fillId="5" borderId="0" xfId="0" applyFont="1" applyFill="1" applyAlignment="1">
      <alignment horizontal="center" vertical="center" wrapText="1"/>
    </xf>
    <xf numFmtId="0" fontId="16" fillId="2" borderId="1" xfId="0" applyFont="1" applyFill="1" applyBorder="1" applyAlignment="1">
      <alignment horizontal="center" vertical="center" wrapText="1"/>
    </xf>
    <xf numFmtId="0" fontId="40" fillId="4" borderId="1" xfId="0" applyFont="1" applyFill="1" applyBorder="1" applyAlignment="1">
      <alignment horizontal="center" vertical="center" wrapText="1"/>
    </xf>
    <xf numFmtId="0" fontId="40" fillId="6" borderId="1" xfId="0" applyFont="1" applyFill="1" applyBorder="1" applyAlignment="1">
      <alignment horizontal="center" vertical="center" wrapText="1"/>
    </xf>
    <xf numFmtId="1" fontId="16" fillId="0" borderId="1" xfId="0" applyNumberFormat="1" applyFont="1" applyBorder="1" applyAlignment="1">
      <alignment horizontal="center" vertical="center" wrapText="1"/>
    </xf>
    <xf numFmtId="9" fontId="21" fillId="4" borderId="9" xfId="29" applyFont="1" applyFill="1" applyBorder="1" applyAlignment="1">
      <alignment horizontal="left" vertical="center" wrapText="1"/>
    </xf>
    <xf numFmtId="9" fontId="21" fillId="4" borderId="9" xfId="29" applyFont="1" applyFill="1" applyBorder="1" applyAlignment="1">
      <alignment vertical="center" wrapText="1"/>
    </xf>
    <xf numFmtId="0" fontId="21" fillId="3" borderId="2" xfId="0" applyFont="1" applyFill="1" applyBorder="1" applyAlignment="1">
      <alignment horizontal="right" vertical="center" wrapText="1"/>
    </xf>
    <xf numFmtId="9" fontId="21" fillId="6" borderId="0" xfId="29" applyFont="1" applyFill="1" applyBorder="1" applyAlignment="1">
      <alignment horizontal="left" vertical="center" wrapText="1"/>
    </xf>
    <xf numFmtId="0" fontId="21" fillId="5" borderId="0" xfId="0" applyFont="1" applyFill="1" applyAlignment="1">
      <alignment horizontal="right" vertical="center" wrapText="1"/>
    </xf>
    <xf numFmtId="9" fontId="16" fillId="6" borderId="0" xfId="29" applyFont="1" applyFill="1" applyBorder="1" applyAlignment="1">
      <alignment horizontal="left" vertical="center" wrapText="1"/>
    </xf>
    <xf numFmtId="9" fontId="21" fillId="4" borderId="9" xfId="29" applyFont="1" applyFill="1" applyBorder="1" applyAlignment="1">
      <alignment horizontal="right" vertical="center" wrapText="1"/>
    </xf>
    <xf numFmtId="0" fontId="16" fillId="2" borderId="5" xfId="0" applyFont="1" applyFill="1" applyBorder="1" applyAlignment="1">
      <alignment horizontal="center" vertical="center" wrapText="1"/>
    </xf>
    <xf numFmtId="0" fontId="0" fillId="8" borderId="4" xfId="0" applyFill="1" applyBorder="1"/>
    <xf numFmtId="0" fontId="15" fillId="4" borderId="10" xfId="0" applyFont="1" applyFill="1" applyBorder="1" applyAlignment="1">
      <alignment horizontal="center" vertical="center" wrapText="1"/>
    </xf>
    <xf numFmtId="9" fontId="21" fillId="6" borderId="4" xfId="29" applyFont="1" applyFill="1" applyBorder="1" applyAlignment="1">
      <alignment horizontal="left" vertical="center" wrapText="1"/>
    </xf>
    <xf numFmtId="0" fontId="15" fillId="6" borderId="8" xfId="0" applyFont="1" applyFill="1" applyBorder="1" applyAlignment="1">
      <alignment horizontal="center" vertical="center" wrapText="1"/>
    </xf>
    <xf numFmtId="0" fontId="15" fillId="6" borderId="0" xfId="0" applyFont="1" applyFill="1" applyAlignment="1">
      <alignment vertical="center" wrapText="1"/>
    </xf>
    <xf numFmtId="0" fontId="21" fillId="6" borderId="0" xfId="0" applyFont="1" applyFill="1" applyAlignment="1">
      <alignment vertical="center" wrapText="1"/>
    </xf>
    <xf numFmtId="0" fontId="16" fillId="6" borderId="0" xfId="0" applyFont="1" applyFill="1" applyAlignment="1">
      <alignment horizontal="right" vertical="center" wrapText="1"/>
    </xf>
    <xf numFmtId="0" fontId="29" fillId="11" borderId="15" xfId="31" applyFont="1" applyFill="1" applyBorder="1" applyAlignment="1" applyProtection="1">
      <alignment horizontal="center" vertical="center" wrapText="1"/>
      <protection hidden="1"/>
    </xf>
    <xf numFmtId="0" fontId="19" fillId="7" borderId="5" xfId="0" applyFont="1" applyFill="1" applyBorder="1" applyAlignment="1">
      <alignment horizontal="center" vertical="center"/>
    </xf>
    <xf numFmtId="0" fontId="19" fillId="0" borderId="1" xfId="0" applyFont="1" applyBorder="1" applyAlignment="1">
      <alignment horizontal="center" vertical="center" wrapText="1"/>
    </xf>
    <xf numFmtId="0" fontId="19" fillId="0" borderId="1" xfId="0" applyFont="1" applyBorder="1" applyAlignment="1">
      <alignment horizontal="center"/>
    </xf>
    <xf numFmtId="0" fontId="0" fillId="0" borderId="4" xfId="0" applyBorder="1"/>
    <xf numFmtId="0" fontId="0" fillId="8" borderId="19" xfId="0" applyFill="1" applyBorder="1"/>
    <xf numFmtId="0" fontId="16" fillId="9" borderId="0" xfId="0" applyFont="1" applyFill="1" applyAlignment="1">
      <alignment horizontal="center" vertical="center" wrapText="1"/>
    </xf>
    <xf numFmtId="0" fontId="15" fillId="9" borderId="0" xfId="0" applyFont="1" applyFill="1" applyAlignment="1">
      <alignment horizontal="center" vertical="center" wrapText="1"/>
    </xf>
    <xf numFmtId="16" fontId="15" fillId="0" borderId="1" xfId="0" applyNumberFormat="1" applyFont="1" applyBorder="1" applyAlignment="1">
      <alignment horizontal="center" vertical="center" wrapText="1"/>
    </xf>
    <xf numFmtId="0" fontId="28" fillId="9" borderId="24" xfId="0" applyFont="1" applyFill="1" applyBorder="1" applyAlignment="1">
      <alignment horizontal="center" vertical="center" wrapText="1"/>
    </xf>
    <xf numFmtId="0" fontId="28" fillId="9" borderId="24" xfId="0" applyFont="1" applyFill="1" applyBorder="1" applyAlignment="1">
      <alignment horizontal="center" vertical="center" textRotation="90" wrapText="1"/>
    </xf>
    <xf numFmtId="173" fontId="28" fillId="9" borderId="24" xfId="0" applyNumberFormat="1" applyFont="1" applyFill="1" applyBorder="1" applyAlignment="1">
      <alignment horizontal="center" vertical="center" wrapText="1"/>
    </xf>
    <xf numFmtId="0" fontId="19" fillId="8" borderId="0" xfId="0" applyFont="1" applyFill="1"/>
    <xf numFmtId="0" fontId="16" fillId="9" borderId="1" xfId="0" applyFont="1" applyFill="1" applyBorder="1" applyAlignment="1">
      <alignment horizontal="center" vertical="center" wrapText="1"/>
    </xf>
    <xf numFmtId="0" fontId="47" fillId="8" borderId="0" xfId="0" applyFont="1" applyFill="1" applyAlignment="1">
      <alignment horizontal="left" vertical="center" wrapText="1"/>
    </xf>
    <xf numFmtId="0" fontId="49" fillId="8" borderId="0" xfId="0" applyFont="1" applyFill="1" applyAlignment="1">
      <alignment horizontal="left" vertical="center" wrapText="1"/>
    </xf>
    <xf numFmtId="0" fontId="43" fillId="8" borderId="0" xfId="0" applyFont="1" applyFill="1" applyAlignment="1">
      <alignment vertical="center" wrapText="1"/>
    </xf>
    <xf numFmtId="0" fontId="0" fillId="9" borderId="0" xfId="0" applyFill="1" applyAlignment="1">
      <alignment vertical="center" wrapText="1"/>
    </xf>
    <xf numFmtId="0" fontId="45" fillId="8" borderId="0" xfId="0" applyFont="1" applyFill="1" applyAlignment="1">
      <alignment horizontal="right" vertical="center" wrapText="1"/>
    </xf>
    <xf numFmtId="14" fontId="45" fillId="8" borderId="0" xfId="0" applyNumberFormat="1" applyFont="1" applyFill="1" applyAlignment="1">
      <alignment horizontal="left" vertical="center" wrapText="1"/>
    </xf>
    <xf numFmtId="0" fontId="46" fillId="8" borderId="0" xfId="0" applyFont="1" applyFill="1" applyAlignment="1">
      <alignment horizontal="right" vertical="center" wrapText="1"/>
    </xf>
    <xf numFmtId="0" fontId="48" fillId="8" borderId="0" xfId="61" applyFont="1" applyFill="1" applyBorder="1" applyAlignment="1">
      <alignment horizontal="left" vertical="center" wrapText="1"/>
    </xf>
    <xf numFmtId="0" fontId="50" fillId="8" borderId="0" xfId="0" applyFont="1" applyFill="1" applyAlignment="1">
      <alignment horizontal="left" vertical="center" wrapText="1"/>
    </xf>
    <xf numFmtId="0" fontId="28" fillId="8" borderId="24" xfId="0" applyFont="1" applyFill="1" applyBorder="1" applyAlignment="1">
      <alignment horizontal="center" vertical="center" textRotation="90" wrapText="1"/>
    </xf>
    <xf numFmtId="0" fontId="28" fillId="8" borderId="24" xfId="0" applyFont="1" applyFill="1" applyBorder="1" applyAlignment="1">
      <alignment horizontal="center" vertical="center" textRotation="90"/>
    </xf>
    <xf numFmtId="0" fontId="28" fillId="8" borderId="24" xfId="0" applyFont="1" applyFill="1" applyBorder="1" applyAlignment="1">
      <alignment horizontal="center" vertical="center"/>
    </xf>
    <xf numFmtId="0" fontId="2" fillId="10" borderId="0" xfId="0" applyFont="1" applyFill="1"/>
    <xf numFmtId="0" fontId="28" fillId="9" borderId="24" xfId="0" applyFont="1" applyFill="1" applyBorder="1" applyAlignment="1">
      <alignment horizontal="justify" vertical="center" wrapText="1"/>
    </xf>
    <xf numFmtId="0" fontId="28" fillId="9" borderId="24" xfId="58" applyFont="1" applyFill="1" applyBorder="1" applyAlignment="1">
      <alignment vertical="center" wrapText="1"/>
    </xf>
    <xf numFmtId="0" fontId="28" fillId="9" borderId="24" xfId="58" applyFont="1" applyFill="1" applyBorder="1" applyAlignment="1">
      <alignment horizontal="center" vertical="center" wrapText="1"/>
    </xf>
    <xf numFmtId="0" fontId="52" fillId="8" borderId="0" xfId="62" applyNumberFormat="1" applyFont="1" applyFill="1" applyBorder="1"/>
    <xf numFmtId="0" fontId="52" fillId="10" borderId="0" xfId="62" applyNumberFormat="1" applyFont="1" applyFill="1"/>
    <xf numFmtId="0" fontId="53" fillId="8" borderId="0" xfId="62" applyNumberFormat="1" applyFont="1" applyFill="1" applyAlignment="1">
      <alignment horizontal="center" vertical="center" wrapText="1"/>
    </xf>
    <xf numFmtId="0" fontId="52" fillId="10" borderId="0" xfId="62" applyFont="1" applyFill="1"/>
    <xf numFmtId="9" fontId="28" fillId="8" borderId="24" xfId="0" applyNumberFormat="1" applyFont="1" applyFill="1" applyBorder="1" applyAlignment="1">
      <alignment horizontal="center" vertical="center"/>
    </xf>
    <xf numFmtId="9" fontId="16" fillId="0" borderId="1" xfId="0" applyNumberFormat="1" applyFont="1" applyBorder="1" applyAlignment="1">
      <alignment horizontal="center" vertical="center" wrapText="1"/>
    </xf>
    <xf numFmtId="9" fontId="15" fillId="3" borderId="1" xfId="29" applyFont="1" applyFill="1" applyBorder="1" applyAlignment="1">
      <alignment horizontal="center" vertical="center" wrapText="1"/>
    </xf>
    <xf numFmtId="9" fontId="15" fillId="3" borderId="1" xfId="0" applyNumberFormat="1" applyFont="1" applyFill="1" applyBorder="1" applyAlignment="1">
      <alignment horizontal="center" vertical="center" wrapText="1"/>
    </xf>
    <xf numFmtId="9" fontId="15" fillId="4" borderId="1" xfId="29" applyFont="1" applyFill="1" applyBorder="1" applyAlignment="1">
      <alignment horizontal="center" vertical="center" wrapText="1"/>
    </xf>
    <xf numFmtId="9" fontId="15" fillId="6" borderId="1" xfId="29" applyFont="1" applyFill="1" applyBorder="1" applyAlignment="1">
      <alignment horizontal="center" vertical="center" wrapText="1"/>
    </xf>
    <xf numFmtId="9" fontId="15" fillId="4" borderId="1" xfId="0" applyNumberFormat="1" applyFont="1" applyFill="1" applyBorder="1" applyAlignment="1">
      <alignment horizontal="center" vertical="center" wrapText="1"/>
    </xf>
    <xf numFmtId="9" fontId="15" fillId="21" borderId="1" xfId="29" applyFont="1" applyFill="1" applyBorder="1" applyAlignment="1">
      <alignment horizontal="center" vertical="center" wrapText="1"/>
    </xf>
    <xf numFmtId="9" fontId="15" fillId="21" borderId="1" xfId="0" applyNumberFormat="1" applyFont="1" applyFill="1" applyBorder="1" applyAlignment="1">
      <alignment horizontal="center" vertical="center" wrapText="1"/>
    </xf>
    <xf numFmtId="0" fontId="0" fillId="9" borderId="1" xfId="0" applyFill="1" applyBorder="1"/>
    <xf numFmtId="0" fontId="19" fillId="19" borderId="25" xfId="0" applyFont="1" applyFill="1" applyBorder="1" applyAlignment="1">
      <alignment horizontal="center" vertical="center" textRotation="90" wrapText="1"/>
    </xf>
    <xf numFmtId="9" fontId="28" fillId="8" borderId="24" xfId="0" applyNumberFormat="1" applyFont="1" applyFill="1" applyBorder="1" applyAlignment="1">
      <alignment horizontal="center" vertical="center" textRotation="90" wrapText="1"/>
    </xf>
    <xf numFmtId="0" fontId="1" fillId="0" borderId="1" xfId="0" applyFont="1" applyBorder="1" applyAlignment="1">
      <alignment horizontal="center" vertical="center"/>
    </xf>
    <xf numFmtId="0" fontId="27" fillId="11" borderId="0" xfId="31" applyFont="1" applyFill="1" applyAlignment="1" applyProtection="1">
      <alignment horizontal="center" vertical="center" wrapText="1"/>
      <protection hidden="1"/>
    </xf>
    <xf numFmtId="9" fontId="1" fillId="0" borderId="1" xfId="0" applyNumberFormat="1" applyFont="1" applyBorder="1" applyAlignment="1">
      <alignment horizontal="center" vertical="center"/>
    </xf>
    <xf numFmtId="0" fontId="28" fillId="19" borderId="24" xfId="0" applyFont="1" applyFill="1" applyBorder="1" applyAlignment="1">
      <alignment horizontal="center" vertical="center" textRotation="90" wrapText="1"/>
    </xf>
    <xf numFmtId="0" fontId="1" fillId="10" borderId="0" xfId="0" applyFont="1" applyFill="1"/>
    <xf numFmtId="0" fontId="1" fillId="10" borderId="0" xfId="0" applyFont="1" applyFill="1" applyAlignment="1">
      <alignment horizontal="center"/>
    </xf>
    <xf numFmtId="0" fontId="1" fillId="9" borderId="24" xfId="0" applyFont="1" applyFill="1" applyBorder="1" applyAlignment="1">
      <alignment horizontal="center" vertical="center" wrapText="1"/>
    </xf>
    <xf numFmtId="0" fontId="1" fillId="9" borderId="0" xfId="0" applyFont="1" applyFill="1"/>
    <xf numFmtId="0" fontId="1" fillId="0" borderId="0" xfId="0" applyFont="1" applyAlignment="1">
      <alignment horizontal="center" vertical="center"/>
    </xf>
    <xf numFmtId="0" fontId="1" fillId="0" borderId="1" xfId="0" applyFont="1" applyBorder="1" applyAlignment="1">
      <alignment horizontal="left" vertical="center" wrapText="1"/>
    </xf>
    <xf numFmtId="0" fontId="1" fillId="0" borderId="1" xfId="0" applyFont="1" applyBorder="1" applyAlignment="1">
      <alignment horizontal="left" vertical="center"/>
    </xf>
    <xf numFmtId="0" fontId="1" fillId="0" borderId="0" xfId="0" applyFont="1" applyAlignment="1">
      <alignment horizontal="left" vertical="center"/>
    </xf>
    <xf numFmtId="16" fontId="1" fillId="0" borderId="0" xfId="0" applyNumberFormat="1" applyFont="1" applyAlignment="1">
      <alignment horizontal="center" vertical="center"/>
    </xf>
    <xf numFmtId="0" fontId="1" fillId="0" borderId="0" xfId="0" applyFont="1"/>
    <xf numFmtId="0" fontId="1" fillId="0" borderId="1" xfId="0" applyFont="1" applyBorder="1" applyAlignment="1">
      <alignment horizontal="center"/>
    </xf>
    <xf numFmtId="0" fontId="1" fillId="0" borderId="1" xfId="0" applyFont="1" applyBorder="1" applyAlignment="1">
      <alignment horizontal="center" vertical="center" textRotation="90"/>
    </xf>
    <xf numFmtId="0" fontId="48" fillId="8" borderId="0" xfId="61" applyFont="1" applyFill="1" applyBorder="1" applyAlignment="1">
      <alignment horizontal="left" vertical="center" wrapText="1"/>
    </xf>
    <xf numFmtId="0" fontId="43" fillId="22" borderId="0" xfId="0" applyFont="1" applyFill="1" applyAlignment="1">
      <alignment horizontal="center" vertical="center" wrapText="1"/>
    </xf>
    <xf numFmtId="0" fontId="47" fillId="8" borderId="0" xfId="0" applyFont="1" applyFill="1" applyAlignment="1">
      <alignment horizontal="left" vertical="center" wrapText="1"/>
    </xf>
    <xf numFmtId="0" fontId="41" fillId="8" borderId="0" xfId="61" applyFill="1" applyBorder="1" applyAlignment="1">
      <alignment horizontal="left" vertical="center" wrapText="1"/>
    </xf>
    <xf numFmtId="0" fontId="49" fillId="8" borderId="0" xfId="0" applyFont="1" applyFill="1" applyAlignment="1">
      <alignment horizontal="left" vertical="center" wrapText="1"/>
    </xf>
    <xf numFmtId="0" fontId="0" fillId="0" borderId="0" xfId="0" applyAlignment="1">
      <alignment vertical="center" wrapText="1"/>
    </xf>
    <xf numFmtId="0" fontId="44" fillId="8" borderId="0" xfId="0" applyFont="1" applyFill="1" applyAlignment="1">
      <alignment horizontal="center" vertical="center" wrapText="1"/>
    </xf>
    <xf numFmtId="0" fontId="42" fillId="8" borderId="0" xfId="0" applyFont="1" applyFill="1" applyAlignment="1">
      <alignment horizontal="center" vertical="center" wrapText="1"/>
    </xf>
    <xf numFmtId="0" fontId="16" fillId="7" borderId="1" xfId="0" applyFont="1" applyFill="1" applyBorder="1" applyAlignment="1">
      <alignment horizontal="center" vertical="center" wrapText="1"/>
    </xf>
    <xf numFmtId="0" fontId="16" fillId="0" borderId="1" xfId="0" applyFont="1" applyBorder="1" applyAlignment="1">
      <alignment horizontal="center" vertical="center" wrapText="1"/>
    </xf>
    <xf numFmtId="0" fontId="16" fillId="0" borderId="5" xfId="0" applyFont="1" applyBorder="1" applyAlignment="1">
      <alignment horizontal="center" vertical="center" textRotation="90" wrapText="1"/>
    </xf>
    <xf numFmtId="0" fontId="16" fillId="0" borderId="12" xfId="0" applyFont="1" applyBorder="1" applyAlignment="1">
      <alignment horizontal="center" vertical="center" textRotation="90" wrapText="1"/>
    </xf>
    <xf numFmtId="0" fontId="16" fillId="0" borderId="6" xfId="0" applyFont="1" applyBorder="1" applyAlignment="1">
      <alignment horizontal="center" vertical="center" textRotation="90" wrapText="1"/>
    </xf>
    <xf numFmtId="0" fontId="18" fillId="8" borderId="13" xfId="0" applyFont="1" applyFill="1" applyBorder="1" applyAlignment="1">
      <alignment horizontal="center" vertical="top" wrapText="1"/>
    </xf>
    <xf numFmtId="0" fontId="18" fillId="8" borderId="14" xfId="0" applyFont="1" applyFill="1" applyBorder="1" applyAlignment="1">
      <alignment horizontal="center" vertical="top" wrapText="1"/>
    </xf>
    <xf numFmtId="0" fontId="18" fillId="8" borderId="15" xfId="0" applyFont="1" applyFill="1" applyBorder="1" applyAlignment="1">
      <alignment horizontal="center" vertical="top" wrapText="1"/>
    </xf>
    <xf numFmtId="0" fontId="16" fillId="7" borderId="9" xfId="0" applyFont="1" applyFill="1" applyBorder="1" applyAlignment="1">
      <alignment horizontal="center" vertical="center" wrapText="1"/>
    </xf>
    <xf numFmtId="0" fontId="16" fillId="7" borderId="11" xfId="0" applyFont="1" applyFill="1" applyBorder="1" applyAlignment="1">
      <alignment horizontal="center" vertical="center" wrapText="1"/>
    </xf>
    <xf numFmtId="0" fontId="18" fillId="8" borderId="13" xfId="0" applyFont="1" applyFill="1" applyBorder="1" applyAlignment="1">
      <alignment horizontal="center" vertical="center" wrapText="1"/>
    </xf>
    <xf numFmtId="0" fontId="18" fillId="8" borderId="14" xfId="0" applyFont="1" applyFill="1" applyBorder="1" applyAlignment="1">
      <alignment horizontal="center" vertical="center" wrapText="1"/>
    </xf>
    <xf numFmtId="0" fontId="18" fillId="8" borderId="15" xfId="0" applyFont="1" applyFill="1" applyBorder="1" applyAlignment="1">
      <alignment horizontal="center" vertical="center" wrapText="1"/>
    </xf>
    <xf numFmtId="0" fontId="38" fillId="9" borderId="0" xfId="0" applyFont="1" applyFill="1" applyAlignment="1">
      <alignment horizontal="center" vertical="center" wrapText="1"/>
    </xf>
    <xf numFmtId="0" fontId="16" fillId="9" borderId="0" xfId="0" applyFont="1" applyFill="1" applyAlignment="1">
      <alignment horizontal="center" vertical="center" textRotation="90" wrapText="1"/>
    </xf>
    <xf numFmtId="0" fontId="16" fillId="9" borderId="0" xfId="0" applyFont="1" applyFill="1" applyAlignment="1">
      <alignment horizontal="center" vertical="center" wrapText="1"/>
    </xf>
    <xf numFmtId="0" fontId="17" fillId="8" borderId="0" xfId="0" applyFont="1" applyFill="1" applyAlignment="1">
      <alignment horizontal="center" vertical="center"/>
    </xf>
    <xf numFmtId="0" fontId="18" fillId="8" borderId="0" xfId="0" applyFont="1" applyFill="1" applyAlignment="1">
      <alignment horizontal="justify" wrapText="1"/>
    </xf>
    <xf numFmtId="0" fontId="18" fillId="8" borderId="0" xfId="0" applyFont="1" applyFill="1" applyAlignment="1">
      <alignment horizontal="justify"/>
    </xf>
    <xf numFmtId="0" fontId="39" fillId="8" borderId="0" xfId="0" applyFont="1" applyFill="1" applyAlignment="1">
      <alignment horizontal="left"/>
    </xf>
    <xf numFmtId="0" fontId="18" fillId="8" borderId="0" xfId="0" applyFont="1" applyFill="1" applyAlignment="1">
      <alignment horizontal="left" vertical="top" wrapText="1"/>
    </xf>
    <xf numFmtId="0" fontId="16" fillId="7" borderId="7" xfId="0" applyFont="1" applyFill="1" applyBorder="1" applyAlignment="1">
      <alignment horizontal="center" vertical="center" wrapText="1"/>
    </xf>
    <xf numFmtId="0" fontId="36" fillId="8" borderId="0" xfId="0" applyFont="1" applyFill="1" applyAlignment="1">
      <alignment horizontal="center" vertical="center"/>
    </xf>
    <xf numFmtId="0" fontId="37" fillId="8" borderId="0" xfId="0" applyFont="1" applyFill="1" applyAlignment="1">
      <alignment horizontal="left"/>
    </xf>
    <xf numFmtId="0" fontId="38" fillId="0" borderId="1" xfId="0" applyFont="1" applyBorder="1" applyAlignment="1">
      <alignment horizontal="center" vertical="center" wrapText="1"/>
    </xf>
    <xf numFmtId="0" fontId="18" fillId="8" borderId="1" xfId="0" applyFont="1" applyFill="1" applyBorder="1" applyAlignment="1">
      <alignment horizontal="center" vertical="center" wrapText="1"/>
    </xf>
    <xf numFmtId="0" fontId="23" fillId="8" borderId="0" xfId="0" applyFont="1" applyFill="1" applyAlignment="1">
      <alignment horizontal="left"/>
    </xf>
    <xf numFmtId="0" fontId="24" fillId="0" borderId="1" xfId="0" applyFont="1" applyBorder="1" applyAlignment="1">
      <alignment horizontal="center" vertical="center" wrapText="1"/>
    </xf>
    <xf numFmtId="0" fontId="19" fillId="19" borderId="27" xfId="0" applyFont="1" applyFill="1" applyBorder="1" applyAlignment="1">
      <alignment horizontal="center" vertical="center" wrapText="1"/>
    </xf>
    <xf numFmtId="0" fontId="19" fillId="19" borderId="28" xfId="0" applyFont="1" applyFill="1" applyBorder="1" applyAlignment="1">
      <alignment horizontal="center" vertical="center" wrapText="1"/>
    </xf>
    <xf numFmtId="0" fontId="19" fillId="19" borderId="29" xfId="0" applyFont="1" applyFill="1" applyBorder="1" applyAlignment="1">
      <alignment horizontal="center" vertical="center" wrapText="1"/>
    </xf>
    <xf numFmtId="0" fontId="19" fillId="19" borderId="30" xfId="0" applyFont="1" applyFill="1" applyBorder="1" applyAlignment="1">
      <alignment horizontal="center" vertical="center" wrapText="1"/>
    </xf>
    <xf numFmtId="0" fontId="19" fillId="15" borderId="24" xfId="0" applyFont="1" applyFill="1" applyBorder="1" applyAlignment="1">
      <alignment horizontal="center" vertical="center" wrapText="1"/>
    </xf>
    <xf numFmtId="0" fontId="19" fillId="19" borderId="24" xfId="0" applyFont="1" applyFill="1" applyBorder="1" applyAlignment="1">
      <alignment horizontal="center" vertical="center" wrapText="1"/>
    </xf>
    <xf numFmtId="0" fontId="19" fillId="19" borderId="24" xfId="0" applyFont="1" applyFill="1" applyBorder="1" applyAlignment="1">
      <alignment horizontal="center" vertical="center" textRotation="90" wrapText="1"/>
    </xf>
    <xf numFmtId="0" fontId="27" fillId="19" borderId="24" xfId="0" applyFont="1" applyFill="1" applyBorder="1" applyAlignment="1">
      <alignment horizontal="center" vertical="center" wrapText="1"/>
    </xf>
    <xf numFmtId="0" fontId="19" fillId="4" borderId="24" xfId="0" applyFont="1" applyFill="1" applyBorder="1" applyAlignment="1">
      <alignment horizontal="center" vertical="center" textRotation="90" wrapText="1"/>
    </xf>
    <xf numFmtId="172" fontId="34" fillId="17" borderId="24" xfId="0" applyNumberFormat="1" applyFont="1" applyFill="1" applyBorder="1" applyAlignment="1">
      <alignment horizontal="center" vertical="center" wrapText="1"/>
    </xf>
    <xf numFmtId="49" fontId="19" fillId="2" borderId="24" xfId="0" applyNumberFormat="1" applyFont="1" applyFill="1" applyBorder="1" applyAlignment="1">
      <alignment horizontal="center" vertical="center" wrapText="1"/>
    </xf>
    <xf numFmtId="0" fontId="24" fillId="0" borderId="0" xfId="0" applyFont="1" applyAlignment="1">
      <alignment horizontal="center" vertical="center" wrapText="1"/>
    </xf>
    <xf numFmtId="0" fontId="24" fillId="0" borderId="4" xfId="0" applyFont="1" applyBorder="1" applyAlignment="1">
      <alignment horizontal="center" vertical="center" wrapText="1"/>
    </xf>
    <xf numFmtId="0" fontId="25" fillId="8" borderId="20" xfId="0" applyFont="1" applyFill="1" applyBorder="1" applyAlignment="1">
      <alignment horizontal="left" vertical="center" wrapText="1"/>
    </xf>
    <xf numFmtId="0" fontId="25" fillId="8" borderId="16" xfId="0" applyFont="1" applyFill="1" applyBorder="1" applyAlignment="1">
      <alignment horizontal="left" vertical="center" wrapText="1"/>
    </xf>
    <xf numFmtId="0" fontId="25" fillId="8" borderId="21" xfId="0" applyFont="1" applyFill="1" applyBorder="1" applyAlignment="1">
      <alignment horizontal="left" vertical="center" wrapText="1"/>
    </xf>
    <xf numFmtId="0" fontId="24" fillId="8" borderId="7" xfId="0" applyFont="1" applyFill="1" applyBorder="1" applyAlignment="1">
      <alignment horizontal="center" vertical="center" wrapText="1"/>
    </xf>
    <xf numFmtId="0" fontId="24" fillId="8" borderId="11" xfId="0" applyFont="1" applyFill="1" applyBorder="1" applyAlignment="1">
      <alignment horizontal="center" vertical="center" wrapText="1"/>
    </xf>
    <xf numFmtId="0" fontId="24" fillId="8" borderId="8" xfId="0" applyFont="1" applyFill="1" applyBorder="1" applyAlignment="1">
      <alignment horizontal="center" vertical="center" wrapText="1"/>
    </xf>
    <xf numFmtId="0" fontId="24" fillId="8" borderId="3" xfId="0" applyFont="1" applyFill="1" applyBorder="1" applyAlignment="1">
      <alignment horizontal="center" vertical="center" wrapText="1"/>
    </xf>
    <xf numFmtId="0" fontId="24" fillId="8" borderId="0" xfId="0" applyFont="1" applyFill="1" applyAlignment="1">
      <alignment horizontal="center" vertical="center" wrapText="1"/>
    </xf>
    <xf numFmtId="0" fontId="24" fillId="8" borderId="4" xfId="0" applyFont="1" applyFill="1" applyBorder="1" applyAlignment="1">
      <alignment horizontal="center" vertical="center" wrapText="1"/>
    </xf>
    <xf numFmtId="0" fontId="25" fillId="8" borderId="2" xfId="0" applyFont="1" applyFill="1" applyBorder="1" applyAlignment="1">
      <alignment horizontal="left" vertical="center" wrapText="1"/>
    </xf>
    <xf numFmtId="0" fontId="25" fillId="8" borderId="9" xfId="0" applyFont="1" applyFill="1" applyBorder="1" applyAlignment="1">
      <alignment horizontal="left" vertical="center" wrapText="1"/>
    </xf>
    <xf numFmtId="0" fontId="25" fillId="8" borderId="10" xfId="0" applyFont="1" applyFill="1" applyBorder="1" applyAlignment="1">
      <alignment horizontal="left" vertical="center" wrapText="1"/>
    </xf>
    <xf numFmtId="0" fontId="27" fillId="18" borderId="24" xfId="0" applyFont="1" applyFill="1" applyBorder="1" applyAlignment="1">
      <alignment horizontal="center" vertical="center" wrapText="1"/>
    </xf>
    <xf numFmtId="0" fontId="7" fillId="10" borderId="0" xfId="1" applyFont="1" applyFill="1"/>
    <xf numFmtId="0" fontId="19" fillId="18" borderId="24" xfId="0" applyFont="1" applyFill="1" applyBorder="1" applyAlignment="1">
      <alignment horizontal="center" vertical="center" textRotation="90" wrapText="1"/>
    </xf>
    <xf numFmtId="49" fontId="19" fillId="2" borderId="24" xfId="0" applyNumberFormat="1" applyFont="1" applyFill="1" applyBorder="1" applyAlignment="1">
      <alignment horizontal="center" vertical="center" textRotation="90" wrapText="1"/>
    </xf>
    <xf numFmtId="0" fontId="25" fillId="8" borderId="20" xfId="0" applyFont="1" applyFill="1" applyBorder="1" applyAlignment="1">
      <alignment horizontal="center" vertical="center" wrapText="1"/>
    </xf>
    <xf numFmtId="0" fontId="25" fillId="8" borderId="17" xfId="0" applyFont="1" applyFill="1" applyBorder="1" applyAlignment="1">
      <alignment horizontal="center" vertical="center" wrapText="1"/>
    </xf>
    <xf numFmtId="0" fontId="24" fillId="8" borderId="7" xfId="0" quotePrefix="1" applyFont="1" applyFill="1" applyBorder="1" applyAlignment="1">
      <alignment horizontal="center" vertical="center" wrapText="1"/>
    </xf>
    <xf numFmtId="0" fontId="24" fillId="8" borderId="22" xfId="0" quotePrefix="1" applyFont="1" applyFill="1" applyBorder="1" applyAlignment="1">
      <alignment horizontal="center" vertical="center" wrapText="1"/>
    </xf>
    <xf numFmtId="0" fontId="26" fillId="2" borderId="31" xfId="0" applyFont="1" applyFill="1" applyBorder="1" applyAlignment="1">
      <alignment horizontal="center" vertical="center" wrapText="1"/>
    </xf>
    <xf numFmtId="0" fontId="26" fillId="2" borderId="26" xfId="0" applyFont="1" applyFill="1" applyBorder="1" applyAlignment="1">
      <alignment horizontal="center" vertical="center" wrapText="1"/>
    </xf>
    <xf numFmtId="0" fontId="26" fillId="2" borderId="32" xfId="0" applyFont="1" applyFill="1" applyBorder="1" applyAlignment="1">
      <alignment horizontal="center" vertical="center" wrapText="1"/>
    </xf>
    <xf numFmtId="0" fontId="27" fillId="20" borderId="24" xfId="0" applyFont="1" applyFill="1" applyBorder="1" applyAlignment="1">
      <alignment horizontal="center" vertical="center" wrapText="1"/>
    </xf>
    <xf numFmtId="0" fontId="27" fillId="9" borderId="24" xfId="0" applyFont="1" applyFill="1" applyBorder="1" applyAlignment="1">
      <alignment horizontal="center" vertical="center" wrapText="1"/>
    </xf>
    <xf numFmtId="0" fontId="19" fillId="18" borderId="24" xfId="0" applyFont="1" applyFill="1" applyBorder="1" applyAlignment="1">
      <alignment horizontal="center" vertical="center" wrapText="1"/>
    </xf>
    <xf numFmtId="0" fontId="25" fillId="8" borderId="2" xfId="0" applyFont="1" applyFill="1" applyBorder="1" applyAlignment="1">
      <alignment horizontal="center" vertical="center" wrapText="1"/>
    </xf>
    <xf numFmtId="0" fontId="25" fillId="8" borderId="23" xfId="0" applyFont="1" applyFill="1" applyBorder="1" applyAlignment="1">
      <alignment horizontal="center" vertical="center" wrapText="1"/>
    </xf>
    <xf numFmtId="14" fontId="24" fillId="8" borderId="7" xfId="0" applyNumberFormat="1" applyFont="1" applyFill="1" applyBorder="1" applyAlignment="1">
      <alignment horizontal="center" vertical="center" wrapText="1"/>
    </xf>
    <xf numFmtId="14" fontId="24" fillId="8" borderId="22" xfId="0" applyNumberFormat="1" applyFont="1" applyFill="1" applyBorder="1" applyAlignment="1">
      <alignment horizontal="center" vertical="center" wrapText="1"/>
    </xf>
    <xf numFmtId="0" fontId="24" fillId="8" borderId="2" xfId="0" applyFont="1" applyFill="1" applyBorder="1" applyAlignment="1">
      <alignment horizontal="center" vertical="center" wrapText="1"/>
    </xf>
    <xf numFmtId="0" fontId="24" fillId="8" borderId="23" xfId="0" applyFont="1" applyFill="1" applyBorder="1" applyAlignment="1">
      <alignment horizontal="center" vertical="center" wrapText="1"/>
    </xf>
    <xf numFmtId="0" fontId="24" fillId="8" borderId="18" xfId="0" applyFont="1" applyFill="1" applyBorder="1" applyAlignment="1">
      <alignment horizontal="center" vertical="center" wrapText="1"/>
    </xf>
    <xf numFmtId="0" fontId="15" fillId="4" borderId="0" xfId="0" applyFont="1" applyFill="1" applyAlignment="1">
      <alignment horizontal="center" vertical="center" wrapText="1"/>
    </xf>
    <xf numFmtId="0" fontId="15" fillId="5" borderId="0" xfId="0" applyFont="1" applyFill="1" applyAlignment="1">
      <alignment horizontal="center" vertical="center" wrapText="1"/>
    </xf>
    <xf numFmtId="0" fontId="15" fillId="5" borderId="11" xfId="0" applyFont="1" applyFill="1" applyBorder="1" applyAlignment="1">
      <alignment horizontal="center" vertical="center" wrapText="1"/>
    </xf>
    <xf numFmtId="0" fontId="16" fillId="2" borderId="9" xfId="0" applyFont="1" applyFill="1" applyBorder="1" applyAlignment="1">
      <alignment horizontal="center" vertical="center" wrapText="1"/>
    </xf>
    <xf numFmtId="0" fontId="16" fillId="2" borderId="10" xfId="0" applyFont="1" applyFill="1" applyBorder="1" applyAlignment="1">
      <alignment horizontal="center" vertical="center" wrapText="1"/>
    </xf>
    <xf numFmtId="0" fontId="16" fillId="2" borderId="11" xfId="0" applyFont="1" applyFill="1" applyBorder="1" applyAlignment="1">
      <alignment horizontal="center" vertical="center" wrapText="1"/>
    </xf>
    <xf numFmtId="0" fontId="16" fillId="2" borderId="8" xfId="0" applyFont="1" applyFill="1" applyBorder="1" applyAlignment="1">
      <alignment horizontal="center" vertical="center" wrapText="1"/>
    </xf>
    <xf numFmtId="0" fontId="21" fillId="5" borderId="0" xfId="0" applyFont="1" applyFill="1" applyAlignment="1">
      <alignment horizontal="center" vertical="center" wrapText="1"/>
    </xf>
    <xf numFmtId="0" fontId="16" fillId="2" borderId="13" xfId="0" applyFont="1" applyFill="1" applyBorder="1" applyAlignment="1">
      <alignment horizontal="center" vertical="center" wrapText="1"/>
    </xf>
    <xf numFmtId="0" fontId="16" fillId="2" borderId="14" xfId="0" applyFont="1" applyFill="1" applyBorder="1" applyAlignment="1">
      <alignment horizontal="center" vertical="center" wrapText="1"/>
    </xf>
    <xf numFmtId="0" fontId="16" fillId="2" borderId="15" xfId="0" applyFont="1" applyFill="1" applyBorder="1" applyAlignment="1">
      <alignment horizontal="center" vertical="center" wrapText="1"/>
    </xf>
    <xf numFmtId="0" fontId="16" fillId="2" borderId="4" xfId="0" applyFont="1" applyFill="1" applyBorder="1" applyAlignment="1">
      <alignment horizontal="center" vertical="center" wrapText="1"/>
    </xf>
    <xf numFmtId="0" fontId="15" fillId="6" borderId="1" xfId="0" applyFont="1" applyFill="1" applyBorder="1" applyAlignment="1">
      <alignment horizontal="left" vertical="center" wrapText="1"/>
    </xf>
    <xf numFmtId="0" fontId="20" fillId="8" borderId="0" xfId="0" applyFont="1" applyFill="1" applyAlignment="1">
      <alignment horizontal="center" vertical="center"/>
    </xf>
    <xf numFmtId="0" fontId="19" fillId="2" borderId="5" xfId="0" applyFont="1" applyFill="1" applyBorder="1" applyAlignment="1">
      <alignment horizontal="center" vertical="center" wrapText="1"/>
    </xf>
    <xf numFmtId="0" fontId="19" fillId="2" borderId="12" xfId="0" applyFont="1" applyFill="1" applyBorder="1" applyAlignment="1">
      <alignment horizontal="center" vertical="center" wrapText="1"/>
    </xf>
    <xf numFmtId="0" fontId="19" fillId="2" borderId="6" xfId="0" applyFont="1" applyFill="1" applyBorder="1" applyAlignment="1">
      <alignment horizontal="center" vertical="center" wrapText="1"/>
    </xf>
    <xf numFmtId="0" fontId="33" fillId="8" borderId="0" xfId="0" applyFont="1" applyFill="1" applyAlignment="1">
      <alignment horizontal="center" vertical="center"/>
    </xf>
    <xf numFmtId="0" fontId="32" fillId="8" borderId="0" xfId="0" applyFont="1" applyFill="1" applyAlignment="1">
      <alignment horizontal="center" vertical="center"/>
    </xf>
    <xf numFmtId="9" fontId="21" fillId="3" borderId="9" xfId="29" applyFont="1" applyFill="1" applyBorder="1" applyAlignment="1">
      <alignment horizontal="left" vertical="center" wrapText="1"/>
    </xf>
    <xf numFmtId="0" fontId="16" fillId="2" borderId="1" xfId="0" applyFont="1" applyFill="1" applyBorder="1" applyAlignment="1">
      <alignment horizontal="center" vertical="center" wrapText="1"/>
    </xf>
    <xf numFmtId="0" fontId="15" fillId="0" borderId="1" xfId="0" applyFont="1" applyBorder="1" applyAlignment="1">
      <alignment horizontal="center" vertical="center" wrapText="1"/>
    </xf>
    <xf numFmtId="0" fontId="15" fillId="3" borderId="1" xfId="0" applyFont="1" applyFill="1" applyBorder="1" applyAlignment="1">
      <alignment horizontal="left" vertical="center" wrapText="1"/>
    </xf>
    <xf numFmtId="0" fontId="15" fillId="4" borderId="1" xfId="0" applyFont="1" applyFill="1" applyBorder="1" applyAlignment="1">
      <alignment horizontal="left" vertical="center" wrapText="1"/>
    </xf>
    <xf numFmtId="0" fontId="31" fillId="2" borderId="6" xfId="31" applyFont="1" applyFill="1" applyBorder="1" applyAlignment="1" applyProtection="1">
      <alignment horizontal="center" vertical="center"/>
      <protection hidden="1"/>
    </xf>
    <xf numFmtId="0" fontId="0" fillId="8" borderId="1" xfId="0" applyFill="1" applyBorder="1" applyAlignment="1">
      <alignment horizontal="center"/>
    </xf>
    <xf numFmtId="0" fontId="19" fillId="2" borderId="13" xfId="0" applyFont="1" applyFill="1" applyBorder="1" applyAlignment="1">
      <alignment horizontal="right"/>
    </xf>
    <xf numFmtId="0" fontId="19" fillId="2" borderId="14" xfId="0" applyFont="1" applyFill="1" applyBorder="1" applyAlignment="1">
      <alignment horizontal="right"/>
    </xf>
    <xf numFmtId="0" fontId="19" fillId="2" borderId="15" xfId="0" applyFont="1" applyFill="1" applyBorder="1" applyAlignment="1">
      <alignment horizontal="right"/>
    </xf>
    <xf numFmtId="0" fontId="19" fillId="2" borderId="14" xfId="0" applyFont="1" applyFill="1" applyBorder="1" applyAlignment="1">
      <alignment horizontal="right" vertical="center"/>
    </xf>
    <xf numFmtId="0" fontId="19" fillId="2" borderId="15" xfId="0" applyFont="1" applyFill="1" applyBorder="1" applyAlignment="1">
      <alignment horizontal="right" vertical="center"/>
    </xf>
    <xf numFmtId="0" fontId="22" fillId="16" borderId="0" xfId="0" applyFont="1" applyFill="1" applyAlignment="1">
      <alignment horizontal="center" vertical="center"/>
    </xf>
    <xf numFmtId="0" fontId="22" fillId="16" borderId="16" xfId="0" applyFont="1" applyFill="1" applyBorder="1" applyAlignment="1">
      <alignment horizontal="center" vertical="center"/>
    </xf>
    <xf numFmtId="0" fontId="31" fillId="2" borderId="1" xfId="31" applyFont="1" applyFill="1" applyBorder="1" applyAlignment="1" applyProtection="1">
      <alignment horizontal="center" vertical="center"/>
      <protection hidden="1"/>
    </xf>
    <xf numFmtId="0" fontId="16" fillId="3" borderId="13" xfId="0" applyFont="1" applyFill="1" applyBorder="1" applyAlignment="1">
      <alignment horizontal="center" vertical="center" wrapText="1"/>
    </xf>
    <xf numFmtId="0" fontId="16" fillId="3" borderId="15" xfId="0" applyFont="1" applyFill="1" applyBorder="1" applyAlignment="1">
      <alignment horizontal="center" vertical="center" wrapText="1"/>
    </xf>
    <xf numFmtId="0" fontId="15" fillId="3" borderId="13" xfId="0" applyFont="1" applyFill="1" applyBorder="1" applyAlignment="1">
      <alignment horizontal="left" vertical="center" wrapText="1"/>
    </xf>
    <xf numFmtId="0" fontId="15" fillId="3" borderId="14" xfId="0" applyFont="1" applyFill="1" applyBorder="1" applyAlignment="1">
      <alignment horizontal="left" vertical="center" wrapText="1"/>
    </xf>
    <xf numFmtId="0" fontId="15" fillId="3" borderId="15" xfId="0" applyFont="1" applyFill="1" applyBorder="1" applyAlignment="1">
      <alignment horizontal="left" vertical="center" wrapText="1"/>
    </xf>
    <xf numFmtId="0" fontId="15" fillId="0" borderId="13" xfId="0" applyFont="1" applyBorder="1" applyAlignment="1">
      <alignment horizontal="center" vertical="center" wrapText="1"/>
    </xf>
    <xf numFmtId="0" fontId="15" fillId="0" borderId="15" xfId="0" applyFont="1" applyBorder="1" applyAlignment="1">
      <alignment horizontal="center" vertical="center" wrapText="1"/>
    </xf>
    <xf numFmtId="0" fontId="16" fillId="4" borderId="13" xfId="0" applyFont="1" applyFill="1" applyBorder="1" applyAlignment="1">
      <alignment horizontal="center" vertical="center" wrapText="1"/>
    </xf>
    <xf numFmtId="0" fontId="16" fillId="4" borderId="15" xfId="0" applyFont="1" applyFill="1" applyBorder="1" applyAlignment="1">
      <alignment horizontal="center" vertical="center" wrapText="1"/>
    </xf>
    <xf numFmtId="0" fontId="15" fillId="4" borderId="13" xfId="0" applyFont="1" applyFill="1" applyBorder="1" applyAlignment="1">
      <alignment horizontal="left" vertical="center" wrapText="1"/>
    </xf>
    <xf numFmtId="0" fontId="15" fillId="4" borderId="14" xfId="0" applyFont="1" applyFill="1" applyBorder="1" applyAlignment="1">
      <alignment horizontal="left" vertical="center" wrapText="1"/>
    </xf>
    <xf numFmtId="0" fontId="15" fillId="4" borderId="15" xfId="0" applyFont="1" applyFill="1" applyBorder="1" applyAlignment="1">
      <alignment horizontal="left" vertical="center" wrapText="1"/>
    </xf>
    <xf numFmtId="0" fontId="16" fillId="5" borderId="13" xfId="0" applyFont="1" applyFill="1" applyBorder="1" applyAlignment="1">
      <alignment horizontal="center" vertical="center" wrapText="1"/>
    </xf>
    <xf numFmtId="0" fontId="16" fillId="5" borderId="15" xfId="0" applyFont="1" applyFill="1" applyBorder="1" applyAlignment="1">
      <alignment horizontal="center" vertical="center" wrapText="1"/>
    </xf>
    <xf numFmtId="0" fontId="15" fillId="5" borderId="13" xfId="0" applyFont="1" applyFill="1" applyBorder="1" applyAlignment="1">
      <alignment horizontal="left" vertical="center" wrapText="1"/>
    </xf>
    <xf numFmtId="0" fontId="15" fillId="5" borderId="14" xfId="0" applyFont="1" applyFill="1" applyBorder="1" applyAlignment="1">
      <alignment horizontal="left" vertical="center" wrapText="1"/>
    </xf>
    <xf numFmtId="0" fontId="15" fillId="5" borderId="15" xfId="0" applyFont="1" applyFill="1" applyBorder="1" applyAlignment="1">
      <alignment horizontal="left" vertical="center" wrapText="1"/>
    </xf>
    <xf numFmtId="0" fontId="16" fillId="3" borderId="1" xfId="0" applyFont="1" applyFill="1" applyBorder="1" applyAlignment="1">
      <alignment horizontal="center" vertical="center" wrapText="1"/>
    </xf>
    <xf numFmtId="0" fontId="16" fillId="4" borderId="1" xfId="0" applyFont="1" applyFill="1" applyBorder="1" applyAlignment="1">
      <alignment horizontal="center" vertical="center" wrapText="1"/>
    </xf>
    <xf numFmtId="0" fontId="16" fillId="5" borderId="1" xfId="0" applyFont="1" applyFill="1" applyBorder="1" applyAlignment="1">
      <alignment horizontal="center" vertical="center" wrapText="1"/>
    </xf>
    <xf numFmtId="0" fontId="16" fillId="6" borderId="1" xfId="0" applyFont="1" applyFill="1" applyBorder="1" applyAlignment="1">
      <alignment horizontal="center" vertical="center" wrapText="1"/>
    </xf>
    <xf numFmtId="0" fontId="19" fillId="2" borderId="1" xfId="0" applyFont="1" applyFill="1" applyBorder="1" applyAlignment="1">
      <alignment horizontal="right"/>
    </xf>
    <xf numFmtId="0" fontId="15" fillId="5" borderId="1" xfId="0" applyFont="1" applyFill="1" applyBorder="1" applyAlignment="1">
      <alignment horizontal="left" vertical="center" wrapText="1"/>
    </xf>
    <xf numFmtId="0" fontId="22" fillId="16" borderId="16" xfId="0" applyFont="1" applyFill="1" applyBorder="1" applyAlignment="1">
      <alignment horizontal="center" vertical="center" wrapText="1"/>
    </xf>
    <xf numFmtId="0" fontId="22" fillId="16" borderId="0" xfId="0" applyFont="1" applyFill="1" applyAlignment="1">
      <alignment horizontal="center" vertical="center" wrapText="1"/>
    </xf>
    <xf numFmtId="0" fontId="16" fillId="6" borderId="13" xfId="0" applyFont="1" applyFill="1" applyBorder="1" applyAlignment="1">
      <alignment horizontal="center" vertical="center" wrapText="1"/>
    </xf>
    <xf numFmtId="0" fontId="16" fillId="6" borderId="15" xfId="0" applyFont="1" applyFill="1" applyBorder="1" applyAlignment="1">
      <alignment horizontal="center" vertical="center" wrapText="1"/>
    </xf>
    <xf numFmtId="0" fontId="15" fillId="6" borderId="13" xfId="0" applyFont="1" applyFill="1" applyBorder="1" applyAlignment="1">
      <alignment horizontal="left" vertical="center" wrapText="1"/>
    </xf>
    <xf numFmtId="0" fontId="15" fillId="6" borderId="14" xfId="0" applyFont="1" applyFill="1" applyBorder="1" applyAlignment="1">
      <alignment horizontal="left" vertical="center" wrapText="1"/>
    </xf>
    <xf numFmtId="0" fontId="15" fillId="6" borderId="15" xfId="0" applyFont="1" applyFill="1" applyBorder="1" applyAlignment="1">
      <alignment horizontal="left" vertical="center" wrapText="1"/>
    </xf>
    <xf numFmtId="0" fontId="21" fillId="6" borderId="11" xfId="0" applyFont="1" applyFill="1" applyBorder="1" applyAlignment="1">
      <alignment horizontal="right" vertical="center" wrapText="1"/>
    </xf>
    <xf numFmtId="0" fontId="19" fillId="2" borderId="13" xfId="0" applyFont="1" applyFill="1" applyBorder="1" applyAlignment="1">
      <alignment horizontal="right" vertical="center"/>
    </xf>
    <xf numFmtId="0" fontId="16" fillId="2" borderId="5" xfId="0" applyFont="1" applyFill="1" applyBorder="1" applyAlignment="1">
      <alignment horizontal="center" vertical="center" wrapText="1"/>
    </xf>
    <xf numFmtId="0" fontId="16" fillId="2" borderId="12" xfId="0" applyFont="1" applyFill="1" applyBorder="1" applyAlignment="1">
      <alignment horizontal="center" vertical="center" wrapText="1"/>
    </xf>
    <xf numFmtId="0" fontId="0" fillId="8" borderId="5" xfId="0" applyFill="1" applyBorder="1" applyAlignment="1">
      <alignment horizontal="center" vertical="center"/>
    </xf>
    <xf numFmtId="0" fontId="0" fillId="8" borderId="6" xfId="0" applyFill="1" applyBorder="1" applyAlignment="1">
      <alignment horizontal="center" vertical="center"/>
    </xf>
    <xf numFmtId="0" fontId="16" fillId="2" borderId="6" xfId="0" applyFont="1" applyFill="1" applyBorder="1" applyAlignment="1">
      <alignment horizontal="center" vertical="center" wrapText="1"/>
    </xf>
    <xf numFmtId="0" fontId="21" fillId="3" borderId="9" xfId="0" applyFont="1" applyFill="1" applyBorder="1" applyAlignment="1">
      <alignment horizontal="center" vertical="center" wrapText="1"/>
    </xf>
    <xf numFmtId="0" fontId="15" fillId="3" borderId="0" xfId="0" applyFont="1" applyFill="1" applyAlignment="1">
      <alignment horizontal="center" vertical="center" wrapText="1"/>
    </xf>
    <xf numFmtId="0" fontId="16" fillId="2" borderId="2" xfId="0" applyFont="1" applyFill="1" applyBorder="1" applyAlignment="1">
      <alignment horizontal="center" vertical="center" wrapText="1"/>
    </xf>
    <xf numFmtId="0" fontId="16" fillId="2" borderId="7" xfId="0" applyFont="1" applyFill="1" applyBorder="1" applyAlignment="1">
      <alignment horizontal="center" vertical="center" wrapText="1"/>
    </xf>
    <xf numFmtId="9" fontId="21" fillId="5" borderId="0" xfId="29" applyFont="1" applyFill="1" applyBorder="1" applyAlignment="1">
      <alignment horizontal="left" vertical="center" wrapText="1"/>
    </xf>
    <xf numFmtId="9" fontId="15" fillId="6" borderId="13" xfId="29" applyFont="1" applyFill="1" applyBorder="1" applyAlignment="1">
      <alignment horizontal="center" vertical="center" wrapText="1"/>
    </xf>
    <xf numFmtId="9" fontId="15" fillId="6" borderId="14" xfId="29" applyFont="1" applyFill="1" applyBorder="1" applyAlignment="1">
      <alignment horizontal="center" vertical="center" wrapText="1"/>
    </xf>
    <xf numFmtId="9" fontId="15" fillId="3" borderId="13" xfId="29" applyFont="1" applyFill="1" applyBorder="1" applyAlignment="1">
      <alignment horizontal="center" vertical="center" wrapText="1"/>
    </xf>
    <xf numFmtId="9" fontId="15" fillId="3" borderId="14" xfId="29" applyFont="1" applyFill="1" applyBorder="1" applyAlignment="1">
      <alignment horizontal="center" vertical="center" wrapText="1"/>
    </xf>
    <xf numFmtId="9" fontId="15" fillId="4" borderId="13" xfId="29" applyFont="1" applyFill="1" applyBorder="1" applyAlignment="1">
      <alignment horizontal="center" vertical="center" wrapText="1"/>
    </xf>
    <xf numFmtId="9" fontId="15" fillId="4" borderId="14" xfId="29" applyFont="1" applyFill="1" applyBorder="1" applyAlignment="1">
      <alignment horizontal="center" vertical="center" wrapText="1"/>
    </xf>
    <xf numFmtId="9" fontId="15" fillId="5" borderId="13" xfId="29" applyFont="1" applyFill="1" applyBorder="1" applyAlignment="1">
      <alignment horizontal="center" vertical="center" wrapText="1"/>
    </xf>
    <xf numFmtId="9" fontId="15" fillId="5" borderId="14" xfId="29" applyFont="1" applyFill="1" applyBorder="1" applyAlignment="1">
      <alignment horizontal="center" vertical="center" wrapText="1"/>
    </xf>
    <xf numFmtId="0" fontId="21" fillId="5" borderId="0" xfId="0" applyFont="1" applyFill="1" applyAlignment="1">
      <alignment horizontal="right" vertical="center" wrapText="1"/>
    </xf>
    <xf numFmtId="9" fontId="16" fillId="5" borderId="0" xfId="29" applyFont="1" applyFill="1" applyBorder="1" applyAlignment="1">
      <alignment horizontal="left" vertical="center" wrapText="1"/>
    </xf>
    <xf numFmtId="0" fontId="21" fillId="6" borderId="0" xfId="0" applyFont="1" applyFill="1" applyAlignment="1">
      <alignment horizontal="center" vertical="center" wrapText="1"/>
    </xf>
    <xf numFmtId="0" fontId="0" fillId="8" borderId="12" xfId="0" applyFill="1" applyBorder="1" applyAlignment="1">
      <alignment horizontal="center" vertical="center"/>
    </xf>
    <xf numFmtId="0" fontId="19" fillId="0" borderId="0" xfId="0" applyFont="1" applyAlignment="1">
      <alignment horizontal="center" vertical="center" wrapText="1"/>
    </xf>
    <xf numFmtId="0" fontId="29" fillId="11" borderId="5" xfId="31" applyFont="1" applyFill="1" applyBorder="1" applyAlignment="1" applyProtection="1">
      <alignment horizontal="center" vertical="center" wrapText="1"/>
      <protection hidden="1"/>
    </xf>
    <xf numFmtId="0" fontId="29" fillId="11" borderId="6" xfId="31" applyFont="1" applyFill="1" applyBorder="1" applyAlignment="1" applyProtection="1">
      <alignment horizontal="center" vertical="center" wrapText="1"/>
      <protection hidden="1"/>
    </xf>
    <xf numFmtId="0" fontId="16" fillId="0" borderId="5" xfId="0" applyFont="1" applyBorder="1" applyAlignment="1">
      <alignment horizontal="left" vertical="center" wrapText="1"/>
    </xf>
    <xf numFmtId="0" fontId="16" fillId="0" borderId="6" xfId="0" applyFont="1" applyBorder="1" applyAlignment="1">
      <alignment horizontal="left" vertical="center" wrapText="1"/>
    </xf>
  </cellXfs>
  <cellStyles count="63">
    <cellStyle name="Euro" xfId="2" xr:uid="{00000000-0005-0000-0000-000000000000}"/>
    <cellStyle name="Hipervínculo" xfId="61" builtinId="8"/>
    <cellStyle name="Millares [0] 2" xfId="3" xr:uid="{00000000-0005-0000-0000-000002000000}"/>
    <cellStyle name="Millares [0] 3" xfId="4" xr:uid="{00000000-0005-0000-0000-000003000000}"/>
    <cellStyle name="Millares [0] 4" xfId="5" xr:uid="{00000000-0005-0000-0000-000004000000}"/>
    <cellStyle name="Millares 10" xfId="6" xr:uid="{00000000-0005-0000-0000-000005000000}"/>
    <cellStyle name="Millares 11" xfId="7" xr:uid="{00000000-0005-0000-0000-000006000000}"/>
    <cellStyle name="Millares 12" xfId="8" xr:uid="{00000000-0005-0000-0000-000007000000}"/>
    <cellStyle name="Millares 13" xfId="9" xr:uid="{00000000-0005-0000-0000-000008000000}"/>
    <cellStyle name="Millares 14" xfId="10" xr:uid="{00000000-0005-0000-0000-000009000000}"/>
    <cellStyle name="Millares 15" xfId="11" xr:uid="{00000000-0005-0000-0000-00000A000000}"/>
    <cellStyle name="Millares 16" xfId="12" xr:uid="{00000000-0005-0000-0000-00000B000000}"/>
    <cellStyle name="Millares 2" xfId="13" xr:uid="{00000000-0005-0000-0000-00000C000000}"/>
    <cellStyle name="Millares 3" xfId="14" xr:uid="{00000000-0005-0000-0000-00000D000000}"/>
    <cellStyle name="Millares 4" xfId="15" xr:uid="{00000000-0005-0000-0000-00000E000000}"/>
    <cellStyle name="Millares 5" xfId="16" xr:uid="{00000000-0005-0000-0000-00000F000000}"/>
    <cellStyle name="Millares 6" xfId="17" xr:uid="{00000000-0005-0000-0000-000010000000}"/>
    <cellStyle name="Millares 7" xfId="18" xr:uid="{00000000-0005-0000-0000-000011000000}"/>
    <cellStyle name="Millares 8" xfId="19" xr:uid="{00000000-0005-0000-0000-000012000000}"/>
    <cellStyle name="Millares 9" xfId="20" xr:uid="{00000000-0005-0000-0000-000013000000}"/>
    <cellStyle name="Moneda 2" xfId="21" xr:uid="{00000000-0005-0000-0000-000014000000}"/>
    <cellStyle name="Moneda 3" xfId="22" xr:uid="{00000000-0005-0000-0000-000015000000}"/>
    <cellStyle name="Moneda 4" xfId="23" xr:uid="{00000000-0005-0000-0000-000016000000}"/>
    <cellStyle name="Moneda 5" xfId="35" xr:uid="{00000000-0005-0000-0000-000017000000}"/>
    <cellStyle name="Moneda 6" xfId="43" xr:uid="{00000000-0005-0000-0000-000018000000}"/>
    <cellStyle name="Moneda 7" xfId="50" xr:uid="{00000000-0005-0000-0000-000019000000}"/>
    <cellStyle name="Moneda 8" xfId="56" xr:uid="{00000000-0005-0000-0000-00001A000000}"/>
    <cellStyle name="Normal" xfId="0" builtinId="0"/>
    <cellStyle name="Normal 2" xfId="1" xr:uid="{00000000-0005-0000-0000-00001C000000}"/>
    <cellStyle name="Normal 2 2" xfId="34" xr:uid="{00000000-0005-0000-0000-00001D000000}"/>
    <cellStyle name="Normal 2 3" xfId="42" xr:uid="{00000000-0005-0000-0000-00001E000000}"/>
    <cellStyle name="Normal 2 4" xfId="49" xr:uid="{00000000-0005-0000-0000-00001F000000}"/>
    <cellStyle name="Normal 2 5" xfId="59" xr:uid="{00000000-0005-0000-0000-000020000000}"/>
    <cellStyle name="Normal 3" xfId="24" xr:uid="{00000000-0005-0000-0000-000021000000}"/>
    <cellStyle name="Normal 4" xfId="25" xr:uid="{00000000-0005-0000-0000-000022000000}"/>
    <cellStyle name="Normal 5" xfId="30" xr:uid="{00000000-0005-0000-0000-000023000000}"/>
    <cellStyle name="Normal 5 2" xfId="37" xr:uid="{00000000-0005-0000-0000-000024000000}"/>
    <cellStyle name="Normal 5 2 2" xfId="55" xr:uid="{00000000-0005-0000-0000-000025000000}"/>
    <cellStyle name="Normal 5 3" xfId="45" xr:uid="{00000000-0005-0000-0000-000026000000}"/>
    <cellStyle name="Normal 5 4" xfId="52" xr:uid="{00000000-0005-0000-0000-000027000000}"/>
    <cellStyle name="Normal 6" xfId="31" xr:uid="{00000000-0005-0000-0000-000028000000}"/>
    <cellStyle name="Normal 6 2" xfId="38" xr:uid="{00000000-0005-0000-0000-000029000000}"/>
    <cellStyle name="Normal 6 3" xfId="46" xr:uid="{00000000-0005-0000-0000-00002A000000}"/>
    <cellStyle name="Normal 6 4" xfId="53" xr:uid="{00000000-0005-0000-0000-00002B000000}"/>
    <cellStyle name="Normal 7" xfId="33" xr:uid="{00000000-0005-0000-0000-00002C000000}"/>
    <cellStyle name="Normal 7 2" xfId="40" xr:uid="{00000000-0005-0000-0000-00002D000000}"/>
    <cellStyle name="Normal 7 3" xfId="48" xr:uid="{00000000-0005-0000-0000-00002E000000}"/>
    <cellStyle name="Normal 7 4" xfId="60" xr:uid="{00000000-0005-0000-0000-00002F000000}"/>
    <cellStyle name="Normal 8" xfId="41" xr:uid="{00000000-0005-0000-0000-000030000000}"/>
    <cellStyle name="Normal 8 2" xfId="58" xr:uid="{00000000-0005-0000-0000-000031000000}"/>
    <cellStyle name="Normal 8 3" xfId="62" xr:uid="{B1E68B3C-D42C-499D-826E-A1DCF25BA553}"/>
    <cellStyle name="Porcentaje" xfId="29" builtinId="5"/>
    <cellStyle name="Porcentaje 2" xfId="32" xr:uid="{00000000-0005-0000-0000-000033000000}"/>
    <cellStyle name="Porcentaje 2 2" xfId="39" xr:uid="{00000000-0005-0000-0000-000034000000}"/>
    <cellStyle name="Porcentaje 2 3" xfId="47" xr:uid="{00000000-0005-0000-0000-000035000000}"/>
    <cellStyle name="Porcentaje 2 4" xfId="54" xr:uid="{00000000-0005-0000-0000-000036000000}"/>
    <cellStyle name="Porcentaje 3" xfId="36" xr:uid="{00000000-0005-0000-0000-000037000000}"/>
    <cellStyle name="Porcentaje 4" xfId="44" xr:uid="{00000000-0005-0000-0000-000038000000}"/>
    <cellStyle name="Porcentaje 5" xfId="51" xr:uid="{00000000-0005-0000-0000-000039000000}"/>
    <cellStyle name="Porcentaje 6" xfId="57" xr:uid="{00000000-0005-0000-0000-00003A000000}"/>
    <cellStyle name="Porcentual 2" xfId="26" xr:uid="{00000000-0005-0000-0000-00003B000000}"/>
    <cellStyle name="Porcentual 3" xfId="27" xr:uid="{00000000-0005-0000-0000-00003C000000}"/>
    <cellStyle name="Porcentual 4" xfId="28" xr:uid="{00000000-0005-0000-0000-00003D000000}"/>
  </cellStyles>
  <dxfs count="18">
    <dxf>
      <fill>
        <patternFill>
          <bgColor rgb="FFFFC000"/>
        </patternFill>
      </fill>
    </dxf>
    <dxf>
      <fill>
        <patternFill>
          <bgColor rgb="FFFFFF00"/>
        </patternFill>
      </fill>
    </dxf>
    <dxf>
      <fill>
        <patternFill>
          <bgColor rgb="FFFF0000"/>
        </patternFill>
      </fill>
    </dxf>
    <dxf>
      <fill>
        <patternFill>
          <bgColor rgb="FF00B050"/>
        </patternFill>
      </fill>
    </dxf>
    <dxf>
      <fill>
        <patternFill>
          <bgColor rgb="FFFF0000"/>
        </patternFill>
      </fill>
    </dxf>
    <dxf>
      <fill>
        <patternFill>
          <bgColor rgb="FFFF9966"/>
        </patternFill>
      </fill>
    </dxf>
    <dxf>
      <fill>
        <patternFill>
          <bgColor rgb="FFFFFF00"/>
        </patternFill>
      </fill>
    </dxf>
    <dxf>
      <fill>
        <patternFill>
          <bgColor rgb="FF66FF33"/>
        </patternFill>
      </fill>
    </dxf>
    <dxf>
      <fill>
        <patternFill>
          <bgColor rgb="FF66FF33"/>
        </patternFill>
      </fill>
    </dxf>
    <dxf>
      <fill>
        <patternFill>
          <bgColor rgb="FFFFC000"/>
        </patternFill>
      </fill>
    </dxf>
    <dxf>
      <fill>
        <patternFill>
          <bgColor rgb="FFFF0000"/>
        </patternFill>
      </fill>
    </dxf>
    <dxf>
      <fill>
        <patternFill>
          <bgColor rgb="FF00B050"/>
        </patternFill>
      </fill>
    </dxf>
    <dxf>
      <fill>
        <patternFill>
          <bgColor rgb="FFFF0000"/>
        </patternFill>
      </fill>
    </dxf>
    <dxf>
      <fill>
        <patternFill>
          <bgColor rgb="FFFF9966"/>
        </patternFill>
      </fill>
    </dxf>
    <dxf>
      <fill>
        <patternFill>
          <bgColor rgb="FFFFFF00"/>
        </patternFill>
      </fill>
    </dxf>
    <dxf>
      <fill>
        <patternFill>
          <bgColor rgb="FFFFFF00"/>
        </patternFill>
      </fill>
    </dxf>
    <dxf>
      <fill>
        <patternFill>
          <bgColor rgb="FF66FF33"/>
        </patternFill>
      </fill>
    </dxf>
    <dxf>
      <font>
        <color rgb="FFFF0000"/>
      </font>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DDEE"/>
      <color rgb="FFF2FFE5"/>
      <color rgb="FFE5FFE5"/>
      <color rgb="FFD8E3FC"/>
      <color rgb="FFFF9966"/>
      <color rgb="FF66FF33"/>
      <color rgb="FFFFF3FF"/>
      <color rgb="FFFFE7FF"/>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MX"/>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view3D>
      <c:rotX val="30"/>
      <c:rotY val="0"/>
      <c:depthPercent val="100"/>
      <c:rAngAx val="0"/>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manualLayout>
          <c:layoutTarget val="inner"/>
          <c:xMode val="edge"/>
          <c:yMode val="edge"/>
          <c:x val="6.6140964890205489E-2"/>
          <c:y val="0.1431687626724385"/>
          <c:w val="0.92498834256647688"/>
          <c:h val="0.85381099874364041"/>
        </c:manualLayout>
      </c:layout>
      <c:pie3DChart>
        <c:varyColors val="1"/>
        <c:ser>
          <c:idx val="0"/>
          <c:order val="0"/>
          <c:dPt>
            <c:idx val="0"/>
            <c:bubble3D val="0"/>
            <c:spPr>
              <a:solidFill>
                <a:schemeClr val="accent1"/>
              </a:solidFill>
              <a:ln>
                <a:noFill/>
              </a:ln>
              <a:effectLst>
                <a:outerShdw blurRad="88900" sx="102000" sy="102000" algn="ctr" rotWithShape="0">
                  <a:prstClr val="black">
                    <a:alpha val="10000"/>
                  </a:prstClr>
                </a:outerShdw>
              </a:effectLst>
              <a:scene3d>
                <a:camera prst="orthographicFront"/>
                <a:lightRig rig="threePt" dir="t"/>
              </a:scene3d>
              <a:sp3d>
                <a:bevelT w="127000" h="127000"/>
                <a:bevelB w="127000" h="127000"/>
              </a:sp3d>
            </c:spPr>
            <c:extLst>
              <c:ext xmlns:c16="http://schemas.microsoft.com/office/drawing/2014/chart" uri="{C3380CC4-5D6E-409C-BE32-E72D297353CC}">
                <c16:uniqueId val="{00000001-C0A2-4198-8C7A-11810BBCD57D}"/>
              </c:ext>
            </c:extLst>
          </c:dPt>
          <c:dPt>
            <c:idx val="1"/>
            <c:bubble3D val="0"/>
            <c:spPr>
              <a:solidFill>
                <a:schemeClr val="accent2"/>
              </a:solidFill>
              <a:ln>
                <a:noFill/>
              </a:ln>
              <a:effectLst>
                <a:outerShdw blurRad="88900" sx="102000" sy="102000" algn="ctr" rotWithShape="0">
                  <a:prstClr val="black">
                    <a:alpha val="10000"/>
                  </a:prstClr>
                </a:outerShdw>
              </a:effectLst>
              <a:scene3d>
                <a:camera prst="orthographicFront"/>
                <a:lightRig rig="threePt" dir="t"/>
              </a:scene3d>
              <a:sp3d>
                <a:bevelT w="127000" h="127000"/>
                <a:bevelB w="127000" h="127000"/>
              </a:sp3d>
            </c:spPr>
            <c:extLst>
              <c:ext xmlns:c16="http://schemas.microsoft.com/office/drawing/2014/chart" uri="{C3380CC4-5D6E-409C-BE32-E72D297353CC}">
                <c16:uniqueId val="{00000003-C0A2-4198-8C7A-11810BBCD57D}"/>
              </c:ext>
            </c:extLst>
          </c:dPt>
          <c:dPt>
            <c:idx val="2"/>
            <c:bubble3D val="0"/>
            <c:spPr>
              <a:solidFill>
                <a:schemeClr val="accent3"/>
              </a:solidFill>
              <a:ln>
                <a:noFill/>
              </a:ln>
              <a:effectLst>
                <a:outerShdw blurRad="88900" sx="102000" sy="102000" algn="ctr" rotWithShape="0">
                  <a:prstClr val="black">
                    <a:alpha val="10000"/>
                  </a:prstClr>
                </a:outerShdw>
              </a:effectLst>
              <a:scene3d>
                <a:camera prst="orthographicFront"/>
                <a:lightRig rig="threePt" dir="t"/>
              </a:scene3d>
              <a:sp3d>
                <a:bevelT w="127000" h="127000"/>
                <a:bevelB w="127000" h="127000"/>
              </a:sp3d>
            </c:spPr>
            <c:extLst>
              <c:ext xmlns:c16="http://schemas.microsoft.com/office/drawing/2014/chart" uri="{C3380CC4-5D6E-409C-BE32-E72D297353CC}">
                <c16:uniqueId val="{00000005-C0A2-4198-8C7A-11810BBCD57D}"/>
              </c:ext>
            </c:extLst>
          </c:dPt>
          <c:dPt>
            <c:idx val="3"/>
            <c:bubble3D val="0"/>
            <c:spPr>
              <a:solidFill>
                <a:schemeClr val="accent4"/>
              </a:solidFill>
              <a:ln>
                <a:noFill/>
              </a:ln>
              <a:effectLst>
                <a:outerShdw blurRad="88900" sx="102000" sy="102000" algn="ctr" rotWithShape="0">
                  <a:prstClr val="black">
                    <a:alpha val="10000"/>
                  </a:prstClr>
                </a:outerShdw>
              </a:effectLst>
              <a:scene3d>
                <a:camera prst="orthographicFront"/>
                <a:lightRig rig="threePt" dir="t"/>
              </a:scene3d>
              <a:sp3d>
                <a:bevelT w="127000" h="127000"/>
                <a:bevelB w="127000" h="127000"/>
              </a:sp3d>
            </c:spPr>
            <c:extLst>
              <c:ext xmlns:c16="http://schemas.microsoft.com/office/drawing/2014/chart" uri="{C3380CC4-5D6E-409C-BE32-E72D297353CC}">
                <c16:uniqueId val="{00000007-C0A2-4198-8C7A-11810BBCD57D}"/>
              </c:ext>
            </c:extLst>
          </c:dPt>
          <c:dLbls>
            <c:dLbl>
              <c:idx val="0"/>
              <c:layout>
                <c:manualLayout>
                  <c:x val="-2.1887152440371097E-2"/>
                  <c:y val="0"/>
                </c:manualLayout>
              </c:layout>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1"/>
                      </a:solidFill>
                      <a:latin typeface="+mn-lt"/>
                      <a:ea typeface="+mn-ea"/>
                      <a:cs typeface="+mn-cs"/>
                    </a:defRPr>
                  </a:pPr>
                  <a:endParaRPr lang="es-CO"/>
                </a:p>
              </c:txPr>
              <c:dLblPos val="bestFi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1-C0A2-4198-8C7A-11810BBCD57D}"/>
                </c:ext>
              </c:extLst>
            </c:dLbl>
            <c:dLbl>
              <c:idx val="1"/>
              <c:layout>
                <c:manualLayout>
                  <c:x val="6.7119717023378961E-2"/>
                  <c:y val="0"/>
                </c:manualLayout>
              </c:layout>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2"/>
                      </a:solidFill>
                      <a:latin typeface="+mn-lt"/>
                      <a:ea typeface="+mn-ea"/>
                      <a:cs typeface="+mn-cs"/>
                    </a:defRPr>
                  </a:pPr>
                  <a:endParaRPr lang="es-CO"/>
                </a:p>
              </c:txPr>
              <c:dLblPos val="bestFi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3-C0A2-4198-8C7A-11810BBCD57D}"/>
                </c:ext>
              </c:extLst>
            </c:dLbl>
            <c:dLbl>
              <c:idx val="2"/>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3"/>
                      </a:solidFill>
                      <a:latin typeface="+mn-lt"/>
                      <a:ea typeface="+mn-ea"/>
                      <a:cs typeface="+mn-cs"/>
                    </a:defRPr>
                  </a:pPr>
                  <a:endParaRPr lang="es-CO"/>
                </a:p>
              </c:txPr>
              <c:dLblPos val="outEnd"/>
              <c:showLegendKey val="0"/>
              <c:showVal val="0"/>
              <c:showCatName val="1"/>
              <c:showSerName val="0"/>
              <c:showPercent val="1"/>
              <c:showBubbleSize val="0"/>
              <c:extLst>
                <c:ext xmlns:c16="http://schemas.microsoft.com/office/drawing/2014/chart" uri="{C3380CC4-5D6E-409C-BE32-E72D297353CC}">
                  <c16:uniqueId val="{00000005-C0A2-4198-8C7A-11810BBCD57D}"/>
                </c:ext>
              </c:extLst>
            </c:dLbl>
            <c:dLbl>
              <c:idx val="3"/>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4"/>
                      </a:solidFill>
                      <a:latin typeface="+mn-lt"/>
                      <a:ea typeface="+mn-ea"/>
                      <a:cs typeface="+mn-cs"/>
                    </a:defRPr>
                  </a:pPr>
                  <a:endParaRPr lang="es-CO"/>
                </a:p>
              </c:txPr>
              <c:dLblPos val="outEnd"/>
              <c:showLegendKey val="0"/>
              <c:showVal val="0"/>
              <c:showCatName val="1"/>
              <c:showSerName val="0"/>
              <c:showPercent val="1"/>
              <c:showBubbleSize val="0"/>
              <c:extLst>
                <c:ext xmlns:c16="http://schemas.microsoft.com/office/drawing/2014/chart" uri="{C3380CC4-5D6E-409C-BE32-E72D297353CC}">
                  <c16:uniqueId val="{00000007-C0A2-4198-8C7A-11810BBCD57D}"/>
                </c:ext>
              </c:extLst>
            </c:dLbl>
            <c:spPr>
              <a:noFill/>
              <a:ln>
                <a:noFill/>
              </a:ln>
              <a:effectLst/>
            </c:spPr>
            <c:dLblPos val="outEnd"/>
            <c:showLegendKey val="0"/>
            <c:showVal val="0"/>
            <c:showCatName val="1"/>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 Gráficas'!$C$11:$C$14</c:f>
              <c:strCache>
                <c:ptCount val="4"/>
                <c:pt idx="0">
                  <c:v>BAJA</c:v>
                </c:pt>
                <c:pt idx="1">
                  <c:v>MODERADA</c:v>
                </c:pt>
                <c:pt idx="2">
                  <c:v>ALTA</c:v>
                </c:pt>
                <c:pt idx="3">
                  <c:v>EXTREMA</c:v>
                </c:pt>
              </c:strCache>
            </c:strRef>
          </c:cat>
          <c:val>
            <c:numRef>
              <c:f>' Gráficas'!$J$11:$J$14</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8-C0A2-4198-8C7A-11810BBCD57D}"/>
            </c:ext>
          </c:extLst>
        </c:ser>
        <c:dLbls>
          <c:dLblPos val="outEnd"/>
          <c:showLegendKey val="0"/>
          <c:showVal val="0"/>
          <c:showCatName val="1"/>
          <c:showSerName val="0"/>
          <c:showPercent val="1"/>
          <c:showBubbleSize val="0"/>
          <c:showLeaderLines val="1"/>
        </c:dLbls>
      </c:pie3DChart>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MX"/>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view3D>
      <c:rotX val="30"/>
      <c:rotY val="0"/>
      <c:depthPercent val="100"/>
      <c:rAngAx val="0"/>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manualLayout>
          <c:layoutTarget val="inner"/>
          <c:xMode val="edge"/>
          <c:yMode val="edge"/>
          <c:x val="6.6140964890205489E-2"/>
          <c:y val="0.1431687626724385"/>
          <c:w val="0.92498834256647688"/>
          <c:h val="0.85381099874364041"/>
        </c:manualLayout>
      </c:layout>
      <c:pie3DChart>
        <c:varyColors val="1"/>
        <c:ser>
          <c:idx val="0"/>
          <c:order val="0"/>
          <c:tx>
            <c:strRef>
              <c:f>' Gráficas'!$C$31:$J$31</c:f>
              <c:strCache>
                <c:ptCount val="1"/>
                <c:pt idx="0">
                  <c:v>DISTRIBUCIÓN ZONA RIESGOS INHERENTES</c:v>
                </c:pt>
              </c:strCache>
            </c:strRef>
          </c:tx>
          <c:dPt>
            <c:idx val="0"/>
            <c:bubble3D val="0"/>
            <c:spPr>
              <a:solidFill>
                <a:schemeClr val="accent1"/>
              </a:solidFill>
              <a:ln>
                <a:noFill/>
              </a:ln>
              <a:effectLst>
                <a:outerShdw blurRad="88900" sx="102000" sy="102000" algn="ctr" rotWithShape="0">
                  <a:prstClr val="black">
                    <a:alpha val="10000"/>
                  </a:prstClr>
                </a:outerShdw>
              </a:effectLst>
              <a:scene3d>
                <a:camera prst="orthographicFront"/>
                <a:lightRig rig="threePt" dir="t"/>
              </a:scene3d>
              <a:sp3d>
                <a:bevelT w="127000" h="127000"/>
                <a:bevelB w="127000" h="127000"/>
              </a:sp3d>
            </c:spPr>
            <c:extLst>
              <c:ext xmlns:c16="http://schemas.microsoft.com/office/drawing/2014/chart" uri="{C3380CC4-5D6E-409C-BE32-E72D297353CC}">
                <c16:uniqueId val="{00000001-B7E2-493F-8BE6-2F0D90ED0402}"/>
              </c:ext>
            </c:extLst>
          </c:dPt>
          <c:dPt>
            <c:idx val="1"/>
            <c:bubble3D val="0"/>
            <c:spPr>
              <a:solidFill>
                <a:schemeClr val="accent2"/>
              </a:solidFill>
              <a:ln>
                <a:noFill/>
              </a:ln>
              <a:effectLst>
                <a:outerShdw blurRad="88900" sx="102000" sy="102000" algn="ctr" rotWithShape="0">
                  <a:prstClr val="black">
                    <a:alpha val="10000"/>
                  </a:prstClr>
                </a:outerShdw>
              </a:effectLst>
              <a:scene3d>
                <a:camera prst="orthographicFront"/>
                <a:lightRig rig="threePt" dir="t"/>
              </a:scene3d>
              <a:sp3d>
                <a:bevelT w="127000" h="127000"/>
                <a:bevelB w="127000" h="127000"/>
              </a:sp3d>
            </c:spPr>
            <c:extLst>
              <c:ext xmlns:c16="http://schemas.microsoft.com/office/drawing/2014/chart" uri="{C3380CC4-5D6E-409C-BE32-E72D297353CC}">
                <c16:uniqueId val="{00000003-B7E2-493F-8BE6-2F0D90ED0402}"/>
              </c:ext>
            </c:extLst>
          </c:dPt>
          <c:dPt>
            <c:idx val="2"/>
            <c:bubble3D val="0"/>
            <c:spPr>
              <a:solidFill>
                <a:schemeClr val="accent3"/>
              </a:solidFill>
              <a:ln>
                <a:noFill/>
              </a:ln>
              <a:effectLst>
                <a:outerShdw blurRad="88900" sx="102000" sy="102000" algn="ctr" rotWithShape="0">
                  <a:prstClr val="black">
                    <a:alpha val="10000"/>
                  </a:prstClr>
                </a:outerShdw>
              </a:effectLst>
              <a:scene3d>
                <a:camera prst="orthographicFront"/>
                <a:lightRig rig="threePt" dir="t"/>
              </a:scene3d>
              <a:sp3d>
                <a:bevelT w="127000" h="127000"/>
                <a:bevelB w="127000" h="127000"/>
              </a:sp3d>
            </c:spPr>
            <c:extLst>
              <c:ext xmlns:c16="http://schemas.microsoft.com/office/drawing/2014/chart" uri="{C3380CC4-5D6E-409C-BE32-E72D297353CC}">
                <c16:uniqueId val="{00000005-B7E2-493F-8BE6-2F0D90ED0402}"/>
              </c:ext>
            </c:extLst>
          </c:dPt>
          <c:dPt>
            <c:idx val="3"/>
            <c:bubble3D val="0"/>
            <c:spPr>
              <a:solidFill>
                <a:schemeClr val="accent4"/>
              </a:solidFill>
              <a:ln>
                <a:noFill/>
              </a:ln>
              <a:effectLst>
                <a:outerShdw blurRad="88900" sx="102000" sy="102000" algn="ctr" rotWithShape="0">
                  <a:prstClr val="black">
                    <a:alpha val="10000"/>
                  </a:prstClr>
                </a:outerShdw>
              </a:effectLst>
              <a:scene3d>
                <a:camera prst="orthographicFront"/>
                <a:lightRig rig="threePt" dir="t"/>
              </a:scene3d>
              <a:sp3d>
                <a:bevelT w="127000" h="127000"/>
                <a:bevelB w="127000" h="127000"/>
              </a:sp3d>
            </c:spPr>
            <c:extLst>
              <c:ext xmlns:c16="http://schemas.microsoft.com/office/drawing/2014/chart" uri="{C3380CC4-5D6E-409C-BE32-E72D297353CC}">
                <c16:uniqueId val="{00000007-B7E2-493F-8BE6-2F0D90ED0402}"/>
              </c:ext>
            </c:extLst>
          </c:dPt>
          <c:dLbls>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1"/>
                      </a:solidFill>
                      <a:latin typeface="+mn-lt"/>
                      <a:ea typeface="+mn-ea"/>
                      <a:cs typeface="+mn-cs"/>
                    </a:defRPr>
                  </a:pPr>
                  <a:endParaRPr lang="es-CO"/>
                </a:p>
              </c:txPr>
              <c:dLblPos val="outEnd"/>
              <c:showLegendKey val="0"/>
              <c:showVal val="0"/>
              <c:showCatName val="1"/>
              <c:showSerName val="0"/>
              <c:showPercent val="1"/>
              <c:showBubbleSize val="0"/>
              <c:extLst>
                <c:ext xmlns:c16="http://schemas.microsoft.com/office/drawing/2014/chart" uri="{C3380CC4-5D6E-409C-BE32-E72D297353CC}">
                  <c16:uniqueId val="{00000001-B7E2-493F-8BE6-2F0D90ED0402}"/>
                </c:ext>
              </c:extLst>
            </c:dLbl>
            <c:dLbl>
              <c:idx val="1"/>
              <c:layout>
                <c:manualLayout>
                  <c:x val="3.3715114977169954E-3"/>
                  <c:y val="-4.9325431887813444E-2"/>
                </c:manualLayout>
              </c:layout>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2"/>
                      </a:solidFill>
                      <a:latin typeface="+mn-lt"/>
                      <a:ea typeface="+mn-ea"/>
                      <a:cs typeface="+mn-cs"/>
                    </a:defRPr>
                  </a:pPr>
                  <a:endParaRPr lang="es-CO"/>
                </a:p>
              </c:txPr>
              <c:dLblPos val="bestFi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3-B7E2-493F-8BE6-2F0D90ED0402}"/>
                </c:ext>
              </c:extLst>
            </c:dLbl>
            <c:dLbl>
              <c:idx val="2"/>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3"/>
                      </a:solidFill>
                      <a:latin typeface="+mn-lt"/>
                      <a:ea typeface="+mn-ea"/>
                      <a:cs typeface="+mn-cs"/>
                    </a:defRPr>
                  </a:pPr>
                  <a:endParaRPr lang="es-CO"/>
                </a:p>
              </c:txPr>
              <c:dLblPos val="outEnd"/>
              <c:showLegendKey val="0"/>
              <c:showVal val="0"/>
              <c:showCatName val="1"/>
              <c:showSerName val="0"/>
              <c:showPercent val="1"/>
              <c:showBubbleSize val="0"/>
              <c:extLst>
                <c:ext xmlns:c16="http://schemas.microsoft.com/office/drawing/2014/chart" uri="{C3380CC4-5D6E-409C-BE32-E72D297353CC}">
                  <c16:uniqueId val="{00000005-B7E2-493F-8BE6-2F0D90ED0402}"/>
                </c:ext>
              </c:extLst>
            </c:dLbl>
            <c:dLbl>
              <c:idx val="3"/>
              <c:layout>
                <c:manualLayout>
                  <c:x val="-2.5286336232877467E-2"/>
                  <c:y val="0"/>
                </c:manualLayout>
              </c:layout>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4"/>
                      </a:solidFill>
                      <a:latin typeface="+mn-lt"/>
                      <a:ea typeface="+mn-ea"/>
                      <a:cs typeface="+mn-cs"/>
                    </a:defRPr>
                  </a:pPr>
                  <a:endParaRPr lang="es-CO"/>
                </a:p>
              </c:txPr>
              <c:dLblPos val="bestFi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7-B7E2-493F-8BE6-2F0D90ED0402}"/>
                </c:ext>
              </c:extLst>
            </c:dLbl>
            <c:spPr>
              <a:noFill/>
              <a:ln>
                <a:noFill/>
              </a:ln>
              <a:effectLst/>
            </c:spPr>
            <c:dLblPos val="outEnd"/>
            <c:showLegendKey val="0"/>
            <c:showVal val="0"/>
            <c:showCatName val="1"/>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 Gráficas'!$C$34:$D$37</c:f>
              <c:strCache>
                <c:ptCount val="4"/>
                <c:pt idx="0">
                  <c:v>BAJO</c:v>
                </c:pt>
                <c:pt idx="1">
                  <c:v>MEDIO</c:v>
                </c:pt>
                <c:pt idx="2">
                  <c:v>ALTO</c:v>
                </c:pt>
                <c:pt idx="3">
                  <c:v>CRITICO</c:v>
                </c:pt>
              </c:strCache>
            </c:strRef>
          </c:cat>
          <c:val>
            <c:numRef>
              <c:f>' Gráficas'!$J$34:$J$37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8-B7E2-493F-8BE6-2F0D90ED0402}"/>
            </c:ext>
          </c:extLst>
        </c:ser>
        <c:dLbls>
          <c:dLblPos val="outEnd"/>
          <c:showLegendKey val="0"/>
          <c:showVal val="0"/>
          <c:showCatName val="1"/>
          <c:showSerName val="0"/>
          <c:showPercent val="1"/>
          <c:showBubbleSize val="0"/>
          <c:showLeaderLines val="1"/>
        </c:dLbls>
      </c:pie3DChart>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MX"/>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view3D>
      <c:rotX val="30"/>
      <c:rotY val="0"/>
      <c:depthPercent val="100"/>
      <c:rAngAx val="0"/>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manualLayout>
          <c:layoutTarget val="inner"/>
          <c:xMode val="edge"/>
          <c:yMode val="edge"/>
          <c:x val="6.6140964890205489E-2"/>
          <c:y val="0.1431687626724385"/>
          <c:w val="0.92498834256647688"/>
          <c:h val="0.85381099874364041"/>
        </c:manualLayout>
      </c:layout>
      <c:pie3DChart>
        <c:varyColors val="1"/>
        <c:ser>
          <c:idx val="0"/>
          <c:order val="0"/>
          <c:tx>
            <c:strRef>
              <c:f>' Gráficas'!$C$54:$J$54</c:f>
              <c:strCache>
                <c:ptCount val="1"/>
                <c:pt idx="0">
                  <c:v>DISTRIBUCIÓN ZONA RIESGOS INHERENTES</c:v>
                </c:pt>
              </c:strCache>
            </c:strRef>
          </c:tx>
          <c:explosion val="2"/>
          <c:dPt>
            <c:idx val="0"/>
            <c:bubble3D val="0"/>
            <c:spPr>
              <a:solidFill>
                <a:schemeClr val="accent1"/>
              </a:solidFill>
              <a:ln>
                <a:noFill/>
              </a:ln>
              <a:effectLst>
                <a:outerShdw blurRad="88900" sx="102000" sy="102000" algn="ctr" rotWithShape="0">
                  <a:prstClr val="black">
                    <a:alpha val="10000"/>
                  </a:prstClr>
                </a:outerShdw>
              </a:effectLst>
              <a:scene3d>
                <a:camera prst="orthographicFront"/>
                <a:lightRig rig="threePt" dir="t"/>
              </a:scene3d>
              <a:sp3d>
                <a:bevelT w="127000" h="127000"/>
                <a:bevelB w="127000" h="127000"/>
              </a:sp3d>
            </c:spPr>
            <c:extLst>
              <c:ext xmlns:c16="http://schemas.microsoft.com/office/drawing/2014/chart" uri="{C3380CC4-5D6E-409C-BE32-E72D297353CC}">
                <c16:uniqueId val="{00000001-C724-4045-B720-68D7B0112EAB}"/>
              </c:ext>
            </c:extLst>
          </c:dPt>
          <c:dPt>
            <c:idx val="1"/>
            <c:bubble3D val="0"/>
            <c:explosion val="0"/>
            <c:spPr>
              <a:solidFill>
                <a:schemeClr val="accent2"/>
              </a:solidFill>
              <a:ln>
                <a:noFill/>
              </a:ln>
              <a:effectLst>
                <a:outerShdw blurRad="88900" sx="102000" sy="102000" algn="ctr" rotWithShape="0">
                  <a:prstClr val="black">
                    <a:alpha val="10000"/>
                  </a:prstClr>
                </a:outerShdw>
              </a:effectLst>
              <a:scene3d>
                <a:camera prst="orthographicFront"/>
                <a:lightRig rig="threePt" dir="t"/>
              </a:scene3d>
              <a:sp3d>
                <a:bevelT w="127000" h="127000"/>
                <a:bevelB w="127000" h="127000"/>
              </a:sp3d>
            </c:spPr>
            <c:extLst>
              <c:ext xmlns:c16="http://schemas.microsoft.com/office/drawing/2014/chart" uri="{C3380CC4-5D6E-409C-BE32-E72D297353CC}">
                <c16:uniqueId val="{00000003-C724-4045-B720-68D7B0112EAB}"/>
              </c:ext>
            </c:extLst>
          </c:dPt>
          <c:dPt>
            <c:idx val="2"/>
            <c:bubble3D val="0"/>
            <c:spPr>
              <a:solidFill>
                <a:schemeClr val="accent3"/>
              </a:solidFill>
              <a:ln>
                <a:noFill/>
              </a:ln>
              <a:effectLst>
                <a:outerShdw blurRad="88900" sx="102000" sy="102000" algn="ctr" rotWithShape="0">
                  <a:prstClr val="black">
                    <a:alpha val="10000"/>
                  </a:prstClr>
                </a:outerShdw>
              </a:effectLst>
              <a:scene3d>
                <a:camera prst="orthographicFront"/>
                <a:lightRig rig="threePt" dir="t"/>
              </a:scene3d>
              <a:sp3d>
                <a:bevelT w="127000" h="127000"/>
                <a:bevelB w="127000" h="127000"/>
              </a:sp3d>
            </c:spPr>
            <c:extLst>
              <c:ext xmlns:c16="http://schemas.microsoft.com/office/drawing/2014/chart" uri="{C3380CC4-5D6E-409C-BE32-E72D297353CC}">
                <c16:uniqueId val="{00000005-C724-4045-B720-68D7B0112EAB}"/>
              </c:ext>
            </c:extLst>
          </c:dPt>
          <c:dPt>
            <c:idx val="3"/>
            <c:bubble3D val="0"/>
            <c:spPr>
              <a:solidFill>
                <a:schemeClr val="accent4"/>
              </a:solidFill>
              <a:ln>
                <a:noFill/>
              </a:ln>
              <a:effectLst>
                <a:outerShdw blurRad="88900" sx="102000" sy="102000" algn="ctr" rotWithShape="0">
                  <a:prstClr val="black">
                    <a:alpha val="10000"/>
                  </a:prstClr>
                </a:outerShdw>
              </a:effectLst>
              <a:scene3d>
                <a:camera prst="orthographicFront"/>
                <a:lightRig rig="threePt" dir="t"/>
              </a:scene3d>
              <a:sp3d>
                <a:bevelT w="127000" h="127000"/>
                <a:bevelB w="127000" h="127000"/>
              </a:sp3d>
            </c:spPr>
            <c:extLst>
              <c:ext xmlns:c16="http://schemas.microsoft.com/office/drawing/2014/chart" uri="{C3380CC4-5D6E-409C-BE32-E72D297353CC}">
                <c16:uniqueId val="{00000007-C724-4045-B720-68D7B0112EAB}"/>
              </c:ext>
            </c:extLst>
          </c:dPt>
          <c:dLbls>
            <c:dLbl>
              <c:idx val="0"/>
              <c:layout>
                <c:manualLayout>
                  <c:x val="2.6599915075756632E-2"/>
                  <c:y val="0"/>
                </c:manualLayout>
              </c:layout>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1"/>
                      </a:solidFill>
                      <a:latin typeface="+mn-lt"/>
                      <a:ea typeface="+mn-ea"/>
                      <a:cs typeface="+mn-cs"/>
                    </a:defRPr>
                  </a:pPr>
                  <a:endParaRPr lang="es-CO"/>
                </a:p>
              </c:txPr>
              <c:dLblPos val="bestFi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1-C724-4045-B720-68D7B0112EAB}"/>
                </c:ext>
              </c:extLst>
            </c:dLbl>
            <c:dLbl>
              <c:idx val="1"/>
              <c:layout>
                <c:manualLayout>
                  <c:x val="-5.3199830151513397E-3"/>
                  <c:y val="7.6257461868892762E-2"/>
                </c:manualLayout>
              </c:layout>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2"/>
                      </a:solidFill>
                      <a:latin typeface="+mn-lt"/>
                      <a:ea typeface="+mn-ea"/>
                      <a:cs typeface="+mn-cs"/>
                    </a:defRPr>
                  </a:pPr>
                  <a:endParaRPr lang="es-CO"/>
                </a:p>
              </c:txPr>
              <c:dLblPos val="bestFi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3-C724-4045-B720-68D7B0112EAB}"/>
                </c:ext>
              </c:extLst>
            </c:dLbl>
            <c:dLbl>
              <c:idx val="2"/>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3"/>
                      </a:solidFill>
                      <a:latin typeface="+mn-lt"/>
                      <a:ea typeface="+mn-ea"/>
                      <a:cs typeface="+mn-cs"/>
                    </a:defRPr>
                  </a:pPr>
                  <a:endParaRPr lang="es-CO"/>
                </a:p>
              </c:txPr>
              <c:dLblPos val="outEnd"/>
              <c:showLegendKey val="0"/>
              <c:showVal val="0"/>
              <c:showCatName val="1"/>
              <c:showSerName val="0"/>
              <c:showPercent val="1"/>
              <c:showBubbleSize val="0"/>
              <c:extLst>
                <c:ext xmlns:c16="http://schemas.microsoft.com/office/drawing/2014/chart" uri="{C3380CC4-5D6E-409C-BE32-E72D297353CC}">
                  <c16:uniqueId val="{00000005-C724-4045-B720-68D7B0112EAB}"/>
                </c:ext>
              </c:extLst>
            </c:dLbl>
            <c:dLbl>
              <c:idx val="3"/>
              <c:layout>
                <c:manualLayout>
                  <c:x val="1.2413293702019792E-2"/>
                  <c:y val="0"/>
                </c:manualLayout>
              </c:layout>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4"/>
                      </a:solidFill>
                      <a:latin typeface="+mn-lt"/>
                      <a:ea typeface="+mn-ea"/>
                      <a:cs typeface="+mn-cs"/>
                    </a:defRPr>
                  </a:pPr>
                  <a:endParaRPr lang="es-CO"/>
                </a:p>
              </c:txPr>
              <c:dLblPos val="bestFi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7-C724-4045-B720-68D7B0112EAB}"/>
                </c:ext>
              </c:extLst>
            </c:dLbl>
            <c:spPr>
              <a:noFill/>
              <a:ln>
                <a:noFill/>
              </a:ln>
              <a:effectLst/>
            </c:spPr>
            <c:dLblPos val="outEnd"/>
            <c:showLegendKey val="0"/>
            <c:showVal val="0"/>
            <c:showCatName val="1"/>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 Gráficas'!$C$57:$D$60</c:f>
              <c:strCache>
                <c:ptCount val="4"/>
                <c:pt idx="0">
                  <c:v>BAJO</c:v>
                </c:pt>
                <c:pt idx="1">
                  <c:v>MEDIO</c:v>
                </c:pt>
                <c:pt idx="2">
                  <c:v>ALTO</c:v>
                </c:pt>
                <c:pt idx="3">
                  <c:v>CRITICO</c:v>
                </c:pt>
              </c:strCache>
            </c:strRef>
          </c:cat>
          <c:val>
            <c:numRef>
              <c:f>' Gráficas'!$J$57:$J$60</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8-C724-4045-B720-68D7B0112EAB}"/>
            </c:ext>
          </c:extLst>
        </c:ser>
        <c:dLbls>
          <c:dLblPos val="outEnd"/>
          <c:showLegendKey val="0"/>
          <c:showVal val="0"/>
          <c:showCatName val="1"/>
          <c:showSerName val="0"/>
          <c:showPercent val="1"/>
          <c:showBubbleSize val="0"/>
          <c:showLeaderLines val="1"/>
        </c:dLbls>
      </c:pie3DChart>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es-CO"/>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MX"/>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view3D>
      <c:rotX val="30"/>
      <c:rotY val="0"/>
      <c:depthPercent val="100"/>
      <c:rAngAx val="0"/>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manualLayout>
          <c:layoutTarget val="inner"/>
          <c:xMode val="edge"/>
          <c:yMode val="edge"/>
          <c:x val="5.3208939465353461E-2"/>
          <c:y val="0.14316873357846205"/>
          <c:w val="0.92498834256647688"/>
          <c:h val="0.85381099874364041"/>
        </c:manualLayout>
      </c:layout>
      <c:pie3DChart>
        <c:varyColors val="1"/>
        <c:ser>
          <c:idx val="0"/>
          <c:order val="0"/>
          <c:tx>
            <c:strRef>
              <c:f>' Gráficas'!$C$76:$J$76</c:f>
              <c:strCache>
                <c:ptCount val="1"/>
                <c:pt idx="0">
                  <c:v>DISTRIBUCIÓN ZONA RIESGOS INHERENTES</c:v>
                </c:pt>
              </c:strCache>
            </c:strRef>
          </c:tx>
          <c:dPt>
            <c:idx val="0"/>
            <c:bubble3D val="0"/>
            <c:spPr>
              <a:solidFill>
                <a:schemeClr val="accent1"/>
              </a:solidFill>
              <a:ln>
                <a:noFill/>
              </a:ln>
              <a:effectLst>
                <a:outerShdw blurRad="88900" sx="102000" sy="102000" algn="ctr" rotWithShape="0">
                  <a:prstClr val="black">
                    <a:alpha val="10000"/>
                  </a:prstClr>
                </a:outerShdw>
              </a:effectLst>
              <a:scene3d>
                <a:camera prst="orthographicFront"/>
                <a:lightRig rig="threePt" dir="t"/>
              </a:scene3d>
              <a:sp3d>
                <a:bevelT w="127000" h="127000"/>
                <a:bevelB w="127000" h="127000"/>
              </a:sp3d>
            </c:spPr>
            <c:extLst>
              <c:ext xmlns:c16="http://schemas.microsoft.com/office/drawing/2014/chart" uri="{C3380CC4-5D6E-409C-BE32-E72D297353CC}">
                <c16:uniqueId val="{00000001-6682-46C3-9602-80CE9396ABB8}"/>
              </c:ext>
            </c:extLst>
          </c:dPt>
          <c:dPt>
            <c:idx val="1"/>
            <c:bubble3D val="0"/>
            <c:spPr>
              <a:solidFill>
                <a:schemeClr val="accent2"/>
              </a:solidFill>
              <a:ln>
                <a:noFill/>
              </a:ln>
              <a:effectLst>
                <a:outerShdw blurRad="88900" sx="102000" sy="102000" algn="ctr" rotWithShape="0">
                  <a:prstClr val="black">
                    <a:alpha val="10000"/>
                  </a:prstClr>
                </a:outerShdw>
              </a:effectLst>
              <a:scene3d>
                <a:camera prst="orthographicFront"/>
                <a:lightRig rig="threePt" dir="t"/>
              </a:scene3d>
              <a:sp3d>
                <a:bevelT w="127000" h="127000"/>
                <a:bevelB w="127000" h="127000"/>
              </a:sp3d>
            </c:spPr>
            <c:extLst>
              <c:ext xmlns:c16="http://schemas.microsoft.com/office/drawing/2014/chart" uri="{C3380CC4-5D6E-409C-BE32-E72D297353CC}">
                <c16:uniqueId val="{00000003-6682-46C3-9602-80CE9396ABB8}"/>
              </c:ext>
            </c:extLst>
          </c:dPt>
          <c:dPt>
            <c:idx val="2"/>
            <c:bubble3D val="0"/>
            <c:spPr>
              <a:solidFill>
                <a:schemeClr val="accent3"/>
              </a:solidFill>
              <a:ln>
                <a:noFill/>
              </a:ln>
              <a:effectLst>
                <a:outerShdw blurRad="88900" sx="102000" sy="102000" algn="ctr" rotWithShape="0">
                  <a:prstClr val="black">
                    <a:alpha val="10000"/>
                  </a:prstClr>
                </a:outerShdw>
              </a:effectLst>
              <a:scene3d>
                <a:camera prst="orthographicFront"/>
                <a:lightRig rig="threePt" dir="t"/>
              </a:scene3d>
              <a:sp3d>
                <a:bevelT w="127000" h="127000"/>
                <a:bevelB w="127000" h="127000"/>
              </a:sp3d>
            </c:spPr>
            <c:extLst>
              <c:ext xmlns:c16="http://schemas.microsoft.com/office/drawing/2014/chart" uri="{C3380CC4-5D6E-409C-BE32-E72D297353CC}">
                <c16:uniqueId val="{00000005-6682-46C3-9602-80CE9396ABB8}"/>
              </c:ext>
            </c:extLst>
          </c:dPt>
          <c:dPt>
            <c:idx val="3"/>
            <c:bubble3D val="0"/>
            <c:spPr>
              <a:solidFill>
                <a:schemeClr val="accent4"/>
              </a:solidFill>
              <a:ln>
                <a:noFill/>
              </a:ln>
              <a:effectLst>
                <a:outerShdw blurRad="88900" sx="102000" sy="102000" algn="ctr" rotWithShape="0">
                  <a:prstClr val="black">
                    <a:alpha val="10000"/>
                  </a:prstClr>
                </a:outerShdw>
              </a:effectLst>
              <a:scene3d>
                <a:camera prst="orthographicFront"/>
                <a:lightRig rig="threePt" dir="t"/>
              </a:scene3d>
              <a:sp3d>
                <a:bevelT w="127000" h="127000"/>
                <a:bevelB w="127000" h="127000"/>
              </a:sp3d>
            </c:spPr>
            <c:extLst>
              <c:ext xmlns:c16="http://schemas.microsoft.com/office/drawing/2014/chart" uri="{C3380CC4-5D6E-409C-BE32-E72D297353CC}">
                <c16:uniqueId val="{00000007-6682-46C3-9602-80CE9396ABB8}"/>
              </c:ext>
            </c:extLst>
          </c:dPt>
          <c:dLbls>
            <c:dLbl>
              <c:idx val="0"/>
              <c:layout>
                <c:manualLayout>
                  <c:x val="1.2462255501630954E-2"/>
                  <c:y val="3.5574163260199326E-2"/>
                </c:manualLayout>
              </c:layout>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1"/>
                      </a:solidFill>
                      <a:latin typeface="+mn-lt"/>
                      <a:ea typeface="+mn-ea"/>
                      <a:cs typeface="+mn-cs"/>
                    </a:defRPr>
                  </a:pPr>
                  <a:endParaRPr lang="es-CO"/>
                </a:p>
              </c:txPr>
              <c:dLblPos val="bestFi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1-6682-46C3-9602-80CE9396ABB8}"/>
                </c:ext>
              </c:extLst>
            </c:dLbl>
            <c:dLbl>
              <c:idx val="1"/>
              <c:layout>
                <c:manualLayout>
                  <c:x val="6.6320089129393543E-3"/>
                  <c:y val="-1.0869757650026313E-16"/>
                </c:manualLayout>
              </c:layout>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2"/>
                      </a:solidFill>
                      <a:latin typeface="+mn-lt"/>
                      <a:ea typeface="+mn-ea"/>
                      <a:cs typeface="+mn-cs"/>
                    </a:defRPr>
                  </a:pPr>
                  <a:endParaRPr lang="es-CO"/>
                </a:p>
              </c:txPr>
              <c:dLblPos val="bestFi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3-6682-46C3-9602-80CE9396ABB8}"/>
                </c:ext>
              </c:extLst>
            </c:dLbl>
            <c:dLbl>
              <c:idx val="2"/>
              <c:layout>
                <c:manualLayout>
                  <c:x val="2.9097200857945451E-2"/>
                  <c:y val="-5.3361244890298989E-2"/>
                </c:manualLayout>
              </c:layout>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3"/>
                      </a:solidFill>
                      <a:latin typeface="+mn-lt"/>
                      <a:ea typeface="+mn-ea"/>
                      <a:cs typeface="+mn-cs"/>
                    </a:defRPr>
                  </a:pPr>
                  <a:endParaRPr lang="es-CO"/>
                </a:p>
              </c:txPr>
              <c:dLblPos val="bestFit"/>
              <c:showLegendKey val="0"/>
              <c:showVal val="0"/>
              <c:showCatName val="1"/>
              <c:showSerName val="0"/>
              <c:showPercent val="1"/>
              <c:showBubbleSize val="0"/>
              <c:extLst>
                <c:ext xmlns:c15="http://schemas.microsoft.com/office/drawing/2012/chart" uri="{CE6537A1-D6FC-4f65-9D91-7224C49458BB}">
                  <c15:layout>
                    <c:manualLayout>
                      <c:w val="4.7363673357014101E-2"/>
                      <c:h val="0.16251463582701059"/>
                    </c:manualLayout>
                  </c15:layout>
                </c:ext>
                <c:ext xmlns:c16="http://schemas.microsoft.com/office/drawing/2014/chart" uri="{C3380CC4-5D6E-409C-BE32-E72D297353CC}">
                  <c16:uniqueId val="{00000005-6682-46C3-9602-80CE9396ABB8}"/>
                </c:ext>
              </c:extLst>
            </c:dLbl>
            <c:dLbl>
              <c:idx val="3"/>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4"/>
                      </a:solidFill>
                      <a:latin typeface="+mn-lt"/>
                      <a:ea typeface="+mn-ea"/>
                      <a:cs typeface="+mn-cs"/>
                    </a:defRPr>
                  </a:pPr>
                  <a:endParaRPr lang="es-CO"/>
                </a:p>
              </c:txPr>
              <c:dLblPos val="outEnd"/>
              <c:showLegendKey val="0"/>
              <c:showVal val="0"/>
              <c:showCatName val="1"/>
              <c:showSerName val="0"/>
              <c:showPercent val="1"/>
              <c:showBubbleSize val="0"/>
              <c:extLst>
                <c:ext xmlns:c16="http://schemas.microsoft.com/office/drawing/2014/chart" uri="{C3380CC4-5D6E-409C-BE32-E72D297353CC}">
                  <c16:uniqueId val="{00000007-6682-46C3-9602-80CE9396ABB8}"/>
                </c:ext>
              </c:extLst>
            </c:dLbl>
            <c:spPr>
              <a:noFill/>
              <a:ln>
                <a:noFill/>
              </a:ln>
              <a:effectLst/>
            </c:spPr>
            <c:dLblPos val="outEnd"/>
            <c:showLegendKey val="0"/>
            <c:showVal val="0"/>
            <c:showCatName val="1"/>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 Gráficas'!$C$79:$D$82</c:f>
              <c:strCache>
                <c:ptCount val="4"/>
                <c:pt idx="0">
                  <c:v>BAJA</c:v>
                </c:pt>
                <c:pt idx="1">
                  <c:v>MODERADA</c:v>
                </c:pt>
                <c:pt idx="2">
                  <c:v>ALTA</c:v>
                </c:pt>
                <c:pt idx="3">
                  <c:v>EXTREMA</c:v>
                </c:pt>
              </c:strCache>
            </c:strRef>
          </c:cat>
          <c:val>
            <c:numRef>
              <c:f>' Gráficas'!$J$79:$J$82</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8-6682-46C3-9602-80CE9396ABB8}"/>
            </c:ext>
          </c:extLst>
        </c:ser>
        <c:dLbls>
          <c:dLblPos val="outEnd"/>
          <c:showLegendKey val="0"/>
          <c:showVal val="0"/>
          <c:showCatName val="1"/>
          <c:showSerName val="0"/>
          <c:showPercent val="1"/>
          <c:showBubbleSize val="0"/>
          <c:showLeaderLines val="1"/>
        </c:dLbls>
      </c:pie3DChart>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59">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cs:styleClr val="auto"/>
    </cs:fontRef>
    <cs:defRPr sz="1000" b="1" i="0" u="none" strike="noStrike" kern="1200" spc="0" baseline="0"/>
  </cs:dataLabel>
  <cs:dataLabelCallout>
    <cs:lnRef idx="0">
      <cs:styleClr val="auto"/>
    </cs:lnRef>
    <cs:fillRef idx="0"/>
    <cs:effectRef idx="0"/>
    <cs:fontRef idx="minor">
      <cs:styleClr val="auto"/>
    </cs:fontRef>
    <cs:spPr>
      <a:solidFill>
        <a:schemeClr val="lt1"/>
      </a:solidFill>
      <a:ln>
        <a:solidFill>
          <a:schemeClr val="phClr"/>
        </a:solidFill>
      </a:ln>
    </cs:spPr>
    <cs:defRPr sz="10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effectLst>
        <a:outerShdw blurRad="63500" sx="102000" sy="102000" algn="ctr" rotWithShape="0">
          <a:prstClr val="black">
            <a:alpha val="20000"/>
          </a:prstClr>
        </a:outerShdw>
      </a:effectLst>
    </cs:spPr>
  </cs:dataPoint>
  <cs:dataPoint3D>
    <cs:lnRef idx="0"/>
    <cs:fillRef idx="0">
      <cs:styleClr val="auto"/>
    </cs:fillRef>
    <cs:effectRef idx="0"/>
    <cs:fontRef idx="minor">
      <a:schemeClr val="dk1"/>
    </cs:fontRef>
    <cs:spPr>
      <a:solidFill>
        <a:schemeClr val="phClr"/>
      </a:solidFill>
      <a:effectLst>
        <a:outerShdw blurRad="88900" sx="102000" sy="102000" algn="ctr" rotWithShape="0">
          <a:prstClr val="black">
            <a:alpha val="10000"/>
          </a:prstClr>
        </a:outerShdw>
      </a:effectLst>
      <a:scene3d>
        <a:camera prst="orthographicFront"/>
        <a:lightRig rig="threePt" dir="t"/>
      </a:scene3d>
      <a:sp3d>
        <a:bevelT w="127000" h="127000"/>
        <a:bevelB w="127000" h="127000"/>
      </a:sp3d>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fillRef idx="0">
      <cs:styleClr val="auto"/>
    </cs:fillRef>
    <cs:effectRef idx="0"/>
    <cs:fontRef idx="minor">
      <a:schemeClr val="dk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cap="all" baseline="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59">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cs:styleClr val="auto"/>
    </cs:fontRef>
    <cs:defRPr sz="1000" b="1" i="0" u="none" strike="noStrike" kern="1200" spc="0" baseline="0"/>
  </cs:dataLabel>
  <cs:dataLabelCallout>
    <cs:lnRef idx="0">
      <cs:styleClr val="auto"/>
    </cs:lnRef>
    <cs:fillRef idx="0"/>
    <cs:effectRef idx="0"/>
    <cs:fontRef idx="minor">
      <cs:styleClr val="auto"/>
    </cs:fontRef>
    <cs:spPr>
      <a:solidFill>
        <a:schemeClr val="lt1"/>
      </a:solidFill>
      <a:ln>
        <a:solidFill>
          <a:schemeClr val="phClr"/>
        </a:solidFill>
      </a:ln>
    </cs:spPr>
    <cs:defRPr sz="10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effectLst>
        <a:outerShdw blurRad="63500" sx="102000" sy="102000" algn="ctr" rotWithShape="0">
          <a:prstClr val="black">
            <a:alpha val="20000"/>
          </a:prstClr>
        </a:outerShdw>
      </a:effectLst>
    </cs:spPr>
  </cs:dataPoint>
  <cs:dataPoint3D>
    <cs:lnRef idx="0"/>
    <cs:fillRef idx="0">
      <cs:styleClr val="auto"/>
    </cs:fillRef>
    <cs:effectRef idx="0"/>
    <cs:fontRef idx="minor">
      <a:schemeClr val="dk1"/>
    </cs:fontRef>
    <cs:spPr>
      <a:solidFill>
        <a:schemeClr val="phClr"/>
      </a:solidFill>
      <a:effectLst>
        <a:outerShdw blurRad="88900" sx="102000" sy="102000" algn="ctr" rotWithShape="0">
          <a:prstClr val="black">
            <a:alpha val="10000"/>
          </a:prstClr>
        </a:outerShdw>
      </a:effectLst>
      <a:scene3d>
        <a:camera prst="orthographicFront"/>
        <a:lightRig rig="threePt" dir="t"/>
      </a:scene3d>
      <a:sp3d>
        <a:bevelT w="127000" h="127000"/>
        <a:bevelB w="127000" h="127000"/>
      </a:sp3d>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fillRef idx="0">
      <cs:styleClr val="auto"/>
    </cs:fillRef>
    <cs:effectRef idx="0"/>
    <cs:fontRef idx="minor">
      <a:schemeClr val="dk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cap="all" baseline="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59">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cs:styleClr val="auto"/>
    </cs:fontRef>
    <cs:defRPr sz="1000" b="1" i="0" u="none" strike="noStrike" kern="1200" spc="0" baseline="0"/>
  </cs:dataLabel>
  <cs:dataLabelCallout>
    <cs:lnRef idx="0">
      <cs:styleClr val="auto"/>
    </cs:lnRef>
    <cs:fillRef idx="0"/>
    <cs:effectRef idx="0"/>
    <cs:fontRef idx="minor">
      <cs:styleClr val="auto"/>
    </cs:fontRef>
    <cs:spPr>
      <a:solidFill>
        <a:schemeClr val="lt1"/>
      </a:solidFill>
      <a:ln>
        <a:solidFill>
          <a:schemeClr val="phClr"/>
        </a:solidFill>
      </a:ln>
    </cs:spPr>
    <cs:defRPr sz="10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effectLst>
        <a:outerShdw blurRad="63500" sx="102000" sy="102000" algn="ctr" rotWithShape="0">
          <a:prstClr val="black">
            <a:alpha val="20000"/>
          </a:prstClr>
        </a:outerShdw>
      </a:effectLst>
    </cs:spPr>
  </cs:dataPoint>
  <cs:dataPoint3D>
    <cs:lnRef idx="0"/>
    <cs:fillRef idx="0">
      <cs:styleClr val="auto"/>
    </cs:fillRef>
    <cs:effectRef idx="0"/>
    <cs:fontRef idx="minor">
      <a:schemeClr val="dk1"/>
    </cs:fontRef>
    <cs:spPr>
      <a:solidFill>
        <a:schemeClr val="phClr"/>
      </a:solidFill>
      <a:effectLst>
        <a:outerShdw blurRad="88900" sx="102000" sy="102000" algn="ctr" rotWithShape="0">
          <a:prstClr val="black">
            <a:alpha val="10000"/>
          </a:prstClr>
        </a:outerShdw>
      </a:effectLst>
      <a:scene3d>
        <a:camera prst="orthographicFront"/>
        <a:lightRig rig="threePt" dir="t"/>
      </a:scene3d>
      <a:sp3d>
        <a:bevelT w="127000" h="127000"/>
        <a:bevelB w="127000" h="127000"/>
      </a:sp3d>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fillRef idx="0">
      <cs:styleClr val="auto"/>
    </cs:fillRef>
    <cs:effectRef idx="0"/>
    <cs:fontRef idx="minor">
      <a:schemeClr val="dk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cap="all" baseline="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59">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cs:styleClr val="auto"/>
    </cs:fontRef>
    <cs:defRPr sz="1000" b="1" i="0" u="none" strike="noStrike" kern="1200" spc="0" baseline="0"/>
  </cs:dataLabel>
  <cs:dataLabelCallout>
    <cs:lnRef idx="0">
      <cs:styleClr val="auto"/>
    </cs:lnRef>
    <cs:fillRef idx="0"/>
    <cs:effectRef idx="0"/>
    <cs:fontRef idx="minor">
      <cs:styleClr val="auto"/>
    </cs:fontRef>
    <cs:spPr>
      <a:solidFill>
        <a:schemeClr val="lt1"/>
      </a:solidFill>
      <a:ln>
        <a:solidFill>
          <a:schemeClr val="phClr"/>
        </a:solidFill>
      </a:ln>
    </cs:spPr>
    <cs:defRPr sz="10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effectLst>
        <a:outerShdw blurRad="63500" sx="102000" sy="102000" algn="ctr" rotWithShape="0">
          <a:prstClr val="black">
            <a:alpha val="20000"/>
          </a:prstClr>
        </a:outerShdw>
      </a:effectLst>
    </cs:spPr>
  </cs:dataPoint>
  <cs:dataPoint3D>
    <cs:lnRef idx="0"/>
    <cs:fillRef idx="0">
      <cs:styleClr val="auto"/>
    </cs:fillRef>
    <cs:effectRef idx="0"/>
    <cs:fontRef idx="minor">
      <a:schemeClr val="dk1"/>
    </cs:fontRef>
    <cs:spPr>
      <a:solidFill>
        <a:schemeClr val="phClr"/>
      </a:solidFill>
      <a:effectLst>
        <a:outerShdw blurRad="88900" sx="102000" sy="102000" algn="ctr" rotWithShape="0">
          <a:prstClr val="black">
            <a:alpha val="10000"/>
          </a:prstClr>
        </a:outerShdw>
      </a:effectLst>
      <a:scene3d>
        <a:camera prst="orthographicFront"/>
        <a:lightRig rig="threePt" dir="t"/>
      </a:scene3d>
      <a:sp3d>
        <a:bevelT w="127000" h="127000"/>
        <a:bevelB w="127000" h="127000"/>
      </a:sp3d>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fillRef idx="0">
      <cs:styleClr val="auto"/>
    </cs:fillRef>
    <cs:effectRef idx="0"/>
    <cs:fontRef idx="minor">
      <a:schemeClr val="dk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cap="all" baseline="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2" Type="http://schemas.openxmlformats.org/officeDocument/2006/relationships/hyperlink" Target="#'Escalas de Valoraci&#243;n'!A1"/><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hyperlink" Target="#'Matriz de Riesgos Integrada'!A1"/></Relationships>
</file>

<file path=xl/drawings/_rels/drawing4.xml.rels><?xml version="1.0" encoding="UTF-8" standalone="yes"?>
<Relationships xmlns="http://schemas.openxmlformats.org/package/2006/relationships"><Relationship Id="rId2" Type="http://schemas.openxmlformats.org/officeDocument/2006/relationships/hyperlink" Target="#' Gr&#225;ficas'!A1"/><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3" Type="http://schemas.openxmlformats.org/officeDocument/2006/relationships/chart" Target="../charts/chart2.xml"/><Relationship Id="rId2" Type="http://schemas.openxmlformats.org/officeDocument/2006/relationships/image" Target="../media/image4.png"/><Relationship Id="rId1" Type="http://schemas.openxmlformats.org/officeDocument/2006/relationships/chart" Target="../charts/chart1.xml"/><Relationship Id="rId6" Type="http://schemas.openxmlformats.org/officeDocument/2006/relationships/hyperlink" Target="#'Matriz de Riesgos Integrada'!A1"/><Relationship Id="rId5" Type="http://schemas.openxmlformats.org/officeDocument/2006/relationships/chart" Target="../charts/chart4.xml"/><Relationship Id="rId4" Type="http://schemas.openxmlformats.org/officeDocument/2006/relationships/chart" Target="../charts/chart3.xm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9184821</xdr:colOff>
      <xdr:row>0</xdr:row>
      <xdr:rowOff>4762500</xdr:rowOff>
    </xdr:to>
    <xdr:pic>
      <xdr:nvPicPr>
        <xdr:cNvPr id="2" name="Imagen 1">
          <a:extLst>
            <a:ext uri="{FF2B5EF4-FFF2-40B4-BE49-F238E27FC236}">
              <a16:creationId xmlns:a16="http://schemas.microsoft.com/office/drawing/2014/main" id="{1786ED00-1CCC-4497-87BA-916FF48E45E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9184821" cy="47625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761999</xdr:colOff>
      <xdr:row>6</xdr:row>
      <xdr:rowOff>19050</xdr:rowOff>
    </xdr:from>
    <xdr:to>
      <xdr:col>3</xdr:col>
      <xdr:colOff>752474</xdr:colOff>
      <xdr:row>10</xdr:row>
      <xdr:rowOff>85725</xdr:rowOff>
    </xdr:to>
    <xdr:sp macro="" textlink="">
      <xdr:nvSpPr>
        <xdr:cNvPr id="3" name="2 Llamada de flecha hacia abajo">
          <a:extLst>
            <a:ext uri="{FF2B5EF4-FFF2-40B4-BE49-F238E27FC236}">
              <a16:creationId xmlns:a16="http://schemas.microsoft.com/office/drawing/2014/main" id="{F2D6E6F5-8892-4F5B-9772-8BB0BA216140}"/>
            </a:ext>
          </a:extLst>
        </xdr:cNvPr>
        <xdr:cNvSpPr/>
      </xdr:nvSpPr>
      <xdr:spPr>
        <a:xfrm>
          <a:off x="257174" y="1057275"/>
          <a:ext cx="2381250" cy="742950"/>
        </a:xfrm>
        <a:prstGeom prst="downArrowCallout">
          <a:avLst/>
        </a:prstGeom>
        <a:solidFill>
          <a:schemeClr val="tx2">
            <a:lumMod val="60000"/>
            <a:lumOff val="40000"/>
          </a:schemeClr>
        </a:solidFill>
        <a:ln w="6350">
          <a:noFill/>
        </a:ln>
        <a:effectLst/>
        <a:scene3d>
          <a:camera prst="orthographicFront">
            <a:rot lat="0" lon="0" rev="0"/>
          </a:camera>
          <a:lightRig rig="contrasting" dir="t">
            <a:rot lat="0" lon="0" rev="7800000"/>
          </a:lightRig>
        </a:scene3d>
        <a:sp3d>
          <a:bevelT w="139700" h="1397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400" b="1">
              <a:solidFill>
                <a:schemeClr val="bg1"/>
              </a:solidFill>
            </a:rPr>
            <a:t>PROCESOS ESTRATÉGICOS</a:t>
          </a:r>
        </a:p>
      </xdr:txBody>
    </xdr:sp>
    <xdr:clientData/>
  </xdr:twoCellAnchor>
  <xdr:twoCellAnchor>
    <xdr:from>
      <xdr:col>5</xdr:col>
      <xdr:colOff>19049</xdr:colOff>
      <xdr:row>6</xdr:row>
      <xdr:rowOff>9525</xdr:rowOff>
    </xdr:from>
    <xdr:to>
      <xdr:col>8</xdr:col>
      <xdr:colOff>9524</xdr:colOff>
      <xdr:row>10</xdr:row>
      <xdr:rowOff>76200</xdr:rowOff>
    </xdr:to>
    <xdr:sp macro="" textlink="">
      <xdr:nvSpPr>
        <xdr:cNvPr id="4" name="6 Llamada de flecha hacia abajo">
          <a:extLst>
            <a:ext uri="{FF2B5EF4-FFF2-40B4-BE49-F238E27FC236}">
              <a16:creationId xmlns:a16="http://schemas.microsoft.com/office/drawing/2014/main" id="{B2BC1822-E722-4EE1-BE04-CE9D23197BEC}"/>
            </a:ext>
          </a:extLst>
        </xdr:cNvPr>
        <xdr:cNvSpPr/>
      </xdr:nvSpPr>
      <xdr:spPr>
        <a:xfrm>
          <a:off x="3047999" y="1047750"/>
          <a:ext cx="2886075" cy="752475"/>
        </a:xfrm>
        <a:prstGeom prst="downArrowCallout">
          <a:avLst/>
        </a:prstGeom>
        <a:ln>
          <a:noFill/>
        </a:ln>
        <a:effectLst/>
        <a:scene3d>
          <a:camera prst="orthographicFront">
            <a:rot lat="0" lon="0" rev="0"/>
          </a:camera>
          <a:lightRig rig="contrasting" dir="t">
            <a:rot lat="0" lon="0" rev="7800000"/>
          </a:lightRig>
        </a:scene3d>
        <a:sp3d>
          <a:bevelT w="139700" h="139700"/>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ctr"/>
        <a:lstStyle/>
        <a:p>
          <a:pPr algn="ctr"/>
          <a:r>
            <a:rPr lang="es-CO" sz="1400" b="1">
              <a:solidFill>
                <a:schemeClr val="bg1"/>
              </a:solidFill>
            </a:rPr>
            <a:t>PROCESOS</a:t>
          </a:r>
          <a:r>
            <a:rPr lang="es-CO" sz="1400" b="1" baseline="0">
              <a:solidFill>
                <a:schemeClr val="bg1"/>
              </a:solidFill>
            </a:rPr>
            <a:t> MISIONALES</a:t>
          </a:r>
          <a:endParaRPr lang="es-CO" sz="1400" b="1">
            <a:solidFill>
              <a:schemeClr val="bg1"/>
            </a:solidFill>
          </a:endParaRPr>
        </a:p>
      </xdr:txBody>
    </xdr:sp>
    <xdr:clientData/>
  </xdr:twoCellAnchor>
  <xdr:twoCellAnchor>
    <xdr:from>
      <xdr:col>9</xdr:col>
      <xdr:colOff>9524</xdr:colOff>
      <xdr:row>6</xdr:row>
      <xdr:rowOff>9525</xdr:rowOff>
    </xdr:from>
    <xdr:to>
      <xdr:col>14</xdr:col>
      <xdr:colOff>752475</xdr:colOff>
      <xdr:row>10</xdr:row>
      <xdr:rowOff>0</xdr:rowOff>
    </xdr:to>
    <xdr:sp macro="" textlink="">
      <xdr:nvSpPr>
        <xdr:cNvPr id="5" name="7 Llamada de flecha hacia abajo">
          <a:extLst>
            <a:ext uri="{FF2B5EF4-FFF2-40B4-BE49-F238E27FC236}">
              <a16:creationId xmlns:a16="http://schemas.microsoft.com/office/drawing/2014/main" id="{46B48240-53A9-4064-B3D5-A9EBC2F38182}"/>
            </a:ext>
          </a:extLst>
        </xdr:cNvPr>
        <xdr:cNvSpPr/>
      </xdr:nvSpPr>
      <xdr:spPr>
        <a:xfrm>
          <a:off x="6315074" y="1047750"/>
          <a:ext cx="5572126" cy="752475"/>
        </a:xfrm>
        <a:prstGeom prst="downArrowCallout">
          <a:avLst/>
        </a:prstGeom>
        <a:ln>
          <a:noFill/>
        </a:ln>
        <a:effectLst/>
        <a:scene3d>
          <a:camera prst="orthographicFront">
            <a:rot lat="0" lon="0" rev="0"/>
          </a:camera>
          <a:lightRig rig="contrasting" dir="t">
            <a:rot lat="0" lon="0" rev="7800000"/>
          </a:lightRig>
        </a:scene3d>
        <a:sp3d>
          <a:bevelT w="139700" h="139700"/>
        </a:sp3d>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ctr"/>
        <a:lstStyle/>
        <a:p>
          <a:pPr algn="ctr"/>
          <a:r>
            <a:rPr lang="es-CO" sz="1400" b="1">
              <a:solidFill>
                <a:schemeClr val="bg1"/>
              </a:solidFill>
            </a:rPr>
            <a:t>PROCESOS DE APOYO</a:t>
          </a:r>
        </a:p>
      </xdr:txBody>
    </xdr:sp>
    <xdr:clientData/>
  </xdr:twoCellAnchor>
  <xdr:twoCellAnchor>
    <xdr:from>
      <xdr:col>16</xdr:col>
      <xdr:colOff>19049</xdr:colOff>
      <xdr:row>6</xdr:row>
      <xdr:rowOff>9525</xdr:rowOff>
    </xdr:from>
    <xdr:to>
      <xdr:col>19</xdr:col>
      <xdr:colOff>9524</xdr:colOff>
      <xdr:row>10</xdr:row>
      <xdr:rowOff>76200</xdr:rowOff>
    </xdr:to>
    <xdr:sp macro="" textlink="">
      <xdr:nvSpPr>
        <xdr:cNvPr id="6" name="8 Llamada de flecha hacia abajo">
          <a:extLst>
            <a:ext uri="{FF2B5EF4-FFF2-40B4-BE49-F238E27FC236}">
              <a16:creationId xmlns:a16="http://schemas.microsoft.com/office/drawing/2014/main" id="{3D92E924-663E-47F3-8BD5-51425A90B344}"/>
            </a:ext>
          </a:extLst>
        </xdr:cNvPr>
        <xdr:cNvSpPr/>
      </xdr:nvSpPr>
      <xdr:spPr>
        <a:xfrm>
          <a:off x="12287249" y="1047750"/>
          <a:ext cx="3000375" cy="752475"/>
        </a:xfrm>
        <a:prstGeom prst="downArrowCallout">
          <a:avLst/>
        </a:prstGeom>
        <a:solidFill>
          <a:srgbClr val="FFC000"/>
        </a:solidFill>
        <a:ln>
          <a:noFill/>
        </a:ln>
        <a:effectLst/>
        <a:scene3d>
          <a:camera prst="orthographicFront">
            <a:rot lat="0" lon="0" rev="0"/>
          </a:camera>
          <a:lightRig rig="contrasting" dir="t">
            <a:rot lat="0" lon="0" rev="7800000"/>
          </a:lightRig>
        </a:scene3d>
        <a:sp3d>
          <a:bevelT w="139700" h="139700"/>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ctr"/>
        <a:lstStyle/>
        <a:p>
          <a:pPr algn="ctr"/>
          <a:r>
            <a:rPr lang="es-CO" sz="1200" b="1">
              <a:solidFill>
                <a:schemeClr val="bg1"/>
              </a:solidFill>
            </a:rPr>
            <a:t>PROCESOS DE EVALUACIÓN Y CONTROL</a:t>
          </a:r>
        </a:p>
      </xdr:txBody>
    </xdr:sp>
    <xdr:clientData/>
  </xdr:twoCellAnchor>
  <xdr:twoCellAnchor editAs="oneCell">
    <xdr:from>
      <xdr:col>1</xdr:col>
      <xdr:colOff>133350</xdr:colOff>
      <xdr:row>0</xdr:row>
      <xdr:rowOff>152368</xdr:rowOff>
    </xdr:from>
    <xdr:to>
      <xdr:col>2</xdr:col>
      <xdr:colOff>295275</xdr:colOff>
      <xdr:row>2</xdr:row>
      <xdr:rowOff>0</xdr:rowOff>
    </xdr:to>
    <xdr:pic>
      <xdr:nvPicPr>
        <xdr:cNvPr id="7" name="Imagen 6">
          <a:extLst>
            <a:ext uri="{FF2B5EF4-FFF2-40B4-BE49-F238E27FC236}">
              <a16:creationId xmlns:a16="http://schemas.microsoft.com/office/drawing/2014/main" id="{3B5802AE-FE7C-400B-A32F-6E7109A8FF8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bwMode="auto">
        <a:xfrm>
          <a:off x="895350" y="152368"/>
          <a:ext cx="923925" cy="476282"/>
        </a:xfrm>
        <a:prstGeom prst="rect">
          <a:avLst/>
        </a:prstGeom>
        <a:noFill/>
        <a:ln w="9525" algn="ctr">
          <a:noFill/>
          <a:miter lim="800000"/>
          <a:headEnd/>
          <a:tailEnd/>
        </a:ln>
      </xdr:spPr>
    </xdr:pic>
    <xdr:clientData/>
  </xdr:twoCellAnchor>
  <xdr:twoCellAnchor>
    <xdr:from>
      <xdr:col>17</xdr:col>
      <xdr:colOff>685800</xdr:colOff>
      <xdr:row>24</xdr:row>
      <xdr:rowOff>95250</xdr:rowOff>
    </xdr:from>
    <xdr:to>
      <xdr:col>18</xdr:col>
      <xdr:colOff>730250</xdr:colOff>
      <xdr:row>26</xdr:row>
      <xdr:rowOff>21166</xdr:rowOff>
    </xdr:to>
    <xdr:sp macro="" textlink="">
      <xdr:nvSpPr>
        <xdr:cNvPr id="8" name="Flecha: a la derecha 7">
          <a:hlinkClick xmlns:r="http://schemas.openxmlformats.org/officeDocument/2006/relationships" r:id="rId2"/>
          <a:extLst>
            <a:ext uri="{FF2B5EF4-FFF2-40B4-BE49-F238E27FC236}">
              <a16:creationId xmlns:a16="http://schemas.microsoft.com/office/drawing/2014/main" id="{CA3D806F-E6CA-4073-976F-10CE629B74C6}"/>
            </a:ext>
          </a:extLst>
        </xdr:cNvPr>
        <xdr:cNvSpPr/>
      </xdr:nvSpPr>
      <xdr:spPr>
        <a:xfrm>
          <a:off x="13830300" y="5981700"/>
          <a:ext cx="892175" cy="306916"/>
        </a:xfrm>
        <a:prstGeom prst="rightArrow">
          <a:avLst/>
        </a:prstGeom>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s-CO" sz="1100">
              <a:solidFill>
                <a:schemeClr val="lt1"/>
              </a:solidFill>
              <a:effectLst/>
              <a:latin typeface="+mn-lt"/>
              <a:ea typeface="+mn-ea"/>
              <a:cs typeface="+mn-cs"/>
            </a:rPr>
            <a:t>SIGUIENTE</a:t>
          </a:r>
          <a:endParaRPr lang="es-CO"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15</xdr:col>
      <xdr:colOff>690562</xdr:colOff>
      <xdr:row>67</xdr:row>
      <xdr:rowOff>369093</xdr:rowOff>
    </xdr:from>
    <xdr:to>
      <xdr:col>15</xdr:col>
      <xdr:colOff>1647031</xdr:colOff>
      <xdr:row>68</xdr:row>
      <xdr:rowOff>175947</xdr:rowOff>
    </xdr:to>
    <xdr:sp macro="" textlink="">
      <xdr:nvSpPr>
        <xdr:cNvPr id="2" name="Flecha: a la derecha 1">
          <a:hlinkClick xmlns:r="http://schemas.openxmlformats.org/officeDocument/2006/relationships" r:id="rId1"/>
          <a:extLst>
            <a:ext uri="{FF2B5EF4-FFF2-40B4-BE49-F238E27FC236}">
              <a16:creationId xmlns:a16="http://schemas.microsoft.com/office/drawing/2014/main" id="{D449FDFB-65D6-4E9C-8437-D26B60D67426}"/>
            </a:ext>
          </a:extLst>
        </xdr:cNvPr>
        <xdr:cNvSpPr/>
      </xdr:nvSpPr>
      <xdr:spPr>
        <a:xfrm>
          <a:off x="16406812" y="22205156"/>
          <a:ext cx="956469" cy="306916"/>
        </a:xfrm>
        <a:prstGeom prst="rightArrow">
          <a:avLst/>
        </a:prstGeom>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s-CO" sz="1100">
              <a:solidFill>
                <a:schemeClr val="lt1"/>
              </a:solidFill>
              <a:effectLst/>
              <a:latin typeface="+mn-lt"/>
              <a:ea typeface="+mn-ea"/>
              <a:cs typeface="+mn-cs"/>
            </a:rPr>
            <a:t>SIGUIENTE</a:t>
          </a:r>
          <a:endParaRPr lang="es-CO" sz="1100"/>
        </a:p>
      </xdr:txBody>
    </xdr:sp>
    <xdr:clientData/>
  </xdr:twoCellAnchor>
  <xdr:twoCellAnchor>
    <xdr:from>
      <xdr:col>15</xdr:col>
      <xdr:colOff>226219</xdr:colOff>
      <xdr:row>0</xdr:row>
      <xdr:rowOff>250030</xdr:rowOff>
    </xdr:from>
    <xdr:to>
      <xdr:col>15</xdr:col>
      <xdr:colOff>1158874</xdr:colOff>
      <xdr:row>1</xdr:row>
      <xdr:rowOff>80696</xdr:rowOff>
    </xdr:to>
    <xdr:sp macro="" textlink="">
      <xdr:nvSpPr>
        <xdr:cNvPr id="3" name="Flecha: a la derecha 2">
          <a:hlinkClick xmlns:r="http://schemas.openxmlformats.org/officeDocument/2006/relationships" r:id="rId1"/>
          <a:extLst>
            <a:ext uri="{FF2B5EF4-FFF2-40B4-BE49-F238E27FC236}">
              <a16:creationId xmlns:a16="http://schemas.microsoft.com/office/drawing/2014/main" id="{97F0774F-6C26-4C20-8D0D-BC2E59DE1B8C}"/>
            </a:ext>
          </a:extLst>
        </xdr:cNvPr>
        <xdr:cNvSpPr/>
      </xdr:nvSpPr>
      <xdr:spPr>
        <a:xfrm>
          <a:off x="15942469" y="250030"/>
          <a:ext cx="932655" cy="306916"/>
        </a:xfrm>
        <a:prstGeom prst="rightArrow">
          <a:avLst/>
        </a:prstGeom>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s-CO" sz="1100">
              <a:solidFill>
                <a:schemeClr val="lt1"/>
              </a:solidFill>
              <a:effectLst/>
              <a:latin typeface="+mn-lt"/>
              <a:ea typeface="+mn-ea"/>
              <a:cs typeface="+mn-cs"/>
            </a:rPr>
            <a:t>SIGUIENTE</a:t>
          </a:r>
          <a:endParaRPr lang="es-CO" sz="1100"/>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957149</xdr:colOff>
      <xdr:row>0</xdr:row>
      <xdr:rowOff>31751</xdr:rowOff>
    </xdr:from>
    <xdr:to>
      <xdr:col>4</xdr:col>
      <xdr:colOff>814916</xdr:colOff>
      <xdr:row>5</xdr:row>
      <xdr:rowOff>33458</xdr:rowOff>
    </xdr:to>
    <xdr:pic>
      <xdr:nvPicPr>
        <xdr:cNvPr id="3" name="Imagen 2">
          <a:extLst>
            <a:ext uri="{FF2B5EF4-FFF2-40B4-BE49-F238E27FC236}">
              <a16:creationId xmlns:a16="http://schemas.microsoft.com/office/drawing/2014/main" id="{D954A2E1-3B9A-44EB-9E75-3B535D7A66B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2428232" y="31751"/>
          <a:ext cx="1392351" cy="742540"/>
        </a:xfrm>
        <a:prstGeom prst="rect">
          <a:avLst/>
        </a:prstGeom>
        <a:solidFill>
          <a:sysClr val="window" lastClr="FFFFFF"/>
        </a:solidFill>
      </xdr:spPr>
    </xdr:pic>
    <xdr:clientData/>
  </xdr:twoCellAnchor>
  <xdr:twoCellAnchor>
    <xdr:from>
      <xdr:col>0</xdr:col>
      <xdr:colOff>408215</xdr:colOff>
      <xdr:row>2</xdr:row>
      <xdr:rowOff>13607</xdr:rowOff>
    </xdr:from>
    <xdr:to>
      <xdr:col>0</xdr:col>
      <xdr:colOff>1374321</xdr:colOff>
      <xdr:row>3</xdr:row>
      <xdr:rowOff>136072</xdr:rowOff>
    </xdr:to>
    <xdr:sp macro="" textlink="">
      <xdr:nvSpPr>
        <xdr:cNvPr id="4" name="Flecha: a la derecha 3">
          <a:hlinkClick xmlns:r="http://schemas.openxmlformats.org/officeDocument/2006/relationships" r:id="rId2"/>
          <a:extLst>
            <a:ext uri="{FF2B5EF4-FFF2-40B4-BE49-F238E27FC236}">
              <a16:creationId xmlns:a16="http://schemas.microsoft.com/office/drawing/2014/main" id="{DFF34F27-F7FF-4DE3-ACDB-1E9A7FF0BD22}"/>
            </a:ext>
          </a:extLst>
        </xdr:cNvPr>
        <xdr:cNvSpPr/>
      </xdr:nvSpPr>
      <xdr:spPr>
        <a:xfrm>
          <a:off x="408215" y="353786"/>
          <a:ext cx="966106" cy="272143"/>
        </a:xfrm>
        <a:prstGeom prst="rightArrow">
          <a:avLst/>
        </a:prstGeom>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s-CO" sz="1100">
              <a:solidFill>
                <a:schemeClr val="lt1"/>
              </a:solidFill>
              <a:effectLst/>
              <a:latin typeface="+mn-lt"/>
              <a:ea typeface="+mn-ea"/>
              <a:cs typeface="+mn-cs"/>
            </a:rPr>
            <a:t>SIGUIENTE</a:t>
          </a:r>
          <a:endParaRPr lang="es-CO"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133351</xdr:colOff>
      <xdr:row>8</xdr:row>
      <xdr:rowOff>9525</xdr:rowOff>
    </xdr:from>
    <xdr:to>
      <xdr:col>9</xdr:col>
      <xdr:colOff>695325</xdr:colOff>
      <xdr:row>9</xdr:row>
      <xdr:rowOff>0</xdr:rowOff>
    </xdr:to>
    <xdr:graphicFrame macro="">
      <xdr:nvGraphicFramePr>
        <xdr:cNvPr id="3" name="Gráfico 2">
          <a:extLst>
            <a:ext uri="{FF2B5EF4-FFF2-40B4-BE49-F238E27FC236}">
              <a16:creationId xmlns:a16="http://schemas.microsoft.com/office/drawing/2014/main" id="{00000000-0008-0000-03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1024778</xdr:colOff>
      <xdr:row>0</xdr:row>
      <xdr:rowOff>47843</xdr:rowOff>
    </xdr:from>
    <xdr:to>
      <xdr:col>0</xdr:col>
      <xdr:colOff>2185147</xdr:colOff>
      <xdr:row>3</xdr:row>
      <xdr:rowOff>66668</xdr:rowOff>
    </xdr:to>
    <xdr:pic>
      <xdr:nvPicPr>
        <xdr:cNvPr id="10" name="Imagen 9">
          <a:extLst>
            <a:ext uri="{FF2B5EF4-FFF2-40B4-BE49-F238E27FC236}">
              <a16:creationId xmlns:a16="http://schemas.microsoft.com/office/drawing/2014/main" id="{F220B62B-27C1-4A09-A244-DEB7EA11C44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1024778" y="47843"/>
          <a:ext cx="1160369" cy="612737"/>
        </a:xfrm>
        <a:prstGeom prst="rect">
          <a:avLst/>
        </a:prstGeom>
        <a:solidFill>
          <a:sysClr val="window" lastClr="FFFFFF"/>
        </a:solidFill>
      </xdr:spPr>
    </xdr:pic>
    <xdr:clientData/>
  </xdr:twoCellAnchor>
  <xdr:twoCellAnchor>
    <xdr:from>
      <xdr:col>2</xdr:col>
      <xdr:colOff>21292</xdr:colOff>
      <xdr:row>31</xdr:row>
      <xdr:rowOff>143995</xdr:rowOff>
    </xdr:from>
    <xdr:to>
      <xdr:col>9</xdr:col>
      <xdr:colOff>573741</xdr:colOff>
      <xdr:row>31</xdr:row>
      <xdr:rowOff>2129117</xdr:rowOff>
    </xdr:to>
    <xdr:graphicFrame macro="">
      <xdr:nvGraphicFramePr>
        <xdr:cNvPr id="5" name="Gráfico 4">
          <a:extLst>
            <a:ext uri="{FF2B5EF4-FFF2-40B4-BE49-F238E27FC236}">
              <a16:creationId xmlns:a16="http://schemas.microsoft.com/office/drawing/2014/main" id="{488EC2A7-16B8-41DC-930B-FA4F40183F4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xdr:col>
      <xdr:colOff>21292</xdr:colOff>
      <xdr:row>54</xdr:row>
      <xdr:rowOff>246529</xdr:rowOff>
    </xdr:from>
    <xdr:to>
      <xdr:col>9</xdr:col>
      <xdr:colOff>201705</xdr:colOff>
      <xdr:row>54</xdr:row>
      <xdr:rowOff>2140324</xdr:rowOff>
    </xdr:to>
    <xdr:graphicFrame macro="">
      <xdr:nvGraphicFramePr>
        <xdr:cNvPr id="8" name="Gráfico 7">
          <a:extLst>
            <a:ext uri="{FF2B5EF4-FFF2-40B4-BE49-F238E27FC236}">
              <a16:creationId xmlns:a16="http://schemas.microsoft.com/office/drawing/2014/main" id="{1849AC04-62D7-4754-BC5D-43F9C710131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xdr:col>
      <xdr:colOff>133350</xdr:colOff>
      <xdr:row>76</xdr:row>
      <xdr:rowOff>9525</xdr:rowOff>
    </xdr:from>
    <xdr:to>
      <xdr:col>9</xdr:col>
      <xdr:colOff>896471</xdr:colOff>
      <xdr:row>76</xdr:row>
      <xdr:rowOff>2151529</xdr:rowOff>
    </xdr:to>
    <xdr:graphicFrame macro="">
      <xdr:nvGraphicFramePr>
        <xdr:cNvPr id="9" name="Gráfico 8">
          <a:extLst>
            <a:ext uri="{FF2B5EF4-FFF2-40B4-BE49-F238E27FC236}">
              <a16:creationId xmlns:a16="http://schemas.microsoft.com/office/drawing/2014/main" id="{0CE6128B-5FDE-4616-A7C9-CFB5EDFFDCB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15</xdr:col>
      <xdr:colOff>22412</xdr:colOff>
      <xdr:row>0</xdr:row>
      <xdr:rowOff>190500</xdr:rowOff>
    </xdr:from>
    <xdr:to>
      <xdr:col>15</xdr:col>
      <xdr:colOff>758265</xdr:colOff>
      <xdr:row>3</xdr:row>
      <xdr:rowOff>0</xdr:rowOff>
    </xdr:to>
    <xdr:sp macro="" textlink="">
      <xdr:nvSpPr>
        <xdr:cNvPr id="7" name="Flecha: a la derecha 6">
          <a:hlinkClick xmlns:r="http://schemas.openxmlformats.org/officeDocument/2006/relationships" r:id="rId6"/>
          <a:extLst>
            <a:ext uri="{FF2B5EF4-FFF2-40B4-BE49-F238E27FC236}">
              <a16:creationId xmlns:a16="http://schemas.microsoft.com/office/drawing/2014/main" id="{100AA5BB-3F6E-4E46-BC43-CC135C419634}"/>
            </a:ext>
          </a:extLst>
        </xdr:cNvPr>
        <xdr:cNvSpPr/>
      </xdr:nvSpPr>
      <xdr:spPr>
        <a:xfrm>
          <a:off x="16192500" y="190500"/>
          <a:ext cx="735853" cy="403412"/>
        </a:xfrm>
        <a:prstGeom prst="rightArrow">
          <a:avLst/>
        </a:prstGeom>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s-CO" sz="1100"/>
            <a:t>INICIO</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felipesanchez/Library/Containers/com.microsoft.Excel/Data/Documents/C:\Users\Jeimy\Desktop\2020%20Matriz%20de%20Riesgos\2020%20Matriz%20de%20Riesgos%20Integrada%20-%20Gesti&#243;n%20Contractual%20Corrupci&#243;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splegable"/>
    </sheetNames>
    <sheetDataSet>
      <sheetData sheetId="0"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FFBB7A-1C64-4806-9073-1A27DFE4B8BF}">
  <dimension ref="A1:IV2"/>
  <sheetViews>
    <sheetView showGridLines="0" zoomScale="70" zoomScaleNormal="70" workbookViewId="0">
      <selection activeCell="A16" sqref="A16"/>
    </sheetView>
  </sheetViews>
  <sheetFormatPr baseColWidth="10" defaultColWidth="10.83203125" defaultRowHeight="15" customHeight="1"/>
  <cols>
    <col min="1" max="1" width="138" style="128" customWidth="1"/>
    <col min="2" max="5" width="11.5" style="128" customWidth="1"/>
    <col min="6" max="256" width="10.83203125" style="128" customWidth="1"/>
    <col min="257" max="16384" width="10.83203125" style="130"/>
  </cols>
  <sheetData>
    <row r="1" spans="1:1" ht="377.25" customHeight="1">
      <c r="A1" s="127"/>
    </row>
    <row r="2" spans="1:1" ht="57.75" customHeight="1">
      <c r="A2" s="129" t="s">
        <v>328</v>
      </c>
    </row>
  </sheetData>
  <pageMargins left="0.70866141732283472" right="0.70866141732283472" top="0.74803149606299213" bottom="0.74803149606299213" header="0.31496062992125984" footer="0.31496062992125984"/>
  <pageSetup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27"/>
  <sheetViews>
    <sheetView zoomScale="60" zoomScaleNormal="60" workbookViewId="0">
      <selection activeCell="I39" sqref="I39"/>
    </sheetView>
  </sheetViews>
  <sheetFormatPr baseColWidth="10" defaultColWidth="11.5" defaultRowHeight="15"/>
  <cols>
    <col min="1" max="1" width="4.33203125" style="114" customWidth="1"/>
    <col min="2" max="11" width="11.5" style="114"/>
    <col min="12" max="12" width="17.1640625" style="114" customWidth="1"/>
    <col min="13" max="13" width="11.5" style="114"/>
    <col min="14" max="14" width="17.6640625" style="114" customWidth="1"/>
    <col min="15" max="15" width="9.5" style="114" customWidth="1"/>
    <col min="16" max="16" width="11.5" style="114"/>
    <col min="17" max="17" width="23" style="114" bestFit="1" customWidth="1"/>
    <col min="18" max="18" width="16" style="114" customWidth="1"/>
    <col min="19" max="19" width="11.5" style="114"/>
    <col min="20" max="20" width="5.5" style="114" customWidth="1"/>
    <col min="21" max="16384" width="11.5" style="114"/>
  </cols>
  <sheetData>
    <row r="1" spans="1:20" ht="20">
      <c r="A1" s="113"/>
      <c r="B1" s="113"/>
      <c r="C1" s="113"/>
      <c r="D1" s="113"/>
      <c r="E1" s="165"/>
      <c r="F1" s="165"/>
      <c r="G1" s="165"/>
      <c r="H1" s="165"/>
      <c r="I1" s="165"/>
      <c r="J1" s="165"/>
      <c r="K1" s="165"/>
      <c r="L1" s="165"/>
      <c r="M1" s="165"/>
      <c r="N1" s="165"/>
      <c r="O1" s="165"/>
      <c r="P1" s="165"/>
      <c r="Q1" s="113"/>
      <c r="R1" s="113"/>
      <c r="S1" s="113"/>
      <c r="T1" s="113"/>
    </row>
    <row r="2" spans="1:20" ht="23">
      <c r="A2" s="113"/>
      <c r="B2" s="113"/>
      <c r="C2" s="113"/>
      <c r="D2" s="113"/>
      <c r="E2" s="166" t="s">
        <v>0</v>
      </c>
      <c r="F2" s="166"/>
      <c r="G2" s="166"/>
      <c r="H2" s="166"/>
      <c r="I2" s="166"/>
      <c r="J2" s="166"/>
      <c r="K2" s="166"/>
      <c r="L2" s="166"/>
      <c r="M2" s="166"/>
      <c r="N2" s="166"/>
      <c r="O2" s="113"/>
      <c r="P2" s="113"/>
      <c r="Q2" s="115" t="s">
        <v>1</v>
      </c>
      <c r="R2" s="116">
        <v>44225</v>
      </c>
      <c r="S2" s="117"/>
      <c r="T2" s="113"/>
    </row>
    <row r="3" spans="1:20">
      <c r="A3" s="113"/>
      <c r="B3" s="113"/>
      <c r="C3" s="113"/>
      <c r="D3" s="113"/>
      <c r="E3" s="113"/>
      <c r="F3" s="113"/>
      <c r="G3" s="113"/>
      <c r="H3" s="113"/>
      <c r="I3" s="113"/>
      <c r="J3" s="113"/>
      <c r="K3" s="113"/>
      <c r="L3" s="113"/>
      <c r="M3" s="113"/>
      <c r="N3" s="113"/>
      <c r="O3" s="113"/>
      <c r="P3" s="113"/>
      <c r="Q3" s="113"/>
      <c r="R3" s="113"/>
      <c r="S3" s="113"/>
      <c r="T3" s="113"/>
    </row>
    <row r="4" spans="1:20" ht="3.75" customHeight="1">
      <c r="A4" s="160"/>
      <c r="B4" s="160"/>
      <c r="C4" s="160"/>
      <c r="D4" s="160"/>
      <c r="E4" s="160"/>
      <c r="F4" s="160"/>
      <c r="G4" s="160"/>
      <c r="H4" s="160"/>
      <c r="I4" s="160"/>
      <c r="J4" s="160"/>
      <c r="K4" s="160"/>
      <c r="L4" s="160"/>
      <c r="M4" s="160"/>
      <c r="N4" s="160"/>
      <c r="O4" s="160"/>
      <c r="P4" s="160"/>
      <c r="Q4" s="160"/>
      <c r="R4" s="160"/>
      <c r="S4" s="160"/>
      <c r="T4" s="160"/>
    </row>
    <row r="5" spans="1:20">
      <c r="A5" s="113"/>
      <c r="B5" s="113"/>
      <c r="C5" s="113"/>
      <c r="D5" s="113"/>
      <c r="E5" s="113"/>
      <c r="F5" s="113"/>
      <c r="G5" s="113"/>
      <c r="H5" s="113"/>
      <c r="I5" s="113"/>
      <c r="J5" s="113"/>
      <c r="K5" s="113"/>
      <c r="L5" s="113"/>
      <c r="M5" s="113"/>
      <c r="N5" s="113"/>
      <c r="O5" s="113"/>
      <c r="P5" s="113"/>
      <c r="Q5" s="113"/>
      <c r="R5" s="113"/>
      <c r="S5" s="113"/>
      <c r="T5" s="113"/>
    </row>
    <row r="6" spans="1:20">
      <c r="A6" s="113"/>
      <c r="B6" s="113"/>
      <c r="C6" s="113"/>
      <c r="D6" s="113"/>
      <c r="E6" s="113"/>
      <c r="F6" s="113"/>
      <c r="G6" s="113"/>
      <c r="H6" s="113"/>
      <c r="I6" s="113"/>
      <c r="J6" s="113"/>
      <c r="K6" s="113"/>
      <c r="L6" s="113"/>
      <c r="M6" s="113"/>
      <c r="N6" s="113"/>
      <c r="O6" s="113"/>
      <c r="P6" s="113"/>
      <c r="Q6" s="113"/>
      <c r="R6" s="113"/>
      <c r="S6" s="113"/>
      <c r="T6" s="113"/>
    </row>
    <row r="7" spans="1:20">
      <c r="A7" s="113"/>
      <c r="B7" s="113"/>
      <c r="C7" s="113"/>
      <c r="D7" s="113"/>
      <c r="E7" s="113"/>
      <c r="F7" s="113"/>
      <c r="G7" s="113"/>
      <c r="H7" s="113"/>
      <c r="I7" s="113"/>
      <c r="J7" s="113"/>
      <c r="K7" s="113"/>
      <c r="L7" s="113"/>
      <c r="M7" s="113"/>
      <c r="N7" s="113"/>
      <c r="O7" s="113"/>
      <c r="P7" s="113"/>
      <c r="Q7" s="113"/>
      <c r="R7" s="113"/>
      <c r="S7" s="113"/>
      <c r="T7" s="113"/>
    </row>
    <row r="8" spans="1:20">
      <c r="A8" s="113"/>
      <c r="B8" s="113"/>
      <c r="C8" s="113"/>
      <c r="D8" s="113"/>
      <c r="E8" s="113"/>
      <c r="F8" s="113"/>
      <c r="G8" s="113"/>
      <c r="H8" s="113"/>
      <c r="I8" s="113"/>
      <c r="J8" s="113"/>
      <c r="K8" s="113"/>
      <c r="L8" s="113"/>
      <c r="M8" s="113"/>
      <c r="N8" s="113"/>
      <c r="O8" s="113"/>
      <c r="P8" s="113"/>
      <c r="Q8" s="113"/>
      <c r="R8" s="113"/>
      <c r="S8" s="113"/>
      <c r="T8" s="113"/>
    </row>
    <row r="9" spans="1:20">
      <c r="A9" s="113"/>
      <c r="B9" s="113"/>
      <c r="C9" s="113"/>
      <c r="D9" s="113"/>
      <c r="E9" s="113"/>
      <c r="F9" s="113"/>
      <c r="G9" s="113"/>
      <c r="H9" s="113"/>
      <c r="I9" s="113"/>
      <c r="J9" s="113"/>
      <c r="K9" s="113"/>
      <c r="L9" s="113"/>
      <c r="M9" s="113"/>
      <c r="N9" s="113"/>
      <c r="O9" s="113"/>
      <c r="P9" s="113"/>
      <c r="Q9" s="113"/>
      <c r="R9" s="113"/>
      <c r="S9" s="113"/>
      <c r="T9" s="113"/>
    </row>
    <row r="10" spans="1:20">
      <c r="A10" s="113"/>
      <c r="B10" s="113"/>
      <c r="C10" s="113"/>
      <c r="D10" s="113"/>
      <c r="E10" s="113"/>
      <c r="F10" s="113"/>
      <c r="G10" s="113"/>
      <c r="H10" s="113"/>
      <c r="I10" s="113"/>
      <c r="J10" s="113"/>
      <c r="K10" s="113"/>
      <c r="L10" s="113"/>
      <c r="M10" s="113"/>
      <c r="N10" s="113"/>
      <c r="O10" s="113"/>
      <c r="P10" s="113"/>
      <c r="Q10" s="113"/>
      <c r="R10" s="113"/>
      <c r="S10" s="113"/>
      <c r="T10" s="113"/>
    </row>
    <row r="11" spans="1:20">
      <c r="A11" s="113"/>
      <c r="B11" s="113"/>
      <c r="C11" s="113"/>
      <c r="D11" s="113"/>
      <c r="E11" s="113"/>
      <c r="F11" s="113"/>
      <c r="G11" s="113"/>
      <c r="H11" s="113"/>
      <c r="I11" s="113"/>
      <c r="J11" s="113"/>
      <c r="K11" s="113"/>
      <c r="L11" s="113"/>
      <c r="M11" s="113"/>
      <c r="N11" s="113"/>
      <c r="O11" s="113"/>
      <c r="P11" s="113"/>
      <c r="Q11" s="113"/>
      <c r="R11" s="113"/>
      <c r="S11" s="113"/>
      <c r="T11" s="113"/>
    </row>
    <row r="12" spans="1:20" ht="31.5" customHeight="1">
      <c r="A12" s="113"/>
      <c r="B12" s="161" t="s">
        <v>2</v>
      </c>
      <c r="C12" s="161"/>
      <c r="D12" s="161"/>
      <c r="E12" s="113"/>
      <c r="F12" s="161" t="s">
        <v>3</v>
      </c>
      <c r="G12" s="161"/>
      <c r="H12" s="161"/>
      <c r="I12" s="113"/>
      <c r="J12" s="161" t="s">
        <v>4</v>
      </c>
      <c r="K12" s="161"/>
      <c r="L12" s="161"/>
      <c r="M12" s="161" t="s">
        <v>5</v>
      </c>
      <c r="N12" s="161"/>
      <c r="O12" s="161"/>
      <c r="P12" s="113"/>
      <c r="Q12" s="161" t="s">
        <v>6</v>
      </c>
      <c r="R12" s="161"/>
      <c r="S12" s="161"/>
      <c r="T12" s="113"/>
    </row>
    <row r="13" spans="1:20" ht="28.5" customHeight="1">
      <c r="A13" s="113"/>
      <c r="B13" s="113"/>
      <c r="C13" s="162" t="s">
        <v>7</v>
      </c>
      <c r="D13" s="162"/>
      <c r="E13" s="113"/>
      <c r="F13" s="113"/>
      <c r="G13" s="162" t="s">
        <v>8</v>
      </c>
      <c r="H13" s="162"/>
      <c r="I13" s="113"/>
      <c r="J13" s="112"/>
      <c r="K13" s="162" t="s">
        <v>8</v>
      </c>
      <c r="L13" s="162"/>
      <c r="M13" s="113"/>
      <c r="N13" s="162" t="s">
        <v>9</v>
      </c>
      <c r="O13" s="162"/>
      <c r="P13" s="113"/>
      <c r="Q13" s="112"/>
      <c r="R13" s="162" t="s">
        <v>7</v>
      </c>
      <c r="S13" s="162"/>
      <c r="T13" s="113"/>
    </row>
    <row r="14" spans="1:20">
      <c r="A14" s="113"/>
      <c r="B14" s="113"/>
      <c r="C14" s="162" t="s">
        <v>8</v>
      </c>
      <c r="D14" s="162"/>
      <c r="E14" s="113"/>
      <c r="F14" s="113"/>
      <c r="G14" s="164"/>
      <c r="H14" s="164"/>
      <c r="I14" s="113"/>
      <c r="J14" s="112"/>
      <c r="K14" s="159"/>
      <c r="L14" s="159"/>
      <c r="M14" s="113"/>
      <c r="N14" s="162" t="s">
        <v>8</v>
      </c>
      <c r="O14" s="162"/>
      <c r="P14" s="113"/>
      <c r="Q14" s="112"/>
      <c r="R14" s="162" t="s">
        <v>8</v>
      </c>
      <c r="S14" s="162"/>
      <c r="T14" s="113"/>
    </row>
    <row r="15" spans="1:20">
      <c r="A15" s="113"/>
      <c r="B15" s="113"/>
      <c r="C15" s="118"/>
      <c r="D15" s="118"/>
      <c r="E15" s="113"/>
      <c r="F15" s="113"/>
      <c r="G15" s="118"/>
      <c r="H15" s="118"/>
      <c r="I15" s="113"/>
      <c r="J15" s="112"/>
      <c r="K15" s="118"/>
      <c r="L15" s="118"/>
      <c r="M15" s="113"/>
      <c r="N15" s="118"/>
      <c r="O15" s="118"/>
      <c r="P15" s="113"/>
      <c r="Q15" s="112"/>
      <c r="R15" s="118"/>
      <c r="S15" s="118"/>
      <c r="T15" s="113"/>
    </row>
    <row r="16" spans="1:20" ht="27" customHeight="1">
      <c r="A16" s="113"/>
      <c r="B16" s="161" t="s">
        <v>10</v>
      </c>
      <c r="C16" s="161"/>
      <c r="D16" s="161"/>
      <c r="E16" s="113"/>
      <c r="F16" s="161"/>
      <c r="G16" s="161"/>
      <c r="H16" s="161"/>
      <c r="I16" s="113"/>
      <c r="J16" s="161" t="s">
        <v>11</v>
      </c>
      <c r="K16" s="161"/>
      <c r="L16" s="161"/>
      <c r="M16" s="161" t="s">
        <v>12</v>
      </c>
      <c r="N16" s="161"/>
      <c r="O16" s="161"/>
      <c r="P16" s="113"/>
      <c r="Q16" s="112"/>
      <c r="R16" s="159"/>
      <c r="S16" s="159"/>
      <c r="T16" s="113"/>
    </row>
    <row r="17" spans="1:20">
      <c r="A17" s="113"/>
      <c r="B17" s="113"/>
      <c r="C17" s="162" t="s">
        <v>7</v>
      </c>
      <c r="D17" s="162"/>
      <c r="E17" s="113"/>
      <c r="F17" s="113"/>
      <c r="G17" s="159"/>
      <c r="H17" s="159"/>
      <c r="I17" s="113"/>
      <c r="J17" s="113"/>
      <c r="K17" s="162" t="s">
        <v>7</v>
      </c>
      <c r="L17" s="162"/>
      <c r="M17" s="113"/>
      <c r="N17" s="162" t="s">
        <v>7</v>
      </c>
      <c r="O17" s="162"/>
      <c r="P17" s="113"/>
      <c r="Q17" s="112"/>
      <c r="R17" s="159"/>
      <c r="S17" s="159"/>
      <c r="T17" s="113"/>
    </row>
    <row r="18" spans="1:20">
      <c r="A18" s="113"/>
      <c r="B18" s="113"/>
      <c r="C18" s="164"/>
      <c r="D18" s="164"/>
      <c r="E18" s="113"/>
      <c r="F18" s="113"/>
      <c r="G18" s="159"/>
      <c r="H18" s="159"/>
      <c r="I18" s="113"/>
      <c r="J18" s="113"/>
      <c r="K18" s="162" t="s">
        <v>8</v>
      </c>
      <c r="L18" s="162"/>
      <c r="M18" s="113"/>
      <c r="N18" s="162" t="s">
        <v>8</v>
      </c>
      <c r="O18" s="162"/>
      <c r="P18" s="113"/>
      <c r="Q18" s="163"/>
      <c r="R18" s="159"/>
      <c r="S18" s="159"/>
      <c r="T18" s="113"/>
    </row>
    <row r="19" spans="1:20" ht="33.75" customHeight="1">
      <c r="A19" s="113"/>
      <c r="B19" s="113"/>
      <c r="C19" s="113"/>
      <c r="D19" s="113"/>
      <c r="E19" s="113"/>
      <c r="F19" s="113"/>
      <c r="G19" s="113"/>
      <c r="H19" s="113"/>
      <c r="I19" s="113"/>
      <c r="J19" s="113"/>
      <c r="K19" s="162" t="s">
        <v>9</v>
      </c>
      <c r="L19" s="162"/>
      <c r="M19" s="111"/>
      <c r="N19" s="111"/>
      <c r="O19" s="111"/>
      <c r="P19" s="113"/>
      <c r="Q19" s="163"/>
      <c r="R19" s="113"/>
      <c r="S19" s="113"/>
      <c r="T19" s="113"/>
    </row>
    <row r="20" spans="1:20" ht="23.25" customHeight="1">
      <c r="A20" s="113"/>
      <c r="B20" s="161" t="s">
        <v>13</v>
      </c>
      <c r="C20" s="161"/>
      <c r="D20" s="161"/>
      <c r="E20" s="113"/>
      <c r="F20" s="161"/>
      <c r="G20" s="161"/>
      <c r="H20" s="161"/>
      <c r="I20" s="113"/>
      <c r="J20" s="161" t="s">
        <v>14</v>
      </c>
      <c r="K20" s="161"/>
      <c r="L20" s="161"/>
      <c r="M20" s="161" t="s">
        <v>15</v>
      </c>
      <c r="N20" s="161"/>
      <c r="O20" s="161"/>
      <c r="P20" s="113"/>
      <c r="Q20" s="112"/>
      <c r="R20" s="111"/>
      <c r="S20" s="111"/>
      <c r="T20" s="113"/>
    </row>
    <row r="21" spans="1:20" ht="39" customHeight="1">
      <c r="A21" s="113"/>
      <c r="B21" s="113"/>
      <c r="C21" s="162" t="s">
        <v>7</v>
      </c>
      <c r="D21" s="162"/>
      <c r="E21" s="113"/>
      <c r="F21" s="113"/>
      <c r="G21" s="159"/>
      <c r="H21" s="159"/>
      <c r="I21" s="113"/>
      <c r="J21" s="113"/>
      <c r="K21" s="162" t="s">
        <v>7</v>
      </c>
      <c r="L21" s="162"/>
      <c r="M21" s="113"/>
      <c r="N21" s="162" t="s">
        <v>16</v>
      </c>
      <c r="O21" s="162"/>
      <c r="P21" s="113"/>
      <c r="Q21" s="112"/>
      <c r="R21" s="159"/>
      <c r="S21" s="159"/>
      <c r="T21" s="113"/>
    </row>
    <row r="22" spans="1:20">
      <c r="A22" s="113"/>
      <c r="B22" s="113"/>
      <c r="C22" s="164"/>
      <c r="D22" s="164"/>
      <c r="E22" s="113"/>
      <c r="F22" s="113"/>
      <c r="G22" s="159"/>
      <c r="H22" s="159"/>
      <c r="I22" s="113"/>
      <c r="J22" s="113"/>
      <c r="K22" s="162" t="s">
        <v>8</v>
      </c>
      <c r="L22" s="162"/>
      <c r="M22" s="113"/>
      <c r="N22" s="162" t="s">
        <v>8</v>
      </c>
      <c r="O22" s="162"/>
      <c r="P22" s="113"/>
      <c r="Q22" s="112"/>
      <c r="R22" s="159"/>
      <c r="S22" s="159"/>
      <c r="T22" s="113"/>
    </row>
    <row r="23" spans="1:20" ht="15" customHeight="1">
      <c r="A23" s="113"/>
      <c r="B23" s="113"/>
      <c r="C23" s="113"/>
      <c r="D23" s="113"/>
      <c r="E23" s="113"/>
      <c r="F23" s="113"/>
      <c r="G23" s="113"/>
      <c r="H23" s="113"/>
      <c r="I23" s="113"/>
      <c r="J23" s="113"/>
      <c r="K23" s="113"/>
      <c r="L23" s="113"/>
      <c r="M23" s="113"/>
      <c r="N23" s="113"/>
      <c r="O23" s="113"/>
      <c r="P23" s="113"/>
      <c r="Q23" s="113"/>
      <c r="R23" s="113"/>
      <c r="S23" s="113"/>
      <c r="T23" s="113"/>
    </row>
    <row r="24" spans="1:20">
      <c r="A24" s="113"/>
      <c r="B24" s="161" t="s">
        <v>17</v>
      </c>
      <c r="C24" s="161"/>
      <c r="D24" s="161"/>
      <c r="E24" s="113"/>
      <c r="F24" s="161"/>
      <c r="G24" s="161"/>
      <c r="H24" s="161"/>
      <c r="I24" s="113"/>
      <c r="J24" s="161" t="s">
        <v>18</v>
      </c>
      <c r="K24" s="161"/>
      <c r="L24" s="161"/>
      <c r="M24" s="161" t="s">
        <v>19</v>
      </c>
      <c r="N24" s="161"/>
      <c r="O24" s="161"/>
      <c r="P24" s="113"/>
      <c r="Q24" s="119"/>
      <c r="R24" s="119"/>
      <c r="S24" s="119"/>
      <c r="T24" s="113"/>
    </row>
    <row r="25" spans="1:20">
      <c r="A25" s="113"/>
      <c r="B25" s="113"/>
      <c r="C25" s="162" t="s">
        <v>7</v>
      </c>
      <c r="D25" s="162"/>
      <c r="E25" s="113"/>
      <c r="F25" s="113"/>
      <c r="G25" s="159"/>
      <c r="H25" s="159"/>
      <c r="I25" s="113"/>
      <c r="J25" s="113"/>
      <c r="K25" s="162" t="s">
        <v>20</v>
      </c>
      <c r="L25" s="162"/>
      <c r="M25" s="112"/>
      <c r="N25" s="162" t="s">
        <v>7</v>
      </c>
      <c r="O25" s="162"/>
      <c r="P25" s="113"/>
      <c r="Q25" s="119"/>
      <c r="R25" s="119"/>
      <c r="S25" s="119"/>
      <c r="T25" s="113"/>
    </row>
    <row r="26" spans="1:20">
      <c r="A26" s="113"/>
      <c r="B26" s="113"/>
      <c r="C26" s="164"/>
      <c r="D26" s="164"/>
      <c r="E26" s="113"/>
      <c r="F26" s="113"/>
      <c r="G26" s="159"/>
      <c r="H26" s="159"/>
      <c r="I26" s="113"/>
      <c r="J26" s="113"/>
      <c r="K26" s="164"/>
      <c r="L26" s="164"/>
      <c r="M26" s="163"/>
      <c r="N26" s="162" t="s">
        <v>8</v>
      </c>
      <c r="O26" s="162"/>
      <c r="P26" s="113"/>
      <c r="Q26" s="119"/>
      <c r="R26" s="119"/>
      <c r="S26" s="119"/>
      <c r="T26" s="113"/>
    </row>
    <row r="27" spans="1:20">
      <c r="A27" s="113"/>
      <c r="B27" s="113"/>
      <c r="C27" s="113"/>
      <c r="D27" s="113"/>
      <c r="E27" s="113"/>
      <c r="F27" s="113"/>
      <c r="G27" s="113"/>
      <c r="H27" s="113"/>
      <c r="I27" s="113"/>
      <c r="J27" s="113"/>
      <c r="K27" s="113"/>
      <c r="L27" s="113"/>
      <c r="M27" s="163"/>
      <c r="N27" s="159"/>
      <c r="O27" s="159"/>
      <c r="P27" s="113"/>
      <c r="Q27" s="119"/>
      <c r="R27" s="119"/>
      <c r="S27" s="119"/>
      <c r="T27" s="113"/>
    </row>
  </sheetData>
  <mergeCells count="63">
    <mergeCell ref="R14:S14"/>
    <mergeCell ref="R13:S13"/>
    <mergeCell ref="E1:P1"/>
    <mergeCell ref="B12:D12"/>
    <mergeCell ref="F12:H12"/>
    <mergeCell ref="J12:L12"/>
    <mergeCell ref="M12:O12"/>
    <mergeCell ref="E2:N2"/>
    <mergeCell ref="F20:H20"/>
    <mergeCell ref="M16:O16"/>
    <mergeCell ref="C21:D21"/>
    <mergeCell ref="G21:H21"/>
    <mergeCell ref="K21:L21"/>
    <mergeCell ref="C18:D18"/>
    <mergeCell ref="G18:H18"/>
    <mergeCell ref="K18:L18"/>
    <mergeCell ref="N18:O18"/>
    <mergeCell ref="B20:D20"/>
    <mergeCell ref="F16:H16"/>
    <mergeCell ref="J16:L16"/>
    <mergeCell ref="C17:D17"/>
    <mergeCell ref="G17:H17"/>
    <mergeCell ref="K17:L17"/>
    <mergeCell ref="N17:O17"/>
    <mergeCell ref="N25:O25"/>
    <mergeCell ref="R21:S21"/>
    <mergeCell ref="C22:D22"/>
    <mergeCell ref="G22:H22"/>
    <mergeCell ref="K22:L22"/>
    <mergeCell ref="N22:O22"/>
    <mergeCell ref="R22:S22"/>
    <mergeCell ref="M20:O20"/>
    <mergeCell ref="N21:O21"/>
    <mergeCell ref="M24:O24"/>
    <mergeCell ref="C26:D26"/>
    <mergeCell ref="G26:H26"/>
    <mergeCell ref="K26:L26"/>
    <mergeCell ref="M26:M27"/>
    <mergeCell ref="N26:O26"/>
    <mergeCell ref="N27:O27"/>
    <mergeCell ref="B24:D24"/>
    <mergeCell ref="F24:H24"/>
    <mergeCell ref="J24:L24"/>
    <mergeCell ref="J20:L20"/>
    <mergeCell ref="C25:D25"/>
    <mergeCell ref="G25:H25"/>
    <mergeCell ref="K25:L25"/>
    <mergeCell ref="R16:S16"/>
    <mergeCell ref="A4:T4"/>
    <mergeCell ref="B16:D16"/>
    <mergeCell ref="K19:L19"/>
    <mergeCell ref="Q18:Q19"/>
    <mergeCell ref="R18:S18"/>
    <mergeCell ref="Q12:S12"/>
    <mergeCell ref="R17:S17"/>
    <mergeCell ref="C13:D13"/>
    <mergeCell ref="G13:H13"/>
    <mergeCell ref="K13:L13"/>
    <mergeCell ref="N13:O13"/>
    <mergeCell ref="C14:D14"/>
    <mergeCell ref="G14:H14"/>
    <mergeCell ref="K14:L14"/>
    <mergeCell ref="N14:O14"/>
  </mergeCells>
  <hyperlinks>
    <hyperlink ref="C13:D13" location="'Matriz de Riesgos Integrada'!A1" display="Riesgos de Gestión " xr:uid="{00000000-0004-0000-0100-000000000000}"/>
    <hyperlink ref="C14:D14" location="'Matriz de Riesgos Integrada'!A1" display="Riesgos de Corrupción" xr:uid="{00000000-0004-0000-0100-000001000000}"/>
    <hyperlink ref="C17:D17" location="'Matriz de Riesgos Integrada'!A1" display="Riesgos de Gestión " xr:uid="{00000000-0004-0000-0100-000002000000}"/>
    <hyperlink ref="C21:D21" location="'Matriz de Riesgos Integrada'!A1" display="Riesgos de Gestión " xr:uid="{00000000-0004-0000-0100-000003000000}"/>
    <hyperlink ref="C25:D25" location="'Matriz de Riesgos Integrada'!A1" display="Riesgos de Gestión " xr:uid="{00000000-0004-0000-0100-000004000000}"/>
    <hyperlink ref="G13:H13" location="'Matriz de Riesgos Integrada'!A1" display="Riesgos de Corrupción" xr:uid="{00000000-0004-0000-0100-000005000000}"/>
    <hyperlink ref="K13:L13" location="'Matriz de Riesgos Integrada'!A1" display="Riesgos de Corrupción" xr:uid="{00000000-0004-0000-0100-000006000000}"/>
    <hyperlink ref="K17:L17" location="'Matriz de Riesgos Integrada'!A1" display="Riesgos de Gestión " xr:uid="{00000000-0004-0000-0100-000007000000}"/>
    <hyperlink ref="K18:L18" location="'Matriz de Riesgos Integrada'!A1" display="Riesgos de Gestión " xr:uid="{00000000-0004-0000-0100-000008000000}"/>
    <hyperlink ref="K19:L19" location="'Matriz de Riesgos Integrada'!A1" display="Riesgos de Corrupción" xr:uid="{00000000-0004-0000-0100-000009000000}"/>
    <hyperlink ref="N13:O13" location="'Matriz de Riesgos Integrada'!A1" display="Riesgos de Corrupción" xr:uid="{00000000-0004-0000-0100-00000A000000}"/>
    <hyperlink ref="N14:O14" location="'Matriz de Riesgos Integrada'!A1" display="Riesgos de Corrupción" xr:uid="{00000000-0004-0000-0100-00000B000000}"/>
    <hyperlink ref="N18:O18" location="'Matriz de Riesgos Integrada'!A1" display="Riesgos de Corrupción" xr:uid="{00000000-0004-0000-0100-00000C000000}"/>
    <hyperlink ref="N17:O17" location="'Matriz de Riesgos Integrada'!A1" display="Riesgos de Gestión " xr:uid="{00000000-0004-0000-0100-00000D000000}"/>
    <hyperlink ref="K21:L21" location="'Matriz de Riesgos Integrada'!A1" display="Riesgos de Gestión " xr:uid="{00000000-0004-0000-0100-00000E000000}"/>
    <hyperlink ref="K22:L22" location="'Matriz de Riesgos Integrada'!A1" display="Riesgos de Corrupción" xr:uid="{00000000-0004-0000-0100-00000F000000}"/>
    <hyperlink ref="K25:L25" location="'Matriz de Riesgos Integrada'!A1" display="Riesgos de Gestión " xr:uid="{00000000-0004-0000-0100-000010000000}"/>
    <hyperlink ref="N22:O22" location="'Matriz de Riesgos Integrada'!A1" display="Riesgos de Gestión " xr:uid="{00000000-0004-0000-0100-000011000000}"/>
    <hyperlink ref="N21:O21" location="'Matriz de Riesgos Integrada'!A1" display="Riesgos de Gestión " xr:uid="{00000000-0004-0000-0100-000012000000}"/>
    <hyperlink ref="N25:O25" location="'Matriz de Riesgos Integrada'!A1" display="Riesgos de Gestión " xr:uid="{00000000-0004-0000-0100-000013000000}"/>
    <hyperlink ref="N26:O26" location="'Matriz de Riesgos Integrada'!A1" display="Riesgos de Corrupción" xr:uid="{00000000-0004-0000-0100-000014000000}"/>
    <hyperlink ref="R14:S14" location="'Matriz de Riesgos Integrada'!A1" display="Riesgos de Corrupción" xr:uid="{00000000-0004-0000-0100-000015000000}"/>
    <hyperlink ref="R13:S13" location="'Matriz de Riesgos Integrada'!A1" display="Riesgos de Gestión " xr:uid="{00000000-0004-0000-0100-000016000000}"/>
  </hyperlinks>
  <pageMargins left="0.7" right="0.7" top="0.75" bottom="0.75" header="0.3" footer="0.3"/>
  <pageSetup scale="37"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N74"/>
  <sheetViews>
    <sheetView view="pageBreakPreview" topLeftCell="A10" zoomScale="60" zoomScaleNormal="80" workbookViewId="0">
      <selection activeCell="O17" sqref="O17"/>
    </sheetView>
  </sheetViews>
  <sheetFormatPr baseColWidth="10" defaultColWidth="11.5" defaultRowHeight="15"/>
  <cols>
    <col min="1" max="1" width="11.5" style="8"/>
    <col min="2" max="2" width="6.5" style="8" customWidth="1"/>
    <col min="3" max="3" width="16.5" style="8" customWidth="1"/>
    <col min="4" max="4" width="7.1640625" style="8" customWidth="1"/>
    <col min="5" max="5" width="17.5" style="8" customWidth="1"/>
    <col min="6" max="6" width="13.5" style="8" bestFit="1" customWidth="1"/>
    <col min="7" max="7" width="13.1640625" style="8" customWidth="1"/>
    <col min="8" max="8" width="11.5" style="8"/>
    <col min="9" max="9" width="18.6640625" style="8" customWidth="1"/>
    <col min="10" max="10" width="12.1640625" style="8" bestFit="1" customWidth="1"/>
    <col min="11" max="11" width="15.33203125" style="8" customWidth="1"/>
    <col min="12" max="12" width="24.1640625" style="8" customWidth="1"/>
    <col min="13" max="13" width="21.5" style="8" customWidth="1"/>
    <col min="14" max="14" width="26.5" style="8" customWidth="1"/>
    <col min="15" max="15" width="22.83203125" style="8" customWidth="1"/>
    <col min="16" max="16" width="27.5" style="8" customWidth="1"/>
    <col min="17" max="16384" width="11.5" style="8"/>
  </cols>
  <sheetData>
    <row r="1" spans="1:16" ht="37.5" customHeight="1">
      <c r="A1" s="183" t="s">
        <v>21</v>
      </c>
      <c r="B1" s="183"/>
      <c r="C1" s="183"/>
      <c r="D1" s="183"/>
      <c r="E1" s="183"/>
      <c r="F1" s="183"/>
      <c r="G1" s="183"/>
      <c r="H1" s="183"/>
      <c r="I1" s="183"/>
      <c r="J1" s="183"/>
      <c r="K1" s="183"/>
      <c r="L1" s="183"/>
      <c r="M1" s="183"/>
      <c r="N1" s="183"/>
      <c r="O1" s="7"/>
      <c r="P1" s="7"/>
    </row>
    <row r="2" spans="1:16" ht="11.25" customHeight="1">
      <c r="A2" s="7"/>
      <c r="B2" s="7"/>
      <c r="C2" s="7"/>
      <c r="D2" s="7"/>
      <c r="E2" s="7"/>
      <c r="F2" s="7"/>
      <c r="G2" s="7"/>
      <c r="H2" s="7"/>
      <c r="I2" s="7"/>
      <c r="J2" s="7"/>
      <c r="K2" s="7"/>
      <c r="L2" s="7"/>
      <c r="M2" s="7"/>
      <c r="N2" s="7"/>
      <c r="O2" s="7"/>
      <c r="P2" s="7"/>
    </row>
    <row r="3" spans="1:16" ht="19">
      <c r="A3" s="186" t="s">
        <v>22</v>
      </c>
      <c r="B3" s="186"/>
      <c r="C3" s="186"/>
      <c r="D3" s="186"/>
      <c r="E3" s="186"/>
      <c r="F3" s="186"/>
      <c r="G3" s="186"/>
      <c r="H3" s="186"/>
      <c r="I3" s="186"/>
      <c r="J3" s="186"/>
      <c r="K3" s="186"/>
      <c r="L3" s="186"/>
      <c r="M3" s="186"/>
      <c r="N3" s="186"/>
      <c r="O3" s="7"/>
      <c r="P3" s="7"/>
    </row>
    <row r="4" spans="1:16" ht="21.75" customHeight="1">
      <c r="A4" s="61"/>
      <c r="B4" s="61"/>
      <c r="C4" s="61"/>
      <c r="D4" s="61"/>
      <c r="E4" s="61"/>
      <c r="F4" s="61"/>
      <c r="G4" s="61"/>
      <c r="H4" s="61"/>
      <c r="I4" s="61"/>
      <c r="J4" s="61"/>
      <c r="K4" s="61"/>
      <c r="L4" s="61"/>
      <c r="M4" s="61"/>
      <c r="N4" s="61"/>
      <c r="O4" s="7"/>
      <c r="P4" s="7"/>
    </row>
    <row r="5" spans="1:16">
      <c r="A5" s="184" t="s">
        <v>23</v>
      </c>
      <c r="B5" s="185"/>
      <c r="C5" s="185"/>
      <c r="D5" s="185"/>
      <c r="E5" s="185"/>
      <c r="F5" s="185"/>
      <c r="G5" s="185"/>
      <c r="H5" s="185"/>
      <c r="I5" s="185"/>
      <c r="J5" s="185"/>
      <c r="K5" s="185"/>
      <c r="L5" s="185"/>
      <c r="M5" s="185"/>
      <c r="N5" s="185"/>
      <c r="O5" s="7"/>
      <c r="P5" s="7"/>
    </row>
    <row r="6" spans="1:16">
      <c r="A6" s="7"/>
      <c r="B6" s="7"/>
      <c r="C6" s="7"/>
      <c r="D6" s="7"/>
      <c r="E6" s="7"/>
      <c r="F6" s="7"/>
      <c r="G6" s="7"/>
      <c r="H6" s="7"/>
      <c r="I6" s="7"/>
      <c r="J6" s="7"/>
      <c r="K6" s="7"/>
      <c r="L6" s="7"/>
      <c r="M6" s="7"/>
      <c r="N6" s="7"/>
      <c r="O6" s="7"/>
      <c r="P6" s="7"/>
    </row>
    <row r="7" spans="1:16">
      <c r="A7" s="7"/>
      <c r="B7" s="167" t="s">
        <v>24</v>
      </c>
      <c r="C7" s="167"/>
      <c r="D7" s="167"/>
      <c r="E7" s="167"/>
      <c r="F7" s="167"/>
      <c r="G7" s="167"/>
      <c r="H7" s="167"/>
      <c r="I7" s="167"/>
      <c r="J7" s="7"/>
      <c r="K7" s="167" t="s">
        <v>25</v>
      </c>
      <c r="L7" s="167"/>
      <c r="M7" s="7"/>
      <c r="N7" s="7"/>
      <c r="O7" s="7"/>
      <c r="P7" s="7"/>
    </row>
    <row r="8" spans="1:16" ht="23.25" customHeight="1">
      <c r="A8" s="7"/>
      <c r="B8" s="168" t="s">
        <v>26</v>
      </c>
      <c r="C8" s="168"/>
      <c r="D8" s="168"/>
      <c r="E8" s="2" t="s">
        <v>27</v>
      </c>
      <c r="F8" s="2" t="s">
        <v>28</v>
      </c>
      <c r="G8" s="2" t="s">
        <v>29</v>
      </c>
      <c r="H8" s="2" t="s">
        <v>30</v>
      </c>
      <c r="I8" s="2" t="s">
        <v>31</v>
      </c>
      <c r="J8" s="7"/>
      <c r="K8" s="2" t="s">
        <v>32</v>
      </c>
      <c r="L8" s="2" t="s">
        <v>33</v>
      </c>
      <c r="M8" s="7"/>
      <c r="N8" s="7"/>
      <c r="O8" s="7"/>
      <c r="P8" s="7"/>
    </row>
    <row r="9" spans="1:16">
      <c r="A9" s="7"/>
      <c r="B9" s="168"/>
      <c r="C9" s="168"/>
      <c r="D9" s="168"/>
      <c r="E9" s="132">
        <v>0.2</v>
      </c>
      <c r="F9" s="132">
        <v>0.4</v>
      </c>
      <c r="G9" s="132">
        <v>0.6</v>
      </c>
      <c r="H9" s="132">
        <v>0.8</v>
      </c>
      <c r="I9" s="132">
        <v>1</v>
      </c>
      <c r="J9" s="7"/>
      <c r="K9" s="140"/>
      <c r="L9" s="1"/>
      <c r="M9" s="7"/>
      <c r="N9" s="7"/>
      <c r="O9" s="7"/>
      <c r="P9" s="7"/>
    </row>
    <row r="10" spans="1:16" ht="20" customHeight="1">
      <c r="A10" s="7"/>
      <c r="B10" s="169" t="s">
        <v>34</v>
      </c>
      <c r="C10" s="2" t="s">
        <v>35</v>
      </c>
      <c r="D10" s="132">
        <v>0.2</v>
      </c>
      <c r="E10" s="133">
        <f>+D10*E$9</f>
        <v>4.0000000000000008E-2</v>
      </c>
      <c r="F10" s="134">
        <f>D10*F$9</f>
        <v>8.0000000000000016E-2</v>
      </c>
      <c r="G10" s="135">
        <f>+D10*G$9</f>
        <v>0.12</v>
      </c>
      <c r="H10" s="138">
        <f>+D10*H$9</f>
        <v>0.16000000000000003</v>
      </c>
      <c r="I10" s="136">
        <f>+D10*I$9</f>
        <v>0.2</v>
      </c>
      <c r="J10" s="7"/>
      <c r="K10" s="3" t="s">
        <v>36</v>
      </c>
      <c r="L10" s="1">
        <v>1</v>
      </c>
      <c r="M10" s="7"/>
      <c r="N10" s="7"/>
      <c r="O10" s="7"/>
      <c r="P10" s="7"/>
    </row>
    <row r="11" spans="1:16" ht="20" customHeight="1">
      <c r="A11" s="7"/>
      <c r="B11" s="170"/>
      <c r="C11" s="2" t="s">
        <v>36</v>
      </c>
      <c r="D11" s="132">
        <v>0.4</v>
      </c>
      <c r="E11" s="133">
        <f t="shared" ref="E11:E14" si="0">+D11*E$9</f>
        <v>8.0000000000000016E-2</v>
      </c>
      <c r="F11" s="137">
        <f t="shared" ref="F11:F14" si="1">D11*F$9</f>
        <v>0.16000000000000003</v>
      </c>
      <c r="G11" s="135">
        <f t="shared" ref="G11:G14" si="2">+D11*G$9</f>
        <v>0.24</v>
      </c>
      <c r="H11" s="138">
        <f t="shared" ref="H11:H14" si="3">+D11*H$9</f>
        <v>0.32000000000000006</v>
      </c>
      <c r="I11" s="136">
        <f t="shared" ref="I11:I14" si="4">+D11*I$9</f>
        <v>0.4</v>
      </c>
      <c r="J11" s="7"/>
      <c r="K11" s="79" t="s">
        <v>37</v>
      </c>
      <c r="L11" s="1">
        <v>2</v>
      </c>
      <c r="M11" s="7"/>
      <c r="N11" s="7"/>
      <c r="O11" s="7"/>
      <c r="P11" s="7"/>
    </row>
    <row r="12" spans="1:16" ht="20" customHeight="1">
      <c r="A12" s="7"/>
      <c r="B12" s="170"/>
      <c r="C12" s="2" t="s">
        <v>38</v>
      </c>
      <c r="D12" s="132">
        <v>0.6</v>
      </c>
      <c r="E12" s="135">
        <f t="shared" si="0"/>
        <v>0.12</v>
      </c>
      <c r="F12" s="137">
        <f t="shared" si="1"/>
        <v>0.24</v>
      </c>
      <c r="G12" s="135">
        <f t="shared" si="2"/>
        <v>0.36</v>
      </c>
      <c r="H12" s="138">
        <f t="shared" si="3"/>
        <v>0.48</v>
      </c>
      <c r="I12" s="136">
        <f t="shared" si="4"/>
        <v>0.6</v>
      </c>
      <c r="J12" s="7"/>
      <c r="K12" s="5" t="s">
        <v>39</v>
      </c>
      <c r="L12" s="1">
        <v>3</v>
      </c>
      <c r="M12" s="7"/>
      <c r="N12" s="7"/>
      <c r="O12" s="7"/>
      <c r="P12" s="7"/>
    </row>
    <row r="13" spans="1:16" ht="20" customHeight="1">
      <c r="A13" s="7"/>
      <c r="B13" s="170"/>
      <c r="C13" s="2" t="s">
        <v>40</v>
      </c>
      <c r="D13" s="132">
        <v>0.8</v>
      </c>
      <c r="E13" s="135">
        <f t="shared" si="0"/>
        <v>0.16000000000000003</v>
      </c>
      <c r="F13" s="137">
        <f t="shared" si="1"/>
        <v>0.32000000000000006</v>
      </c>
      <c r="G13" s="138">
        <f t="shared" si="2"/>
        <v>0.48</v>
      </c>
      <c r="H13" s="138">
        <f t="shared" si="3"/>
        <v>0.64000000000000012</v>
      </c>
      <c r="I13" s="136">
        <f t="shared" si="4"/>
        <v>0.8</v>
      </c>
      <c r="J13" s="7"/>
      <c r="K13" s="80" t="s">
        <v>41</v>
      </c>
      <c r="L13" s="1">
        <v>4</v>
      </c>
      <c r="M13" s="7"/>
      <c r="N13" s="7"/>
      <c r="O13" s="7"/>
      <c r="P13" s="7"/>
    </row>
    <row r="14" spans="1:16" ht="20" customHeight="1">
      <c r="A14" s="7"/>
      <c r="B14" s="171"/>
      <c r="C14" s="9" t="s">
        <v>42</v>
      </c>
      <c r="D14" s="132">
        <v>1</v>
      </c>
      <c r="E14" s="138">
        <f t="shared" si="0"/>
        <v>0.2</v>
      </c>
      <c r="F14" s="139">
        <f t="shared" si="1"/>
        <v>0.4</v>
      </c>
      <c r="G14" s="138">
        <f t="shared" si="2"/>
        <v>0.6</v>
      </c>
      <c r="H14" s="138">
        <f t="shared" si="3"/>
        <v>0.8</v>
      </c>
      <c r="I14" s="136">
        <f t="shared" si="4"/>
        <v>1</v>
      </c>
      <c r="J14" s="7"/>
      <c r="K14" s="7"/>
      <c r="L14" s="7"/>
      <c r="M14" s="7"/>
      <c r="N14" s="7"/>
      <c r="O14" s="7"/>
      <c r="P14" s="7"/>
    </row>
    <row r="15" spans="1:16" ht="25.5" customHeight="1">
      <c r="A15" s="7"/>
      <c r="B15" s="65"/>
      <c r="C15" s="66"/>
      <c r="D15" s="67"/>
      <c r="E15" s="68"/>
      <c r="F15" s="68"/>
      <c r="G15" s="68"/>
      <c r="H15" s="68"/>
      <c r="I15" s="68"/>
      <c r="J15" s="7"/>
      <c r="K15" s="7"/>
      <c r="L15" s="7"/>
      <c r="M15" s="7"/>
      <c r="N15" s="7"/>
      <c r="O15" s="7"/>
      <c r="P15" s="7"/>
    </row>
    <row r="16" spans="1:16" ht="19">
      <c r="A16" s="186" t="s">
        <v>43</v>
      </c>
      <c r="B16" s="186"/>
      <c r="C16" s="186"/>
      <c r="D16" s="186"/>
      <c r="E16" s="186"/>
      <c r="F16" s="186"/>
      <c r="G16" s="186"/>
      <c r="H16" s="186"/>
      <c r="I16" s="186"/>
      <c r="J16" s="186"/>
      <c r="K16" s="186"/>
      <c r="L16" s="186"/>
      <c r="M16" s="186"/>
      <c r="N16" s="61"/>
      <c r="O16" s="7"/>
      <c r="P16" s="7"/>
    </row>
    <row r="17" spans="1:16" ht="216.75" customHeight="1">
      <c r="A17" s="184" t="s">
        <v>44</v>
      </c>
      <c r="B17" s="185"/>
      <c r="C17" s="185"/>
      <c r="D17" s="185"/>
      <c r="E17" s="185"/>
      <c r="F17" s="185"/>
      <c r="G17" s="185"/>
      <c r="H17" s="185"/>
      <c r="I17" s="185"/>
      <c r="J17" s="185"/>
      <c r="K17" s="185"/>
      <c r="L17" s="185"/>
      <c r="M17" s="185"/>
      <c r="N17" s="185"/>
      <c r="O17" s="7"/>
      <c r="P17" s="7"/>
    </row>
    <row r="18" spans="1:16" ht="15" customHeight="1">
      <c r="A18" s="7"/>
      <c r="B18" s="7"/>
      <c r="C18" s="7"/>
      <c r="D18" s="7"/>
      <c r="E18" s="7"/>
      <c r="F18" s="7"/>
      <c r="G18" s="7"/>
      <c r="H18" s="7"/>
      <c r="I18" s="7"/>
      <c r="J18" s="7"/>
      <c r="K18" s="7"/>
      <c r="L18" s="7"/>
      <c r="M18" s="7"/>
      <c r="N18" s="7"/>
      <c r="O18" s="7"/>
      <c r="P18" s="7"/>
    </row>
    <row r="19" spans="1:16">
      <c r="A19" s="7"/>
      <c r="B19" s="7"/>
      <c r="C19" s="7"/>
      <c r="D19" s="7"/>
      <c r="E19" s="7"/>
      <c r="F19" s="7"/>
      <c r="G19" s="7"/>
      <c r="H19" s="7"/>
      <c r="I19" s="7"/>
      <c r="J19" s="7"/>
      <c r="K19" s="7"/>
      <c r="L19" s="7"/>
      <c r="M19" s="7"/>
      <c r="N19" s="7"/>
      <c r="O19" s="7"/>
      <c r="P19" s="7"/>
    </row>
    <row r="20" spans="1:16" ht="19.5" customHeight="1">
      <c r="A20" s="7"/>
      <c r="B20" s="167" t="s">
        <v>24</v>
      </c>
      <c r="C20" s="167"/>
      <c r="D20" s="167"/>
      <c r="E20" s="167"/>
      <c r="F20" s="167"/>
      <c r="G20" s="167"/>
      <c r="H20" s="167"/>
      <c r="I20" s="167"/>
      <c r="J20" s="7"/>
      <c r="K20" s="167" t="s">
        <v>25</v>
      </c>
      <c r="L20" s="167"/>
      <c r="M20" s="7"/>
      <c r="N20" s="7"/>
      <c r="O20" s="7"/>
      <c r="P20" s="7"/>
    </row>
    <row r="21" spans="1:16" ht="27.75" customHeight="1">
      <c r="A21" s="7"/>
      <c r="B21" s="168" t="s">
        <v>26</v>
      </c>
      <c r="C21" s="168"/>
      <c r="D21" s="168"/>
      <c r="E21" s="2" t="s">
        <v>45</v>
      </c>
      <c r="F21" s="2" t="s">
        <v>28</v>
      </c>
      <c r="G21" s="2" t="s">
        <v>29</v>
      </c>
      <c r="H21" s="2" t="s">
        <v>30</v>
      </c>
      <c r="I21" s="2" t="s">
        <v>46</v>
      </c>
      <c r="J21" s="7"/>
      <c r="K21" s="2" t="s">
        <v>32</v>
      </c>
      <c r="L21" s="2" t="s">
        <v>33</v>
      </c>
      <c r="M21" s="7"/>
      <c r="N21" s="7"/>
      <c r="O21" s="7"/>
      <c r="P21" s="7"/>
    </row>
    <row r="22" spans="1:16" ht="18" customHeight="1">
      <c r="A22" s="7"/>
      <c r="B22" s="168"/>
      <c r="C22" s="168"/>
      <c r="D22" s="168"/>
      <c r="E22" s="2">
        <v>1</v>
      </c>
      <c r="F22" s="2">
        <v>2</v>
      </c>
      <c r="G22" s="2">
        <v>3</v>
      </c>
      <c r="H22" s="2">
        <v>4</v>
      </c>
      <c r="I22" s="2">
        <v>5</v>
      </c>
      <c r="J22" s="7"/>
      <c r="K22" s="3" t="s">
        <v>47</v>
      </c>
      <c r="L22" s="1" t="s">
        <v>48</v>
      </c>
      <c r="M22" s="7"/>
      <c r="N22" s="7"/>
      <c r="O22" s="7"/>
      <c r="P22" s="7"/>
    </row>
    <row r="23" spans="1:16" ht="19.5" customHeight="1">
      <c r="A23" s="7"/>
      <c r="B23" s="169" t="s">
        <v>34</v>
      </c>
      <c r="C23" s="2" t="s">
        <v>49</v>
      </c>
      <c r="D23" s="2">
        <v>1</v>
      </c>
      <c r="E23" s="3">
        <v>2</v>
      </c>
      <c r="F23" s="3">
        <v>3</v>
      </c>
      <c r="G23" s="3">
        <v>4</v>
      </c>
      <c r="H23" s="4">
        <v>5</v>
      </c>
      <c r="I23" s="5">
        <v>6</v>
      </c>
      <c r="J23" s="7"/>
      <c r="K23" s="79" t="s">
        <v>50</v>
      </c>
      <c r="L23" s="1">
        <v>5</v>
      </c>
      <c r="M23" s="7"/>
      <c r="N23" s="7"/>
      <c r="O23" s="7"/>
      <c r="P23" s="7"/>
    </row>
    <row r="24" spans="1:16" ht="18.75" customHeight="1">
      <c r="A24" s="7"/>
      <c r="B24" s="170"/>
      <c r="C24" s="2" t="s">
        <v>51</v>
      </c>
      <c r="D24" s="2">
        <v>2</v>
      </c>
      <c r="E24" s="3">
        <v>3</v>
      </c>
      <c r="F24" s="3">
        <v>4</v>
      </c>
      <c r="G24" s="4">
        <v>5</v>
      </c>
      <c r="H24" s="5">
        <v>6</v>
      </c>
      <c r="I24" s="5">
        <v>7</v>
      </c>
      <c r="J24" s="7"/>
      <c r="K24" s="5" t="s">
        <v>52</v>
      </c>
      <c r="L24" s="1" t="s">
        <v>53</v>
      </c>
      <c r="M24" s="7"/>
      <c r="N24" s="7"/>
      <c r="O24" s="7"/>
      <c r="P24" s="7"/>
    </row>
    <row r="25" spans="1:16">
      <c r="A25" s="7"/>
      <c r="B25" s="170"/>
      <c r="C25" s="2" t="s">
        <v>54</v>
      </c>
      <c r="D25" s="2">
        <v>3</v>
      </c>
      <c r="E25" s="3">
        <v>4</v>
      </c>
      <c r="F25" s="4">
        <v>5</v>
      </c>
      <c r="G25" s="5">
        <v>6</v>
      </c>
      <c r="H25" s="5">
        <v>7</v>
      </c>
      <c r="I25" s="6">
        <v>8</v>
      </c>
      <c r="J25" s="7"/>
      <c r="K25" s="80" t="s">
        <v>55</v>
      </c>
      <c r="L25" s="1" t="s">
        <v>56</v>
      </c>
      <c r="M25" s="7"/>
      <c r="N25" s="7"/>
      <c r="O25" s="7"/>
      <c r="P25" s="7"/>
    </row>
    <row r="26" spans="1:16" ht="18.75" customHeight="1">
      <c r="A26" s="7"/>
      <c r="B26" s="170"/>
      <c r="C26" s="2" t="s">
        <v>57</v>
      </c>
      <c r="D26" s="2">
        <v>4</v>
      </c>
      <c r="E26" s="4">
        <v>5</v>
      </c>
      <c r="F26" s="5">
        <v>6</v>
      </c>
      <c r="G26" s="5">
        <v>7</v>
      </c>
      <c r="H26" s="6">
        <v>8</v>
      </c>
      <c r="I26" s="6">
        <v>9</v>
      </c>
      <c r="J26" s="7"/>
      <c r="K26" s="7"/>
      <c r="L26" s="7"/>
      <c r="M26" s="7"/>
      <c r="N26" s="7"/>
      <c r="O26" s="7"/>
      <c r="P26" s="7"/>
    </row>
    <row r="27" spans="1:16" ht="21" customHeight="1">
      <c r="A27" s="7"/>
      <c r="B27" s="171"/>
      <c r="C27" s="9" t="s">
        <v>58</v>
      </c>
      <c r="D27" s="2">
        <v>5</v>
      </c>
      <c r="E27" s="5">
        <v>6</v>
      </c>
      <c r="F27" s="5">
        <v>7</v>
      </c>
      <c r="G27" s="6">
        <v>8</v>
      </c>
      <c r="H27" s="6">
        <v>9</v>
      </c>
      <c r="I27" s="6">
        <v>10</v>
      </c>
      <c r="J27" s="7"/>
      <c r="K27" s="7"/>
      <c r="L27" s="7"/>
      <c r="M27" s="7"/>
      <c r="N27" s="7"/>
      <c r="O27" s="7"/>
      <c r="P27" s="7"/>
    </row>
    <row r="28" spans="1:16">
      <c r="A28" s="7"/>
      <c r="B28" s="7"/>
      <c r="C28" s="7"/>
      <c r="D28" s="7"/>
      <c r="E28" s="7"/>
      <c r="F28" s="7"/>
      <c r="G28" s="7"/>
      <c r="H28" s="7"/>
      <c r="I28" s="7"/>
      <c r="J28" s="7"/>
      <c r="K28" s="7"/>
      <c r="L28" s="7"/>
      <c r="M28" s="7"/>
      <c r="N28" s="7"/>
      <c r="O28" s="7"/>
      <c r="P28" s="7"/>
    </row>
    <row r="29" spans="1:16">
      <c r="A29" s="7"/>
      <c r="B29" s="7"/>
      <c r="C29" s="7"/>
      <c r="D29" s="7"/>
      <c r="E29" s="7"/>
      <c r="F29" s="7"/>
      <c r="G29" s="7"/>
      <c r="H29" s="7"/>
      <c r="I29" s="7"/>
      <c r="J29" s="7"/>
      <c r="K29" s="7"/>
      <c r="L29" s="7"/>
      <c r="M29" s="7"/>
      <c r="N29" s="7"/>
      <c r="O29" s="7"/>
      <c r="P29" s="7"/>
    </row>
    <row r="30" spans="1:16" ht="19">
      <c r="A30" s="186" t="s">
        <v>59</v>
      </c>
      <c r="B30" s="186"/>
      <c r="C30" s="186"/>
      <c r="D30" s="186"/>
      <c r="E30" s="186"/>
      <c r="F30" s="186"/>
      <c r="G30" s="186"/>
      <c r="H30" s="186"/>
      <c r="I30" s="186"/>
      <c r="J30" s="186"/>
      <c r="K30" s="186"/>
      <c r="L30" s="186"/>
      <c r="M30" s="186"/>
      <c r="N30" s="7"/>
      <c r="O30" s="7"/>
      <c r="P30" s="7"/>
    </row>
    <row r="31" spans="1:16" ht="24">
      <c r="A31" s="189"/>
      <c r="B31" s="189"/>
      <c r="C31" s="189"/>
      <c r="D31" s="189"/>
      <c r="E31" s="189"/>
      <c r="F31" s="189"/>
      <c r="G31" s="189"/>
      <c r="H31" s="189"/>
      <c r="I31" s="189"/>
      <c r="J31" s="189"/>
      <c r="K31" s="189"/>
      <c r="L31" s="189"/>
      <c r="M31" s="189"/>
      <c r="N31" s="7"/>
      <c r="O31" s="7"/>
      <c r="P31" s="7"/>
    </row>
    <row r="32" spans="1:16" ht="92.25" customHeight="1">
      <c r="A32" s="187" t="s">
        <v>60</v>
      </c>
      <c r="B32" s="187"/>
      <c r="C32" s="187"/>
      <c r="D32" s="187"/>
      <c r="E32" s="187"/>
      <c r="F32" s="187"/>
      <c r="G32" s="187"/>
      <c r="H32" s="187"/>
      <c r="I32" s="187"/>
      <c r="J32" s="187"/>
      <c r="K32" s="187"/>
      <c r="L32" s="187"/>
      <c r="M32" s="187"/>
      <c r="N32" s="187"/>
      <c r="O32" s="7"/>
      <c r="P32" s="7"/>
    </row>
    <row r="33" spans="1:40">
      <c r="A33" s="7"/>
      <c r="B33" s="7"/>
      <c r="C33" s="7"/>
      <c r="D33" s="7"/>
      <c r="E33" s="7"/>
      <c r="F33" s="7"/>
      <c r="G33" s="7"/>
      <c r="H33" s="7"/>
      <c r="I33" s="7"/>
      <c r="J33" s="7"/>
      <c r="K33" s="7"/>
      <c r="L33" s="7"/>
      <c r="M33" s="7"/>
      <c r="N33" s="7"/>
      <c r="O33" s="7"/>
      <c r="P33" s="7"/>
    </row>
    <row r="34" spans="1:40" ht="21">
      <c r="A34" s="190"/>
      <c r="B34" s="190"/>
      <c r="C34" s="190"/>
      <c r="D34" s="190"/>
      <c r="E34" s="190"/>
      <c r="F34" s="190"/>
      <c r="G34" s="190"/>
      <c r="H34" s="190"/>
      <c r="I34" s="190"/>
      <c r="J34" s="190"/>
      <c r="K34" s="190"/>
      <c r="L34" s="190"/>
      <c r="M34" s="190"/>
      <c r="N34" s="7"/>
      <c r="O34" s="7"/>
      <c r="P34" s="7"/>
    </row>
    <row r="35" spans="1:40">
      <c r="A35" s="7"/>
      <c r="B35" s="7"/>
      <c r="C35" s="7"/>
      <c r="D35" s="7"/>
      <c r="E35" s="7"/>
      <c r="F35" s="7"/>
      <c r="G35" s="7"/>
      <c r="H35" s="7"/>
      <c r="I35" s="7"/>
      <c r="J35" s="7"/>
      <c r="K35" s="7"/>
      <c r="L35" s="7"/>
      <c r="M35" s="7"/>
      <c r="N35" s="7"/>
      <c r="O35" s="7"/>
      <c r="P35" s="7"/>
    </row>
    <row r="36" spans="1:40" ht="15" customHeight="1">
      <c r="A36" s="7"/>
      <c r="B36" s="167" t="s">
        <v>61</v>
      </c>
      <c r="C36" s="167"/>
      <c r="D36" s="167"/>
      <c r="E36" s="167"/>
      <c r="F36" s="167"/>
      <c r="G36" s="167"/>
      <c r="H36" s="167"/>
      <c r="I36" s="7"/>
      <c r="J36" s="188" t="s">
        <v>25</v>
      </c>
      <c r="K36" s="176"/>
      <c r="L36" s="176"/>
      <c r="M36" s="176"/>
      <c r="N36" s="176"/>
      <c r="O36" s="7"/>
      <c r="P36" s="7"/>
    </row>
    <row r="37" spans="1:40" ht="26">
      <c r="A37" s="7"/>
      <c r="B37" s="168" t="s">
        <v>26</v>
      </c>
      <c r="C37" s="168"/>
      <c r="D37" s="168"/>
      <c r="E37" s="2" t="s">
        <v>45</v>
      </c>
      <c r="F37" s="2" t="s">
        <v>29</v>
      </c>
      <c r="G37" s="2" t="s">
        <v>62</v>
      </c>
      <c r="H37" s="2" t="s">
        <v>41</v>
      </c>
      <c r="I37" s="7"/>
      <c r="J37" s="2" t="s">
        <v>32</v>
      </c>
      <c r="K37" s="2" t="s">
        <v>33</v>
      </c>
      <c r="L37" s="168" t="s">
        <v>63</v>
      </c>
      <c r="M37" s="168"/>
      <c r="N37" s="168"/>
      <c r="O37" s="7"/>
      <c r="P37" s="7"/>
      <c r="AA37" s="182"/>
      <c r="AB37" s="182"/>
      <c r="AC37" s="182"/>
      <c r="AD37" s="182"/>
      <c r="AE37" s="182"/>
      <c r="AF37" s="182"/>
      <c r="AG37" s="182"/>
      <c r="AH37" s="182"/>
      <c r="AJ37" s="182"/>
      <c r="AK37" s="182"/>
      <c r="AL37" s="182"/>
      <c r="AM37" s="182"/>
      <c r="AN37" s="182"/>
    </row>
    <row r="38" spans="1:40" ht="56.25" customHeight="1">
      <c r="A38" s="7"/>
      <c r="B38" s="168"/>
      <c r="C38" s="168"/>
      <c r="D38" s="168"/>
      <c r="E38" s="2">
        <v>1</v>
      </c>
      <c r="F38" s="2">
        <v>2</v>
      </c>
      <c r="G38" s="2">
        <v>3</v>
      </c>
      <c r="H38" s="2">
        <v>4</v>
      </c>
      <c r="I38" s="7"/>
      <c r="J38" s="3" t="s">
        <v>47</v>
      </c>
      <c r="K38" s="63">
        <v>1.2</v>
      </c>
      <c r="L38" s="191" t="s">
        <v>64</v>
      </c>
      <c r="M38" s="191"/>
      <c r="N38" s="191"/>
      <c r="O38" s="7"/>
      <c r="P38" s="7"/>
      <c r="AA38" s="182"/>
      <c r="AB38" s="182"/>
      <c r="AC38" s="182"/>
      <c r="AD38" s="103"/>
      <c r="AE38" s="103"/>
      <c r="AF38" s="103"/>
      <c r="AG38" s="103"/>
      <c r="AH38" s="103"/>
      <c r="AJ38" s="103"/>
      <c r="AK38" s="103"/>
      <c r="AL38" s="182"/>
      <c r="AM38" s="182"/>
      <c r="AN38" s="182"/>
    </row>
    <row r="39" spans="1:40" ht="78.75" customHeight="1">
      <c r="A39" s="7"/>
      <c r="B39" s="169" t="s">
        <v>34</v>
      </c>
      <c r="C39" s="2" t="s">
        <v>42</v>
      </c>
      <c r="D39" s="2">
        <v>4</v>
      </c>
      <c r="E39" s="4">
        <v>4</v>
      </c>
      <c r="F39" s="64">
        <v>8</v>
      </c>
      <c r="G39" s="6">
        <v>12</v>
      </c>
      <c r="H39" s="6">
        <v>16</v>
      </c>
      <c r="I39" s="7"/>
      <c r="J39" s="4" t="s">
        <v>50</v>
      </c>
      <c r="K39" s="63">
        <v>3.4</v>
      </c>
      <c r="L39" s="191" t="s">
        <v>65</v>
      </c>
      <c r="M39" s="191"/>
      <c r="N39" s="191"/>
      <c r="O39" s="7"/>
      <c r="P39" s="7"/>
      <c r="AA39" s="182"/>
      <c r="AB39" s="182"/>
      <c r="AC39" s="182"/>
      <c r="AD39" s="103"/>
      <c r="AE39" s="103"/>
      <c r="AF39" s="103"/>
      <c r="AG39" s="103"/>
      <c r="AH39" s="103"/>
      <c r="AJ39" s="104"/>
      <c r="AK39" s="104"/>
      <c r="AL39" s="180"/>
      <c r="AM39" s="180"/>
      <c r="AN39" s="180"/>
    </row>
    <row r="40" spans="1:40" ht="78.75" customHeight="1">
      <c r="A40" s="7"/>
      <c r="B40" s="170"/>
      <c r="C40" s="2" t="s">
        <v>40</v>
      </c>
      <c r="D40" s="2">
        <v>3</v>
      </c>
      <c r="E40" s="4">
        <v>3</v>
      </c>
      <c r="F40" s="64">
        <v>6</v>
      </c>
      <c r="G40" s="64">
        <v>9</v>
      </c>
      <c r="H40" s="6">
        <v>12</v>
      </c>
      <c r="I40" s="7"/>
      <c r="J40" s="5" t="s">
        <v>52</v>
      </c>
      <c r="K40" s="63">
        <v>6.9</v>
      </c>
      <c r="L40" s="191" t="s">
        <v>66</v>
      </c>
      <c r="M40" s="191"/>
      <c r="N40" s="191"/>
      <c r="O40" s="7"/>
      <c r="P40" s="7"/>
      <c r="AA40" s="181"/>
      <c r="AB40" s="103"/>
      <c r="AC40" s="103"/>
      <c r="AD40" s="104"/>
      <c r="AE40" s="104"/>
      <c r="AF40" s="104"/>
      <c r="AG40" s="104"/>
      <c r="AH40" s="104"/>
      <c r="AJ40" s="104"/>
      <c r="AK40" s="104"/>
      <c r="AL40" s="180"/>
      <c r="AM40" s="180"/>
      <c r="AN40" s="180"/>
    </row>
    <row r="41" spans="1:40" ht="112.5" customHeight="1">
      <c r="A41" s="7"/>
      <c r="B41" s="170"/>
      <c r="C41" s="2" t="s">
        <v>38</v>
      </c>
      <c r="D41" s="2">
        <v>2</v>
      </c>
      <c r="E41" s="3">
        <v>2</v>
      </c>
      <c r="F41" s="4">
        <v>4</v>
      </c>
      <c r="G41" s="5">
        <v>6</v>
      </c>
      <c r="H41" s="64">
        <v>8</v>
      </c>
      <c r="I41" s="7"/>
      <c r="J41" s="6" t="s">
        <v>55</v>
      </c>
      <c r="K41" s="63">
        <v>12.16</v>
      </c>
      <c r="L41" s="191" t="s">
        <v>67</v>
      </c>
      <c r="M41" s="191"/>
      <c r="N41" s="191"/>
      <c r="O41" s="7"/>
      <c r="P41" s="7"/>
      <c r="AA41" s="181"/>
      <c r="AB41" s="103"/>
      <c r="AC41" s="103"/>
      <c r="AD41" s="104"/>
      <c r="AE41" s="104"/>
      <c r="AF41" s="104"/>
      <c r="AG41" s="104"/>
      <c r="AH41" s="104"/>
      <c r="AJ41" s="104"/>
      <c r="AK41" s="104"/>
      <c r="AL41" s="180"/>
      <c r="AM41" s="180"/>
      <c r="AN41" s="180"/>
    </row>
    <row r="42" spans="1:40" ht="51" customHeight="1">
      <c r="A42" s="7"/>
      <c r="B42" s="171"/>
      <c r="C42" s="2" t="s">
        <v>68</v>
      </c>
      <c r="D42" s="2">
        <v>1</v>
      </c>
      <c r="E42" s="3">
        <v>1</v>
      </c>
      <c r="F42" s="3">
        <v>2</v>
      </c>
      <c r="G42" s="4">
        <v>3</v>
      </c>
      <c r="H42" s="4">
        <v>4</v>
      </c>
      <c r="I42" s="7"/>
      <c r="J42" s="7"/>
      <c r="K42" s="7"/>
      <c r="L42" s="7"/>
      <c r="M42" s="7"/>
      <c r="N42" s="7"/>
      <c r="O42" s="7"/>
      <c r="P42" s="7"/>
      <c r="AA42" s="181"/>
      <c r="AB42" s="103"/>
      <c r="AC42" s="103"/>
      <c r="AD42" s="104"/>
      <c r="AE42" s="104"/>
      <c r="AF42" s="104"/>
      <c r="AG42" s="104"/>
      <c r="AH42" s="104"/>
      <c r="AJ42" s="104"/>
      <c r="AK42" s="104"/>
      <c r="AL42" s="180"/>
      <c r="AM42" s="180"/>
      <c r="AN42" s="180"/>
    </row>
    <row r="43" spans="1:40">
      <c r="A43" s="7"/>
      <c r="B43" s="7"/>
      <c r="C43" s="7"/>
      <c r="D43" s="7"/>
      <c r="E43" s="7"/>
      <c r="F43" s="7"/>
      <c r="G43" s="7"/>
      <c r="H43" s="7"/>
      <c r="I43" s="7"/>
      <c r="J43" s="7"/>
      <c r="K43" s="7"/>
      <c r="L43" s="7"/>
      <c r="M43" s="7"/>
      <c r="N43" s="7"/>
      <c r="O43" s="7"/>
      <c r="P43" s="7"/>
      <c r="AA43" s="181"/>
      <c r="AB43" s="103"/>
      <c r="AC43" s="103"/>
      <c r="AD43" s="104"/>
      <c r="AE43" s="104"/>
      <c r="AF43" s="104"/>
      <c r="AG43" s="104"/>
      <c r="AH43" s="104"/>
    </row>
    <row r="44" spans="1:40" ht="24">
      <c r="A44" s="183"/>
      <c r="B44" s="183"/>
      <c r="C44" s="183"/>
      <c r="D44" s="183"/>
      <c r="E44" s="183"/>
      <c r="F44" s="183"/>
      <c r="G44" s="183"/>
      <c r="H44" s="183"/>
      <c r="I44" s="183"/>
      <c r="J44" s="183"/>
      <c r="K44" s="183"/>
      <c r="L44" s="183"/>
      <c r="M44" s="183"/>
      <c r="N44" s="183"/>
      <c r="O44" s="7"/>
      <c r="P44" s="7"/>
      <c r="AA44" s="181"/>
      <c r="AB44" s="103"/>
      <c r="AC44" s="103"/>
      <c r="AD44" s="104"/>
      <c r="AE44" s="104"/>
      <c r="AF44" s="104"/>
      <c r="AG44" s="104"/>
      <c r="AH44" s="104"/>
    </row>
    <row r="45" spans="1:40">
      <c r="A45" s="7"/>
      <c r="B45" s="7"/>
      <c r="C45" s="7"/>
      <c r="D45" s="7"/>
      <c r="E45" s="7"/>
      <c r="F45" s="7"/>
      <c r="G45" s="7"/>
      <c r="H45" s="7"/>
      <c r="I45" s="7"/>
      <c r="J45" s="7"/>
      <c r="K45" s="7"/>
      <c r="L45" s="7"/>
      <c r="M45" s="7"/>
      <c r="N45" s="7"/>
      <c r="O45" s="7"/>
      <c r="P45" s="7"/>
    </row>
    <row r="46" spans="1:40" ht="16">
      <c r="A46" s="193" t="s">
        <v>69</v>
      </c>
      <c r="B46" s="193"/>
      <c r="C46" s="193"/>
      <c r="D46" s="193"/>
      <c r="E46" s="193"/>
      <c r="F46" s="193"/>
      <c r="G46" s="193"/>
      <c r="H46" s="193"/>
      <c r="I46" s="193"/>
      <c r="J46" s="193"/>
      <c r="K46" s="193"/>
      <c r="L46" s="193"/>
      <c r="M46" s="7"/>
      <c r="N46" s="7"/>
      <c r="O46" s="7"/>
      <c r="P46" s="7"/>
    </row>
    <row r="47" spans="1:40" ht="72.75" customHeight="1">
      <c r="A47" s="184" t="s">
        <v>70</v>
      </c>
      <c r="B47" s="185"/>
      <c r="C47" s="185"/>
      <c r="D47" s="185"/>
      <c r="E47" s="185"/>
      <c r="F47" s="185"/>
      <c r="G47" s="185"/>
      <c r="H47" s="185"/>
      <c r="I47" s="185"/>
      <c r="J47" s="185"/>
      <c r="K47" s="185"/>
      <c r="L47" s="185"/>
      <c r="M47" s="7"/>
      <c r="N47" s="7"/>
      <c r="O47" s="7"/>
      <c r="P47" s="7"/>
    </row>
    <row r="48" spans="1:40">
      <c r="A48" s="109" t="s">
        <v>71</v>
      </c>
      <c r="B48" s="7"/>
      <c r="C48" s="7"/>
      <c r="D48" s="7"/>
      <c r="E48" s="7"/>
      <c r="F48" s="7"/>
      <c r="G48" s="7"/>
      <c r="H48" s="7"/>
      <c r="I48" s="7"/>
      <c r="J48" s="7"/>
      <c r="K48" s="7"/>
      <c r="L48" s="7"/>
      <c r="M48" s="7"/>
      <c r="N48" s="7"/>
      <c r="O48" s="7"/>
      <c r="P48" s="7"/>
    </row>
    <row r="49" spans="1:39" ht="16">
      <c r="A49" s="193"/>
      <c r="B49" s="193"/>
      <c r="C49" s="193"/>
      <c r="D49" s="193"/>
      <c r="E49" s="193"/>
      <c r="F49" s="193"/>
      <c r="G49" s="193"/>
      <c r="H49" s="193"/>
      <c r="I49" s="193"/>
      <c r="J49" s="193"/>
      <c r="K49" s="193"/>
      <c r="L49" s="193"/>
      <c r="M49" s="7"/>
      <c r="N49" s="7"/>
      <c r="O49" s="7"/>
      <c r="P49" s="7"/>
    </row>
    <row r="50" spans="1:39" hidden="1">
      <c r="A50" s="7"/>
      <c r="B50" s="7"/>
      <c r="C50" s="7"/>
      <c r="D50" s="7"/>
      <c r="E50" s="7"/>
      <c r="F50" s="7"/>
      <c r="G50" s="7"/>
      <c r="H50" s="7"/>
      <c r="I50" s="7"/>
      <c r="J50" s="7"/>
      <c r="K50" s="7"/>
      <c r="L50" s="7"/>
      <c r="M50" s="7"/>
      <c r="N50" s="7"/>
      <c r="O50" s="7"/>
      <c r="P50" s="7"/>
    </row>
    <row r="51" spans="1:39" ht="15" hidden="1" customHeight="1">
      <c r="A51" s="7"/>
      <c r="B51" s="167" t="s">
        <v>24</v>
      </c>
      <c r="C51" s="167"/>
      <c r="D51" s="167"/>
      <c r="E51" s="167"/>
      <c r="F51" s="167"/>
      <c r="G51" s="167"/>
      <c r="H51" s="7"/>
      <c r="I51" s="188" t="s">
        <v>25</v>
      </c>
      <c r="J51" s="176"/>
      <c r="K51" s="176"/>
      <c r="L51" s="176"/>
      <c r="M51" s="176"/>
      <c r="N51" s="176"/>
      <c r="O51" s="7"/>
      <c r="P51" s="7"/>
    </row>
    <row r="52" spans="1:39" ht="34.5" hidden="1" customHeight="1">
      <c r="A52" s="7"/>
      <c r="B52" s="168" t="s">
        <v>26</v>
      </c>
      <c r="C52" s="168"/>
      <c r="D52" s="168"/>
      <c r="E52" s="2" t="s">
        <v>29</v>
      </c>
      <c r="F52" s="2" t="s">
        <v>30</v>
      </c>
      <c r="G52" s="2" t="s">
        <v>31</v>
      </c>
      <c r="H52" s="7"/>
      <c r="I52" s="2" t="s">
        <v>32</v>
      </c>
      <c r="J52" s="2" t="s">
        <v>33</v>
      </c>
      <c r="K52" s="168" t="s">
        <v>72</v>
      </c>
      <c r="L52" s="168"/>
      <c r="M52" s="168"/>
      <c r="N52" s="168"/>
      <c r="O52" s="7"/>
      <c r="P52" s="7"/>
    </row>
    <row r="53" spans="1:39" ht="65.25" hidden="1" customHeight="1">
      <c r="A53" s="7"/>
      <c r="B53" s="168"/>
      <c r="C53" s="168"/>
      <c r="D53" s="168"/>
      <c r="E53" s="81">
        <v>5</v>
      </c>
      <c r="F53" s="81">
        <v>10</v>
      </c>
      <c r="G53" s="81">
        <v>20</v>
      </c>
      <c r="H53" s="7"/>
      <c r="I53" s="3" t="s">
        <v>36</v>
      </c>
      <c r="J53" s="69" t="s">
        <v>73</v>
      </c>
      <c r="K53" s="192" t="s">
        <v>74</v>
      </c>
      <c r="L53" s="192"/>
      <c r="M53" s="192"/>
      <c r="N53" s="192"/>
      <c r="O53" s="7"/>
      <c r="P53" s="7"/>
    </row>
    <row r="54" spans="1:39" ht="94.5" hidden="1" customHeight="1">
      <c r="A54" s="7"/>
      <c r="B54" s="169" t="s">
        <v>34</v>
      </c>
      <c r="C54" s="62" t="s">
        <v>75</v>
      </c>
      <c r="D54" s="2">
        <v>1</v>
      </c>
      <c r="E54" s="3">
        <v>5</v>
      </c>
      <c r="F54" s="3">
        <v>10</v>
      </c>
      <c r="G54" s="4">
        <v>20</v>
      </c>
      <c r="H54" s="7"/>
      <c r="I54" s="4" t="s">
        <v>37</v>
      </c>
      <c r="J54" s="105" t="s">
        <v>76</v>
      </c>
      <c r="K54" s="192" t="s">
        <v>77</v>
      </c>
      <c r="L54" s="192"/>
      <c r="M54" s="192"/>
      <c r="N54" s="192"/>
      <c r="O54" s="7"/>
      <c r="P54" s="7"/>
    </row>
    <row r="55" spans="1:39" ht="94.5" hidden="1" customHeight="1">
      <c r="A55" s="7"/>
      <c r="B55" s="170"/>
      <c r="C55" s="62" t="s">
        <v>51</v>
      </c>
      <c r="D55" s="2">
        <v>2</v>
      </c>
      <c r="E55" s="3">
        <v>10</v>
      </c>
      <c r="F55" s="4">
        <v>20</v>
      </c>
      <c r="G55" s="64">
        <v>40</v>
      </c>
      <c r="H55" s="7"/>
      <c r="I55" s="5" t="s">
        <v>40</v>
      </c>
      <c r="J55" s="69" t="s">
        <v>78</v>
      </c>
      <c r="K55" s="192" t="s">
        <v>79</v>
      </c>
      <c r="L55" s="192"/>
      <c r="M55" s="192"/>
      <c r="N55" s="192"/>
      <c r="O55" s="7"/>
      <c r="P55" s="7"/>
    </row>
    <row r="56" spans="1:39" ht="122.25" hidden="1" customHeight="1">
      <c r="A56" s="7"/>
      <c r="B56" s="170"/>
      <c r="C56" s="62" t="s">
        <v>54</v>
      </c>
      <c r="D56" s="2">
        <v>3</v>
      </c>
      <c r="E56" s="3">
        <v>15</v>
      </c>
      <c r="F56" s="64">
        <v>30</v>
      </c>
      <c r="G56" s="6">
        <v>60</v>
      </c>
      <c r="H56" s="7"/>
      <c r="I56" s="6" t="s">
        <v>41</v>
      </c>
      <c r="J56" s="1" t="s">
        <v>80</v>
      </c>
      <c r="K56" s="192" t="s">
        <v>81</v>
      </c>
      <c r="L56" s="192"/>
      <c r="M56" s="192"/>
      <c r="N56" s="192"/>
      <c r="O56" s="7"/>
      <c r="P56" s="7"/>
    </row>
    <row r="57" spans="1:39" ht="60" hidden="1" customHeight="1">
      <c r="A57" s="7"/>
      <c r="B57" s="170"/>
      <c r="C57" s="62" t="s">
        <v>57</v>
      </c>
      <c r="D57" s="2">
        <v>4</v>
      </c>
      <c r="E57" s="4">
        <v>20</v>
      </c>
      <c r="F57" s="64">
        <v>40</v>
      </c>
      <c r="G57" s="6">
        <v>80</v>
      </c>
      <c r="H57" s="7"/>
      <c r="I57" s="7"/>
      <c r="J57" s="7"/>
      <c r="K57" s="7"/>
      <c r="L57" s="7"/>
      <c r="M57" s="7"/>
      <c r="N57" s="7"/>
      <c r="O57" s="7"/>
      <c r="P57" s="7"/>
    </row>
    <row r="58" spans="1:39" ht="59.25" hidden="1" customHeight="1">
      <c r="A58" s="7"/>
      <c r="B58" s="171"/>
      <c r="C58" s="62" t="s">
        <v>82</v>
      </c>
      <c r="D58" s="2">
        <v>5</v>
      </c>
      <c r="E58" s="4">
        <v>25</v>
      </c>
      <c r="F58" s="64">
        <v>50</v>
      </c>
      <c r="G58" s="6">
        <v>100</v>
      </c>
      <c r="H58" s="7"/>
      <c r="I58" s="7"/>
      <c r="J58" s="7"/>
      <c r="K58" s="7"/>
      <c r="L58" s="7"/>
      <c r="M58" s="7"/>
      <c r="N58" s="7"/>
      <c r="O58" s="7"/>
      <c r="P58" s="7"/>
    </row>
    <row r="59" spans="1:39" hidden="1">
      <c r="A59" s="7"/>
      <c r="B59" s="7"/>
      <c r="C59" s="7"/>
      <c r="D59" s="7"/>
      <c r="E59" s="7"/>
      <c r="F59" s="7"/>
      <c r="G59" s="7"/>
      <c r="H59" s="7"/>
      <c r="I59" s="7"/>
      <c r="J59" s="7"/>
      <c r="K59" s="7"/>
      <c r="L59" s="7"/>
      <c r="M59" s="7"/>
      <c r="N59" s="7"/>
      <c r="O59" s="7"/>
      <c r="P59" s="7"/>
    </row>
    <row r="60" spans="1:39">
      <c r="A60" s="7"/>
      <c r="B60" s="7"/>
      <c r="C60" s="7"/>
      <c r="D60" s="7"/>
      <c r="E60" s="7"/>
      <c r="F60" s="7"/>
      <c r="G60" s="7"/>
      <c r="H60" s="7"/>
      <c r="I60" s="7"/>
      <c r="J60" s="7"/>
      <c r="K60" s="7"/>
      <c r="L60" s="7"/>
      <c r="M60" s="7"/>
      <c r="N60" s="7"/>
      <c r="O60" s="7"/>
      <c r="P60" s="7"/>
    </row>
    <row r="61" spans="1:39">
      <c r="A61" s="7"/>
      <c r="B61" s="167" t="s">
        <v>24</v>
      </c>
      <c r="C61" s="167"/>
      <c r="D61" s="167"/>
      <c r="E61" s="167"/>
      <c r="F61" s="167"/>
      <c r="G61" s="167"/>
      <c r="H61" s="167"/>
      <c r="I61" s="167"/>
      <c r="J61" s="7"/>
      <c r="K61" s="175" t="s">
        <v>25</v>
      </c>
      <c r="L61" s="175"/>
      <c r="M61" s="175"/>
      <c r="N61" s="175"/>
      <c r="O61" s="175"/>
      <c r="P61" s="175"/>
      <c r="AF61" s="167" t="s">
        <v>24</v>
      </c>
      <c r="AG61" s="167"/>
      <c r="AH61" s="167"/>
      <c r="AI61" s="167"/>
      <c r="AJ61" s="167"/>
      <c r="AK61" s="167"/>
      <c r="AL61" s="167"/>
      <c r="AM61" s="167"/>
    </row>
    <row r="62" spans="1:39" ht="19.5" customHeight="1">
      <c r="A62" s="7"/>
      <c r="B62" s="168" t="s">
        <v>26</v>
      </c>
      <c r="C62" s="168"/>
      <c r="D62" s="168"/>
      <c r="E62" s="2" t="s">
        <v>45</v>
      </c>
      <c r="F62" s="2" t="s">
        <v>28</v>
      </c>
      <c r="G62" s="2" t="s">
        <v>29</v>
      </c>
      <c r="H62" s="2" t="s">
        <v>30</v>
      </c>
      <c r="I62" s="2" t="s">
        <v>31</v>
      </c>
      <c r="J62" s="7"/>
      <c r="K62" s="176"/>
      <c r="L62" s="176"/>
      <c r="M62" s="176"/>
      <c r="N62" s="176"/>
      <c r="O62" s="176"/>
      <c r="P62" s="176"/>
      <c r="AF62" s="168" t="s">
        <v>26</v>
      </c>
      <c r="AG62" s="168"/>
      <c r="AH62" s="168"/>
      <c r="AI62" s="2" t="s">
        <v>45</v>
      </c>
      <c r="AJ62" s="2" t="s">
        <v>28</v>
      </c>
      <c r="AK62" s="2" t="s">
        <v>29</v>
      </c>
      <c r="AL62" s="2" t="s">
        <v>30</v>
      </c>
      <c r="AM62" s="2" t="s">
        <v>31</v>
      </c>
    </row>
    <row r="63" spans="1:39" ht="25.5" customHeight="1">
      <c r="A63" s="7"/>
      <c r="B63" s="168"/>
      <c r="C63" s="168"/>
      <c r="D63" s="168"/>
      <c r="E63" s="2">
        <v>1</v>
      </c>
      <c r="F63" s="2">
        <v>2</v>
      </c>
      <c r="G63" s="2">
        <v>5</v>
      </c>
      <c r="H63" s="2">
        <v>15</v>
      </c>
      <c r="I63" s="2">
        <v>40</v>
      </c>
      <c r="J63" s="7"/>
      <c r="K63" s="2" t="s">
        <v>32</v>
      </c>
      <c r="L63" s="2" t="s">
        <v>33</v>
      </c>
      <c r="M63" s="168" t="s">
        <v>72</v>
      </c>
      <c r="N63" s="168"/>
      <c r="O63" s="168"/>
      <c r="P63" s="168"/>
      <c r="AF63" s="168"/>
      <c r="AG63" s="168"/>
      <c r="AH63" s="168"/>
      <c r="AI63" s="2">
        <v>1</v>
      </c>
      <c r="AJ63" s="2">
        <v>2</v>
      </c>
      <c r="AK63" s="2">
        <v>5</v>
      </c>
      <c r="AL63" s="2">
        <v>15</v>
      </c>
      <c r="AM63" s="2">
        <v>40</v>
      </c>
    </row>
    <row r="64" spans="1:39" ht="40" customHeight="1">
      <c r="A64" s="7"/>
      <c r="B64" s="169" t="s">
        <v>34</v>
      </c>
      <c r="C64" s="2" t="s">
        <v>75</v>
      </c>
      <c r="D64" s="2">
        <v>1</v>
      </c>
      <c r="E64" s="3"/>
      <c r="F64" s="3"/>
      <c r="G64" s="4"/>
      <c r="H64" s="5"/>
      <c r="I64" s="6"/>
      <c r="J64" s="7"/>
      <c r="K64" s="3" t="s">
        <v>36</v>
      </c>
      <c r="L64" s="105" t="s">
        <v>83</v>
      </c>
      <c r="M64" s="177" t="s">
        <v>74</v>
      </c>
      <c r="N64" s="178"/>
      <c r="O64" s="178"/>
      <c r="P64" s="179"/>
      <c r="AF64" s="169" t="s">
        <v>34</v>
      </c>
      <c r="AG64" s="2" t="s">
        <v>75</v>
      </c>
      <c r="AH64" s="2">
        <v>1</v>
      </c>
      <c r="AI64" s="3">
        <f>$AH$64*AI63</f>
        <v>1</v>
      </c>
      <c r="AJ64" s="3">
        <f>$AH$64*AJ63</f>
        <v>2</v>
      </c>
      <c r="AK64" s="4">
        <f>$AH$64*AK63</f>
        <v>5</v>
      </c>
      <c r="AL64" s="5">
        <f>$AH$64*AL63</f>
        <v>15</v>
      </c>
      <c r="AM64" s="6">
        <f>$AH$64*AM63</f>
        <v>40</v>
      </c>
    </row>
    <row r="65" spans="1:39" ht="40" customHeight="1">
      <c r="A65" s="7"/>
      <c r="B65" s="170"/>
      <c r="C65" s="2" t="s">
        <v>51</v>
      </c>
      <c r="D65" s="2">
        <v>2</v>
      </c>
      <c r="E65" s="3"/>
      <c r="F65" s="3"/>
      <c r="G65" s="4"/>
      <c r="H65" s="5"/>
      <c r="I65" s="6"/>
      <c r="J65" s="7"/>
      <c r="K65" s="4" t="s">
        <v>37</v>
      </c>
      <c r="L65" s="105" t="s">
        <v>84</v>
      </c>
      <c r="M65" s="177" t="s">
        <v>85</v>
      </c>
      <c r="N65" s="178"/>
      <c r="O65" s="178"/>
      <c r="P65" s="179"/>
      <c r="AF65" s="170"/>
      <c r="AG65" s="2" t="s">
        <v>51</v>
      </c>
      <c r="AH65" s="2">
        <v>2</v>
      </c>
      <c r="AI65" s="3">
        <f>$AH$65*AI63</f>
        <v>2</v>
      </c>
      <c r="AJ65" s="3">
        <f>$AH$65*AJ63</f>
        <v>4</v>
      </c>
      <c r="AK65" s="4">
        <f>$AH$65*AK63</f>
        <v>10</v>
      </c>
      <c r="AL65" s="5">
        <f>$AH$65*AL63</f>
        <v>30</v>
      </c>
      <c r="AM65" s="6">
        <f>$AH$65*AM63</f>
        <v>80</v>
      </c>
    </row>
    <row r="66" spans="1:39" ht="40" customHeight="1">
      <c r="A66" s="7"/>
      <c r="B66" s="170"/>
      <c r="C66" s="2" t="s">
        <v>54</v>
      </c>
      <c r="D66" s="2">
        <v>3</v>
      </c>
      <c r="E66" s="3"/>
      <c r="F66" s="4"/>
      <c r="G66" s="5"/>
      <c r="H66" s="6"/>
      <c r="I66" s="6"/>
      <c r="J66" s="7"/>
      <c r="K66" s="5" t="s">
        <v>40</v>
      </c>
      <c r="L66" s="69" t="s">
        <v>86</v>
      </c>
      <c r="M66" s="177" t="s">
        <v>87</v>
      </c>
      <c r="N66" s="178"/>
      <c r="O66" s="178"/>
      <c r="P66" s="179"/>
      <c r="AF66" s="170"/>
      <c r="AG66" s="2" t="s">
        <v>54</v>
      </c>
      <c r="AH66" s="2">
        <v>3</v>
      </c>
      <c r="AI66" s="3">
        <f>$AH$66*AI63</f>
        <v>3</v>
      </c>
      <c r="AJ66" s="4">
        <f>$AH$66*AJ63</f>
        <v>6</v>
      </c>
      <c r="AK66" s="5">
        <f>$AH$66*AK63</f>
        <v>15</v>
      </c>
      <c r="AL66" s="6">
        <f>$AH$66*AL63</f>
        <v>45</v>
      </c>
      <c r="AM66" s="6">
        <f>$AH$66*AM63</f>
        <v>120</v>
      </c>
    </row>
    <row r="67" spans="1:39" ht="40" customHeight="1">
      <c r="A67" s="7"/>
      <c r="B67" s="170"/>
      <c r="C67" s="2" t="s">
        <v>57</v>
      </c>
      <c r="D67" s="2">
        <v>6</v>
      </c>
      <c r="E67" s="4"/>
      <c r="F67" s="5"/>
      <c r="G67" s="5"/>
      <c r="H67" s="6"/>
      <c r="I67" s="6"/>
      <c r="J67" s="7"/>
      <c r="K67" s="6" t="s">
        <v>41</v>
      </c>
      <c r="L67" s="1" t="s">
        <v>88</v>
      </c>
      <c r="M67" s="172" t="s">
        <v>89</v>
      </c>
      <c r="N67" s="173"/>
      <c r="O67" s="173"/>
      <c r="P67" s="174"/>
      <c r="AF67" s="170"/>
      <c r="AG67" s="2" t="s">
        <v>57</v>
      </c>
      <c r="AH67" s="2">
        <v>6</v>
      </c>
      <c r="AI67" s="4">
        <f>$AH$67*AI63</f>
        <v>6</v>
      </c>
      <c r="AJ67" s="5">
        <f>$AH$67*AJ63</f>
        <v>12</v>
      </c>
      <c r="AK67" s="5">
        <f>$AH$67*AK63</f>
        <v>30</v>
      </c>
      <c r="AL67" s="6">
        <f>$AH$67*AL63</f>
        <v>90</v>
      </c>
      <c r="AM67" s="6">
        <f>$AH$67*AM63</f>
        <v>240</v>
      </c>
    </row>
    <row r="68" spans="1:39" ht="40" customHeight="1">
      <c r="A68" s="7"/>
      <c r="B68" s="171"/>
      <c r="C68" s="9" t="s">
        <v>82</v>
      </c>
      <c r="D68" s="2">
        <v>15</v>
      </c>
      <c r="E68" s="5"/>
      <c r="F68" s="5"/>
      <c r="G68" s="6"/>
      <c r="H68" s="6"/>
      <c r="I68" s="6"/>
      <c r="J68" s="7"/>
      <c r="K68" s="7"/>
      <c r="L68" s="7"/>
      <c r="M68" s="7"/>
      <c r="N68" s="7"/>
      <c r="O68" s="7"/>
      <c r="P68" s="7"/>
      <c r="AF68" s="171"/>
      <c r="AG68" s="9" t="s">
        <v>82</v>
      </c>
      <c r="AH68" s="2">
        <v>15</v>
      </c>
      <c r="AI68" s="5">
        <f>$AH$68*AI63</f>
        <v>15</v>
      </c>
      <c r="AJ68" s="5">
        <f>$AH$68*AJ63</f>
        <v>30</v>
      </c>
      <c r="AK68" s="6">
        <f>$AH$68*AK63</f>
        <v>75</v>
      </c>
      <c r="AL68" s="6">
        <f>$AH$68*AL63</f>
        <v>225</v>
      </c>
      <c r="AM68" s="6">
        <f>$AH$68*AM63</f>
        <v>600</v>
      </c>
    </row>
    <row r="69" spans="1:39">
      <c r="A69" s="7"/>
      <c r="B69" s="7"/>
      <c r="C69" s="7"/>
      <c r="D69" s="7"/>
      <c r="E69" s="7"/>
      <c r="F69" s="7"/>
      <c r="G69" s="7"/>
      <c r="H69" s="7"/>
      <c r="I69" s="7"/>
      <c r="J69" s="7"/>
      <c r="K69" s="7"/>
      <c r="L69" s="7"/>
      <c r="M69" s="7"/>
      <c r="N69" s="7"/>
      <c r="O69" s="7"/>
      <c r="P69" s="7"/>
    </row>
    <row r="70" spans="1:39">
      <c r="A70" s="7"/>
      <c r="B70" s="7"/>
      <c r="C70" s="7"/>
      <c r="D70" s="7"/>
      <c r="E70" s="7"/>
      <c r="F70" s="7"/>
      <c r="G70" s="7"/>
      <c r="H70" s="7"/>
      <c r="I70" s="7"/>
      <c r="J70" s="7"/>
      <c r="K70" s="7"/>
      <c r="L70" s="7"/>
      <c r="M70" s="7"/>
      <c r="N70" s="7"/>
      <c r="O70" s="7"/>
      <c r="P70" s="7"/>
    </row>
    <row r="73" spans="1:39" ht="42" customHeight="1"/>
    <row r="74" spans="1:39" ht="37.5" customHeight="1"/>
  </sheetData>
  <mergeCells count="60">
    <mergeCell ref="B52:D53"/>
    <mergeCell ref="B54:B58"/>
    <mergeCell ref="L38:N38"/>
    <mergeCell ref="L39:N39"/>
    <mergeCell ref="L40:N40"/>
    <mergeCell ref="L41:N41"/>
    <mergeCell ref="K52:N52"/>
    <mergeCell ref="K53:N53"/>
    <mergeCell ref="K54:N54"/>
    <mergeCell ref="K55:N55"/>
    <mergeCell ref="K56:N56"/>
    <mergeCell ref="I51:N51"/>
    <mergeCell ref="A46:L46"/>
    <mergeCell ref="A47:L47"/>
    <mergeCell ref="A49:L49"/>
    <mergeCell ref="B51:G51"/>
    <mergeCell ref="A16:M16"/>
    <mergeCell ref="A17:N17"/>
    <mergeCell ref="B20:I20"/>
    <mergeCell ref="K20:L20"/>
    <mergeCell ref="B21:D22"/>
    <mergeCell ref="B23:B27"/>
    <mergeCell ref="A30:M30"/>
    <mergeCell ref="A32:N32"/>
    <mergeCell ref="A44:N44"/>
    <mergeCell ref="L37:N37"/>
    <mergeCell ref="J36:N36"/>
    <mergeCell ref="B39:B42"/>
    <mergeCell ref="A31:M31"/>
    <mergeCell ref="A34:M34"/>
    <mergeCell ref="B36:H36"/>
    <mergeCell ref="B37:D38"/>
    <mergeCell ref="B10:B14"/>
    <mergeCell ref="K7:L7"/>
    <mergeCell ref="A1:N1"/>
    <mergeCell ref="A5:N5"/>
    <mergeCell ref="A3:N3"/>
    <mergeCell ref="B7:I7"/>
    <mergeCell ref="B8:D9"/>
    <mergeCell ref="AL40:AN40"/>
    <mergeCell ref="AL41:AN41"/>
    <mergeCell ref="AL42:AN42"/>
    <mergeCell ref="AA40:AA44"/>
    <mergeCell ref="AA37:AH37"/>
    <mergeCell ref="AJ37:AN37"/>
    <mergeCell ref="AA38:AC39"/>
    <mergeCell ref="AL38:AN38"/>
    <mergeCell ref="AL39:AN39"/>
    <mergeCell ref="B61:I61"/>
    <mergeCell ref="B62:D63"/>
    <mergeCell ref="B64:B68"/>
    <mergeCell ref="AF61:AM61"/>
    <mergeCell ref="AF62:AH63"/>
    <mergeCell ref="AF64:AF68"/>
    <mergeCell ref="M67:P67"/>
    <mergeCell ref="K61:P62"/>
    <mergeCell ref="M66:P66"/>
    <mergeCell ref="M63:P63"/>
    <mergeCell ref="M64:P64"/>
    <mergeCell ref="M65:P65"/>
  </mergeCells>
  <pageMargins left="0.70866141732283472" right="0.70866141732283472" top="0.74803149606299213" bottom="0.74803149606299213" header="0.31496062992125984" footer="0.31496062992125984"/>
  <pageSetup scale="29" orientation="landscape" horizontalDpi="1200" verticalDpi="1200" r:id="rId1"/>
  <colBreaks count="1" manualBreakCount="1">
    <brk id="13" max="69"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P22"/>
  <sheetViews>
    <sheetView tabSelected="1" zoomScale="76" zoomScaleNormal="76" zoomScaleSheetLayoutView="80" zoomScalePageLayoutView="50" workbookViewId="0">
      <pane xSplit="5" ySplit="14" topLeftCell="J15" activePane="bottomRight" state="frozen"/>
      <selection pane="topRight" activeCell="F1" sqref="F1"/>
      <selection pane="bottomLeft" activeCell="A15" sqref="A15"/>
      <selection pane="bottomRight" activeCell="AK16" sqref="AK16"/>
    </sheetView>
  </sheetViews>
  <sheetFormatPr baseColWidth="10" defaultColWidth="11.5" defaultRowHeight="15"/>
  <cols>
    <col min="1" max="1" width="22" style="44" customWidth="1"/>
    <col min="2" max="2" width="19.1640625" style="43" bestFit="1" customWidth="1"/>
    <col min="3" max="3" width="19.1640625" style="44" hidden="1" customWidth="1"/>
    <col min="4" max="4" width="3.83203125" style="45" customWidth="1"/>
    <col min="5" max="5" width="23.83203125" style="46" customWidth="1"/>
    <col min="6" max="6" width="17.5" style="43" customWidth="1"/>
    <col min="7" max="7" width="28" style="43" customWidth="1"/>
    <col min="8" max="8" width="32" style="44" customWidth="1"/>
    <col min="9" max="9" width="33.5" style="46" customWidth="1"/>
    <col min="10" max="12" width="8.83203125" style="44" bestFit="1" customWidth="1"/>
    <col min="13" max="13" width="7.5" style="44" customWidth="1"/>
    <col min="14" max="14" width="8.5" style="44" customWidth="1"/>
    <col min="15" max="15" width="7.1640625" style="44" customWidth="1"/>
    <col min="16" max="17" width="7.5" style="59" customWidth="1"/>
    <col min="18" max="18" width="36.5" style="60" customWidth="1"/>
    <col min="19" max="19" width="8.83203125" style="59" bestFit="1" customWidth="1"/>
    <col min="20" max="20" width="8.83203125" style="59" hidden="1" customWidth="1"/>
    <col min="21" max="21" width="7.5" style="59" customWidth="1"/>
    <col min="22" max="23" width="7.5" style="60" customWidth="1"/>
    <col min="24" max="24" width="8.83203125" style="44" bestFit="1" customWidth="1"/>
    <col min="25" max="25" width="7.33203125" style="44" customWidth="1"/>
    <col min="26" max="27" width="8.83203125" style="44" bestFit="1" customWidth="1"/>
    <col min="28" max="28" width="8.33203125" style="44" customWidth="1"/>
    <col min="29" max="29" width="6.5" style="44" customWidth="1"/>
    <col min="30" max="30" width="38.1640625" style="60" customWidth="1"/>
    <col min="31" max="31" width="14.6640625" style="60" customWidth="1"/>
    <col min="32" max="32" width="16.5" style="60" customWidth="1"/>
    <col min="33" max="33" width="25.33203125" style="60" customWidth="1"/>
    <col min="34" max="34" width="33.5" style="60" customWidth="1"/>
    <col min="35" max="35" width="34.33203125" style="60" customWidth="1"/>
    <col min="36" max="36" width="19" style="44" customWidth="1"/>
    <col min="37" max="37" width="22.83203125" style="44" customWidth="1"/>
    <col min="38" max="38" width="16.5" style="44" customWidth="1"/>
    <col min="39" max="39" width="30.5" style="44" customWidth="1"/>
    <col min="40" max="16384" width="11.5" style="44"/>
  </cols>
  <sheetData>
    <row r="1" spans="1:68" s="29" customFormat="1" ht="12">
      <c r="A1" s="206"/>
      <c r="B1" s="206"/>
      <c r="C1" s="206"/>
      <c r="D1" s="206"/>
      <c r="E1" s="207"/>
      <c r="F1" s="208" t="s">
        <v>90</v>
      </c>
      <c r="G1" s="209"/>
      <c r="H1" s="209"/>
      <c r="I1" s="209"/>
      <c r="J1" s="209"/>
      <c r="K1" s="209"/>
      <c r="L1" s="209"/>
      <c r="M1" s="209"/>
      <c r="N1" s="209"/>
      <c r="O1" s="209"/>
      <c r="P1" s="209"/>
      <c r="Q1" s="209"/>
      <c r="R1" s="209"/>
      <c r="S1" s="209"/>
      <c r="T1" s="209"/>
      <c r="U1" s="209"/>
      <c r="V1" s="209"/>
      <c r="W1" s="209"/>
      <c r="X1" s="209"/>
      <c r="Y1" s="209"/>
      <c r="Z1" s="209"/>
      <c r="AA1" s="209"/>
      <c r="AB1" s="209"/>
      <c r="AC1" s="209"/>
      <c r="AD1" s="209"/>
      <c r="AE1" s="209"/>
      <c r="AF1" s="209"/>
      <c r="AG1" s="209"/>
      <c r="AH1" s="209"/>
      <c r="AI1" s="209"/>
      <c r="AJ1" s="209"/>
      <c r="AK1" s="210"/>
      <c r="AL1" s="224" t="s">
        <v>91</v>
      </c>
      <c r="AM1" s="225"/>
    </row>
    <row r="2" spans="1:68" s="29" customFormat="1" ht="12">
      <c r="A2" s="206"/>
      <c r="B2" s="206"/>
      <c r="C2" s="206"/>
      <c r="D2" s="206"/>
      <c r="E2" s="207"/>
      <c r="F2" s="211" t="s">
        <v>92</v>
      </c>
      <c r="G2" s="212"/>
      <c r="H2" s="212"/>
      <c r="I2" s="212"/>
      <c r="J2" s="212"/>
      <c r="K2" s="212"/>
      <c r="L2" s="212"/>
      <c r="M2" s="212"/>
      <c r="N2" s="212"/>
      <c r="O2" s="212"/>
      <c r="P2" s="212"/>
      <c r="Q2" s="212"/>
      <c r="R2" s="212"/>
      <c r="S2" s="212"/>
      <c r="T2" s="212"/>
      <c r="U2" s="212"/>
      <c r="V2" s="212"/>
      <c r="W2" s="212"/>
      <c r="X2" s="212"/>
      <c r="Y2" s="212"/>
      <c r="Z2" s="212"/>
      <c r="AA2" s="212"/>
      <c r="AB2" s="212"/>
      <c r="AC2" s="212"/>
      <c r="AD2" s="212"/>
      <c r="AE2" s="212"/>
      <c r="AF2" s="212"/>
      <c r="AG2" s="212"/>
      <c r="AH2" s="212"/>
      <c r="AI2" s="212"/>
      <c r="AJ2" s="212"/>
      <c r="AK2" s="213"/>
      <c r="AL2" s="226">
        <v>6</v>
      </c>
      <c r="AM2" s="227"/>
    </row>
    <row r="3" spans="1:68" s="29" customFormat="1" ht="12">
      <c r="A3" s="206"/>
      <c r="B3" s="206"/>
      <c r="C3" s="206"/>
      <c r="D3" s="206"/>
      <c r="E3" s="207"/>
      <c r="F3" s="217" t="s">
        <v>93</v>
      </c>
      <c r="G3" s="218"/>
      <c r="H3" s="218"/>
      <c r="I3" s="218"/>
      <c r="J3" s="218"/>
      <c r="K3" s="218"/>
      <c r="L3" s="218"/>
      <c r="M3" s="218"/>
      <c r="N3" s="218"/>
      <c r="O3" s="218"/>
      <c r="P3" s="218"/>
      <c r="Q3" s="218"/>
      <c r="R3" s="218"/>
      <c r="S3" s="218"/>
      <c r="T3" s="218"/>
      <c r="U3" s="218"/>
      <c r="V3" s="218"/>
      <c r="W3" s="218"/>
      <c r="X3" s="218"/>
      <c r="Y3" s="218"/>
      <c r="Z3" s="218"/>
      <c r="AA3" s="218"/>
      <c r="AB3" s="218"/>
      <c r="AC3" s="218"/>
      <c r="AD3" s="218"/>
      <c r="AE3" s="218"/>
      <c r="AF3" s="218"/>
      <c r="AG3" s="218"/>
      <c r="AH3" s="218"/>
      <c r="AI3" s="218"/>
      <c r="AJ3" s="218"/>
      <c r="AK3" s="219"/>
      <c r="AL3" s="234" t="s">
        <v>94</v>
      </c>
      <c r="AM3" s="235"/>
    </row>
    <row r="4" spans="1:68" s="29" customFormat="1" ht="12">
      <c r="A4" s="206"/>
      <c r="B4" s="206"/>
      <c r="C4" s="206"/>
      <c r="D4" s="206"/>
      <c r="E4" s="207"/>
      <c r="F4" s="211" t="s">
        <v>95</v>
      </c>
      <c r="G4" s="212"/>
      <c r="H4" s="212"/>
      <c r="I4" s="212"/>
      <c r="J4" s="212"/>
      <c r="K4" s="212"/>
      <c r="L4" s="212"/>
      <c r="M4" s="212"/>
      <c r="N4" s="212"/>
      <c r="O4" s="212"/>
      <c r="P4" s="212"/>
      <c r="Q4" s="212"/>
      <c r="R4" s="212"/>
      <c r="S4" s="212"/>
      <c r="T4" s="212"/>
      <c r="U4" s="212"/>
      <c r="V4" s="212"/>
      <c r="W4" s="212"/>
      <c r="X4" s="212"/>
      <c r="Y4" s="212"/>
      <c r="Z4" s="212"/>
      <c r="AA4" s="212"/>
      <c r="AB4" s="212"/>
      <c r="AC4" s="212"/>
      <c r="AD4" s="212"/>
      <c r="AE4" s="212"/>
      <c r="AF4" s="212"/>
      <c r="AG4" s="212"/>
      <c r="AH4" s="212"/>
      <c r="AI4" s="212"/>
      <c r="AJ4" s="212"/>
      <c r="AK4" s="213"/>
      <c r="AL4" s="236">
        <v>44561</v>
      </c>
      <c r="AM4" s="237"/>
    </row>
    <row r="5" spans="1:68" s="29" customFormat="1" ht="12">
      <c r="A5" s="206"/>
      <c r="B5" s="206"/>
      <c r="C5" s="206"/>
      <c r="D5" s="206"/>
      <c r="E5" s="207"/>
      <c r="F5" s="217" t="s">
        <v>96</v>
      </c>
      <c r="G5" s="218"/>
      <c r="H5" s="218"/>
      <c r="I5" s="218"/>
      <c r="J5" s="218"/>
      <c r="K5" s="218"/>
      <c r="L5" s="218"/>
      <c r="M5" s="218"/>
      <c r="N5" s="218"/>
      <c r="O5" s="218"/>
      <c r="P5" s="218"/>
      <c r="Q5" s="218"/>
      <c r="R5" s="218"/>
      <c r="S5" s="218"/>
      <c r="T5" s="218"/>
      <c r="U5" s="218"/>
      <c r="V5" s="218"/>
      <c r="W5" s="218"/>
      <c r="X5" s="218"/>
      <c r="Y5" s="218"/>
      <c r="Z5" s="218"/>
      <c r="AA5" s="219"/>
      <c r="AB5" s="217" t="s">
        <v>97</v>
      </c>
      <c r="AC5" s="218"/>
      <c r="AD5" s="218"/>
      <c r="AE5" s="218"/>
      <c r="AF5" s="218"/>
      <c r="AG5" s="218"/>
      <c r="AH5" s="218"/>
      <c r="AI5" s="218"/>
      <c r="AJ5" s="218"/>
      <c r="AK5" s="219"/>
      <c r="AL5" s="238" t="s">
        <v>98</v>
      </c>
      <c r="AM5" s="239"/>
    </row>
    <row r="6" spans="1:68" s="29" customFormat="1" ht="12">
      <c r="A6" s="206"/>
      <c r="B6" s="206"/>
      <c r="C6" s="206"/>
      <c r="D6" s="206"/>
      <c r="E6" s="207"/>
      <c r="F6" s="214" t="s">
        <v>99</v>
      </c>
      <c r="G6" s="215"/>
      <c r="H6" s="215"/>
      <c r="I6" s="215"/>
      <c r="J6" s="215"/>
      <c r="K6" s="215"/>
      <c r="L6" s="215"/>
      <c r="M6" s="215"/>
      <c r="N6" s="215"/>
      <c r="O6" s="215"/>
      <c r="P6" s="215"/>
      <c r="Q6" s="215"/>
      <c r="R6" s="215"/>
      <c r="S6" s="215"/>
      <c r="T6" s="215"/>
      <c r="U6" s="215"/>
      <c r="V6" s="215"/>
      <c r="W6" s="215"/>
      <c r="X6" s="215"/>
      <c r="Y6" s="215"/>
      <c r="Z6" s="215"/>
      <c r="AA6" s="216"/>
      <c r="AB6" s="214" t="s">
        <v>329</v>
      </c>
      <c r="AC6" s="215"/>
      <c r="AD6" s="215"/>
      <c r="AE6" s="215"/>
      <c r="AF6" s="215"/>
      <c r="AG6" s="215"/>
      <c r="AH6" s="215"/>
      <c r="AI6" s="215"/>
      <c r="AJ6" s="215"/>
      <c r="AK6" s="216"/>
      <c r="AL6" s="214"/>
      <c r="AM6" s="240"/>
    </row>
    <row r="7" spans="1:68" s="29" customFormat="1" ht="21.75" customHeight="1">
      <c r="A7" s="194" t="s">
        <v>330</v>
      </c>
      <c r="B7" s="194"/>
      <c r="C7" s="194"/>
      <c r="D7" s="194"/>
      <c r="E7" s="194"/>
      <c r="F7" s="194"/>
      <c r="G7" s="194"/>
      <c r="H7" s="194"/>
      <c r="I7" s="194"/>
      <c r="J7" s="194"/>
      <c r="K7" s="194"/>
      <c r="L7" s="194"/>
      <c r="M7" s="194"/>
      <c r="N7" s="194"/>
      <c r="O7" s="194"/>
      <c r="P7" s="194"/>
      <c r="Q7" s="194"/>
      <c r="R7" s="194"/>
      <c r="S7" s="194"/>
      <c r="T7" s="194"/>
      <c r="U7" s="194"/>
      <c r="V7" s="194"/>
      <c r="W7" s="194"/>
      <c r="X7" s="194"/>
      <c r="Y7" s="194"/>
      <c r="Z7" s="194"/>
      <c r="AA7" s="194"/>
      <c r="AB7" s="194"/>
      <c r="AC7" s="194"/>
      <c r="AD7" s="194"/>
      <c r="AE7" s="194"/>
      <c r="AF7" s="194"/>
      <c r="AG7" s="194"/>
      <c r="AH7" s="194"/>
      <c r="AI7" s="194"/>
      <c r="AJ7" s="194"/>
      <c r="AK7" s="194"/>
      <c r="AL7" s="194"/>
      <c r="AM7" s="194"/>
    </row>
    <row r="8" spans="1:68" s="29" customFormat="1" ht="21.75" customHeight="1">
      <c r="A8" s="194" t="s">
        <v>331</v>
      </c>
      <c r="B8" s="194"/>
      <c r="C8" s="194"/>
      <c r="D8" s="194"/>
      <c r="E8" s="194" t="s">
        <v>334</v>
      </c>
      <c r="F8" s="194"/>
      <c r="G8" s="194"/>
      <c r="H8" s="194"/>
      <c r="I8" s="194"/>
      <c r="J8" s="194"/>
      <c r="K8" s="194"/>
      <c r="L8" s="194"/>
      <c r="M8" s="194"/>
      <c r="N8" s="194"/>
      <c r="O8" s="194"/>
      <c r="P8" s="194"/>
      <c r="Q8" s="194"/>
      <c r="R8" s="194"/>
      <c r="S8" s="194"/>
      <c r="T8" s="194"/>
      <c r="U8" s="194"/>
      <c r="V8" s="194"/>
      <c r="W8" s="194"/>
      <c r="X8" s="194"/>
      <c r="Y8" s="194"/>
      <c r="Z8" s="194"/>
      <c r="AA8" s="194"/>
      <c r="AB8" s="194"/>
      <c r="AC8" s="194"/>
      <c r="AD8" s="194"/>
      <c r="AE8" s="194"/>
      <c r="AF8" s="194"/>
      <c r="AG8" s="194"/>
      <c r="AH8" s="194"/>
      <c r="AI8" s="194"/>
      <c r="AJ8" s="194"/>
      <c r="AK8" s="194"/>
      <c r="AL8" s="194"/>
      <c r="AM8" s="194"/>
    </row>
    <row r="9" spans="1:68" s="29" customFormat="1" ht="21.75" customHeight="1">
      <c r="A9" s="194" t="s">
        <v>332</v>
      </c>
      <c r="B9" s="194"/>
      <c r="C9" s="194"/>
      <c r="D9" s="194"/>
      <c r="E9" s="194" t="s">
        <v>333</v>
      </c>
      <c r="F9" s="194"/>
      <c r="G9" s="194"/>
      <c r="H9" s="194"/>
      <c r="I9" s="194"/>
      <c r="J9" s="194"/>
      <c r="K9" s="194"/>
      <c r="L9" s="194"/>
      <c r="M9" s="194"/>
      <c r="N9" s="194"/>
      <c r="O9" s="194"/>
      <c r="P9" s="194"/>
      <c r="Q9" s="194"/>
      <c r="R9" s="194"/>
      <c r="S9" s="194"/>
      <c r="T9" s="194"/>
      <c r="U9" s="194"/>
      <c r="V9" s="194"/>
      <c r="W9" s="194"/>
      <c r="X9" s="194"/>
      <c r="Y9" s="194"/>
      <c r="Z9" s="194"/>
      <c r="AA9" s="194"/>
      <c r="AB9" s="194"/>
      <c r="AC9" s="194"/>
      <c r="AD9" s="194"/>
      <c r="AE9" s="194"/>
      <c r="AF9" s="194"/>
      <c r="AG9" s="194"/>
      <c r="AH9" s="194"/>
      <c r="AI9" s="194"/>
      <c r="AJ9" s="194"/>
      <c r="AK9" s="194"/>
      <c r="AL9" s="194"/>
      <c r="AM9" s="194"/>
    </row>
    <row r="10" spans="1:68" s="42" customFormat="1" ht="21">
      <c r="A10" s="228" t="s">
        <v>99</v>
      </c>
      <c r="B10" s="229"/>
      <c r="C10" s="229"/>
      <c r="D10" s="229"/>
      <c r="E10" s="229"/>
      <c r="F10" s="229"/>
      <c r="G10" s="229"/>
      <c r="H10" s="229"/>
      <c r="I10" s="229"/>
      <c r="J10" s="229"/>
      <c r="K10" s="229"/>
      <c r="L10" s="229"/>
      <c r="M10" s="229"/>
      <c r="N10" s="229"/>
      <c r="O10" s="229"/>
      <c r="P10" s="229"/>
      <c r="Q10" s="229"/>
      <c r="R10" s="229"/>
      <c r="S10" s="229"/>
      <c r="T10" s="229"/>
      <c r="U10" s="229"/>
      <c r="V10" s="229"/>
      <c r="W10" s="229"/>
      <c r="X10" s="229"/>
      <c r="Y10" s="229"/>
      <c r="Z10" s="229"/>
      <c r="AA10" s="229"/>
      <c r="AB10" s="229"/>
      <c r="AC10" s="229"/>
      <c r="AD10" s="229"/>
      <c r="AE10" s="229"/>
      <c r="AF10" s="229"/>
      <c r="AG10" s="229"/>
      <c r="AH10" s="229"/>
      <c r="AI10" s="229"/>
      <c r="AJ10" s="229"/>
      <c r="AK10" s="229"/>
      <c r="AL10" s="229"/>
      <c r="AM10" s="230"/>
      <c r="AN10" s="147"/>
      <c r="AO10" s="147"/>
      <c r="AP10" s="147"/>
      <c r="AQ10" s="147"/>
      <c r="AR10" s="147"/>
      <c r="AS10" s="147"/>
      <c r="AT10" s="147"/>
      <c r="AU10" s="147"/>
      <c r="AV10" s="147"/>
      <c r="AW10" s="147"/>
      <c r="AX10" s="147"/>
      <c r="AY10" s="147"/>
      <c r="AZ10" s="147"/>
      <c r="BA10" s="147"/>
      <c r="BB10" s="147"/>
      <c r="BC10" s="147"/>
      <c r="BD10" s="147"/>
      <c r="BE10" s="147"/>
      <c r="BF10" s="147"/>
      <c r="BG10" s="147"/>
      <c r="BH10" s="147"/>
      <c r="BI10" s="147"/>
      <c r="BJ10" s="147"/>
      <c r="BK10" s="147"/>
      <c r="BL10" s="147"/>
      <c r="BM10" s="147"/>
      <c r="BN10" s="147"/>
      <c r="BO10" s="147"/>
      <c r="BP10" s="147"/>
    </row>
    <row r="11" spans="1:68" s="42" customFormat="1" ht="15" customHeight="1">
      <c r="A11" s="205" t="s">
        <v>100</v>
      </c>
      <c r="B11" s="205"/>
      <c r="C11" s="205"/>
      <c r="D11" s="205" t="s">
        <v>101</v>
      </c>
      <c r="E11" s="205" t="s">
        <v>102</v>
      </c>
      <c r="F11" s="223" t="s">
        <v>103</v>
      </c>
      <c r="G11" s="205" t="s">
        <v>104</v>
      </c>
      <c r="H11" s="205" t="s">
        <v>105</v>
      </c>
      <c r="I11" s="205" t="s">
        <v>61</v>
      </c>
      <c r="J11" s="220" t="s">
        <v>106</v>
      </c>
      <c r="K11" s="220"/>
      <c r="L11" s="220"/>
      <c r="M11" s="220"/>
      <c r="N11" s="220"/>
      <c r="O11" s="220"/>
      <c r="P11" s="202" t="s">
        <v>107</v>
      </c>
      <c r="Q11" s="202"/>
      <c r="R11" s="202"/>
      <c r="S11" s="202"/>
      <c r="T11" s="202"/>
      <c r="U11" s="202"/>
      <c r="V11" s="202"/>
      <c r="W11" s="202"/>
      <c r="X11" s="202"/>
      <c r="Y11" s="202"/>
      <c r="Z11" s="202"/>
      <c r="AA11" s="202"/>
      <c r="AB11" s="202"/>
      <c r="AC11" s="202"/>
      <c r="AD11" s="202"/>
      <c r="AE11" s="202"/>
      <c r="AF11" s="202"/>
      <c r="AG11" s="202"/>
      <c r="AH11" s="231" t="s">
        <v>108</v>
      </c>
      <c r="AI11" s="232" t="s">
        <v>109</v>
      </c>
      <c r="AJ11" s="199" t="s">
        <v>110</v>
      </c>
      <c r="AK11" s="199"/>
      <c r="AL11" s="199"/>
      <c r="AM11" s="199"/>
      <c r="AN11" s="147"/>
      <c r="AO11" s="147"/>
      <c r="AP11" s="147"/>
      <c r="AQ11" s="147"/>
      <c r="AR11" s="147"/>
      <c r="AS11" s="147"/>
      <c r="AT11" s="147"/>
      <c r="AU11" s="147"/>
      <c r="AV11" s="147"/>
      <c r="AW11" s="147"/>
      <c r="AX11" s="147"/>
      <c r="AY11" s="147"/>
      <c r="AZ11" s="147"/>
      <c r="BA11" s="147"/>
      <c r="BB11" s="147"/>
      <c r="BC11" s="147"/>
      <c r="BD11" s="147"/>
      <c r="BE11" s="147"/>
      <c r="BF11" s="147"/>
      <c r="BG11" s="147"/>
      <c r="BH11" s="147"/>
      <c r="BI11" s="147"/>
      <c r="BJ11" s="147"/>
      <c r="BK11" s="147"/>
      <c r="BL11" s="147"/>
      <c r="BM11" s="147"/>
      <c r="BN11" s="147"/>
      <c r="BO11" s="147"/>
      <c r="BP11" s="147"/>
    </row>
    <row r="12" spans="1:68" s="42" customFormat="1" ht="15" customHeight="1">
      <c r="A12" s="205"/>
      <c r="B12" s="205"/>
      <c r="C12" s="205"/>
      <c r="D12" s="205"/>
      <c r="E12" s="205"/>
      <c r="F12" s="223"/>
      <c r="G12" s="205"/>
      <c r="H12" s="205"/>
      <c r="I12" s="205"/>
      <c r="J12" s="220"/>
      <c r="K12" s="220"/>
      <c r="L12" s="220"/>
      <c r="M12" s="220"/>
      <c r="N12" s="220"/>
      <c r="O12" s="220"/>
      <c r="P12" s="195" t="s">
        <v>111</v>
      </c>
      <c r="Q12" s="196"/>
      <c r="R12" s="200" t="s">
        <v>112</v>
      </c>
      <c r="S12" s="195" t="s">
        <v>113</v>
      </c>
      <c r="T12" s="196"/>
      <c r="U12" s="195" t="s">
        <v>114</v>
      </c>
      <c r="V12" s="201" t="s">
        <v>115</v>
      </c>
      <c r="W12" s="201" t="s">
        <v>116</v>
      </c>
      <c r="X12" s="202" t="s">
        <v>117</v>
      </c>
      <c r="Y12" s="202"/>
      <c r="Z12" s="202"/>
      <c r="AA12" s="202"/>
      <c r="AB12" s="202"/>
      <c r="AC12" s="202"/>
      <c r="AD12" s="200" t="s">
        <v>118</v>
      </c>
      <c r="AE12" s="200"/>
      <c r="AF12" s="200"/>
      <c r="AG12" s="200"/>
      <c r="AH12" s="231"/>
      <c r="AI12" s="232"/>
      <c r="AJ12" s="199" t="s">
        <v>119</v>
      </c>
      <c r="AK12" s="199"/>
      <c r="AL12" s="204"/>
      <c r="AM12" s="204"/>
      <c r="AN12" s="147"/>
      <c r="AO12" s="147"/>
      <c r="AP12" s="147"/>
      <c r="AQ12" s="147"/>
      <c r="AR12" s="147"/>
      <c r="AS12" s="147"/>
      <c r="AT12" s="147"/>
      <c r="AU12" s="147"/>
      <c r="AV12" s="147"/>
      <c r="AW12" s="147"/>
      <c r="AX12" s="147"/>
      <c r="AY12" s="147"/>
      <c r="AZ12" s="147"/>
      <c r="BA12" s="147"/>
      <c r="BB12" s="147"/>
      <c r="BC12" s="147"/>
      <c r="BD12" s="147"/>
      <c r="BE12" s="147"/>
      <c r="BF12" s="147"/>
      <c r="BG12" s="147"/>
      <c r="BH12" s="147"/>
      <c r="BI12" s="147"/>
      <c r="BJ12" s="147"/>
      <c r="BK12" s="147"/>
      <c r="BL12" s="147"/>
      <c r="BM12" s="147"/>
      <c r="BN12" s="147"/>
      <c r="BO12" s="147"/>
      <c r="BP12" s="147"/>
    </row>
    <row r="13" spans="1:68" s="42" customFormat="1" ht="14" customHeight="1">
      <c r="A13" s="205" t="s">
        <v>120</v>
      </c>
      <c r="B13" s="205"/>
      <c r="C13" s="205" t="s">
        <v>121</v>
      </c>
      <c r="D13" s="205"/>
      <c r="E13" s="205"/>
      <c r="F13" s="223"/>
      <c r="G13" s="205"/>
      <c r="H13" s="205"/>
      <c r="I13" s="205"/>
      <c r="J13" s="233" t="s">
        <v>34</v>
      </c>
      <c r="K13" s="233"/>
      <c r="L13" s="233" t="s">
        <v>24</v>
      </c>
      <c r="M13" s="233"/>
      <c r="N13" s="222" t="s">
        <v>122</v>
      </c>
      <c r="O13" s="203" t="s">
        <v>25</v>
      </c>
      <c r="P13" s="197"/>
      <c r="Q13" s="198"/>
      <c r="R13" s="200"/>
      <c r="S13" s="197"/>
      <c r="T13" s="198"/>
      <c r="U13" s="197"/>
      <c r="V13" s="201"/>
      <c r="W13" s="201"/>
      <c r="X13" s="200" t="s">
        <v>34</v>
      </c>
      <c r="Y13" s="200"/>
      <c r="Z13" s="200" t="s">
        <v>24</v>
      </c>
      <c r="AA13" s="200"/>
      <c r="AB13" s="201" t="s">
        <v>122</v>
      </c>
      <c r="AC13" s="203" t="s">
        <v>123</v>
      </c>
      <c r="AD13" s="200" t="s">
        <v>124</v>
      </c>
      <c r="AE13" s="200" t="s">
        <v>125</v>
      </c>
      <c r="AF13" s="200" t="s">
        <v>126</v>
      </c>
      <c r="AG13" s="200" t="s">
        <v>127</v>
      </c>
      <c r="AH13" s="231"/>
      <c r="AI13" s="232"/>
      <c r="AJ13" s="199" t="s">
        <v>128</v>
      </c>
      <c r="AK13" s="199"/>
      <c r="AL13" s="199" t="s">
        <v>129</v>
      </c>
      <c r="AM13" s="199"/>
      <c r="AN13" s="147"/>
      <c r="AO13" s="147"/>
      <c r="AP13" s="147"/>
      <c r="AQ13" s="147"/>
      <c r="AR13" s="147"/>
      <c r="AS13" s="147"/>
      <c r="AT13" s="147"/>
      <c r="AU13" s="147"/>
      <c r="AV13" s="147"/>
      <c r="AW13" s="147"/>
      <c r="AX13" s="147"/>
      <c r="AY13" s="147"/>
      <c r="AZ13" s="147"/>
      <c r="BA13" s="147"/>
      <c r="BB13" s="147"/>
      <c r="BC13" s="147"/>
      <c r="BD13" s="147"/>
      <c r="BE13" s="147"/>
      <c r="BF13" s="147"/>
      <c r="BG13" s="147"/>
      <c r="BH13" s="147"/>
      <c r="BI13" s="147"/>
      <c r="BJ13" s="147"/>
      <c r="BK13" s="147"/>
      <c r="BL13" s="147"/>
      <c r="BM13" s="147"/>
      <c r="BN13" s="147"/>
      <c r="BO13" s="147"/>
      <c r="BP13" s="147"/>
    </row>
    <row r="14" spans="1:68" s="57" customFormat="1" ht="71.25" customHeight="1">
      <c r="A14" s="205"/>
      <c r="B14" s="205"/>
      <c r="C14" s="205"/>
      <c r="D14" s="205"/>
      <c r="E14" s="205"/>
      <c r="F14" s="223"/>
      <c r="G14" s="205"/>
      <c r="H14" s="205"/>
      <c r="I14" s="205"/>
      <c r="J14" s="75" t="s">
        <v>130</v>
      </c>
      <c r="K14" s="75" t="s">
        <v>131</v>
      </c>
      <c r="L14" s="75" t="s">
        <v>130</v>
      </c>
      <c r="M14" s="75" t="s">
        <v>131</v>
      </c>
      <c r="N14" s="222"/>
      <c r="O14" s="203"/>
      <c r="P14" s="74" t="s">
        <v>124</v>
      </c>
      <c r="Q14" s="141" t="s">
        <v>132</v>
      </c>
      <c r="R14" s="200"/>
      <c r="S14" s="74" t="s">
        <v>124</v>
      </c>
      <c r="T14" s="141" t="s">
        <v>132</v>
      </c>
      <c r="U14" s="74" t="s">
        <v>124</v>
      </c>
      <c r="V14" s="201"/>
      <c r="W14" s="201"/>
      <c r="X14" s="74" t="s">
        <v>130</v>
      </c>
      <c r="Y14" s="74" t="s">
        <v>131</v>
      </c>
      <c r="Z14" s="74" t="s">
        <v>130</v>
      </c>
      <c r="AA14" s="74" t="s">
        <v>131</v>
      </c>
      <c r="AB14" s="201"/>
      <c r="AC14" s="203"/>
      <c r="AD14" s="200"/>
      <c r="AE14" s="200"/>
      <c r="AF14" s="200"/>
      <c r="AG14" s="200"/>
      <c r="AH14" s="231"/>
      <c r="AI14" s="232"/>
      <c r="AJ14" s="58" t="s">
        <v>133</v>
      </c>
      <c r="AK14" s="58" t="s">
        <v>134</v>
      </c>
      <c r="AL14" s="58" t="s">
        <v>135</v>
      </c>
      <c r="AM14" s="58" t="s">
        <v>136</v>
      </c>
      <c r="AN14" s="148"/>
      <c r="AO14" s="148"/>
      <c r="AP14" s="148"/>
      <c r="AQ14" s="148"/>
      <c r="AR14" s="148"/>
      <c r="AS14" s="148"/>
      <c r="AT14" s="148"/>
      <c r="AU14" s="148"/>
      <c r="AV14" s="148"/>
      <c r="AW14" s="148"/>
      <c r="AX14" s="148"/>
      <c r="AY14" s="148"/>
      <c r="AZ14" s="148"/>
      <c r="BA14" s="148"/>
      <c r="BB14" s="148"/>
      <c r="BC14" s="148"/>
      <c r="BD14" s="148"/>
      <c r="BE14" s="148"/>
      <c r="BF14" s="148"/>
      <c r="BG14" s="148"/>
      <c r="BH14" s="148"/>
      <c r="BI14" s="148"/>
      <c r="BJ14" s="148"/>
      <c r="BK14" s="148"/>
      <c r="BL14" s="148"/>
      <c r="BM14" s="148"/>
      <c r="BN14" s="148"/>
      <c r="BO14" s="148"/>
      <c r="BP14" s="148"/>
    </row>
    <row r="15" spans="1:68" s="123" customFormat="1" ht="117" customHeight="1">
      <c r="A15" s="149" t="s">
        <v>176</v>
      </c>
      <c r="B15" s="106" t="s">
        <v>177</v>
      </c>
      <c r="C15" s="106" t="s">
        <v>159</v>
      </c>
      <c r="D15" s="106">
        <v>21</v>
      </c>
      <c r="E15" s="124" t="s">
        <v>178</v>
      </c>
      <c r="F15" s="107" t="s">
        <v>149</v>
      </c>
      <c r="G15" s="106" t="s">
        <v>179</v>
      </c>
      <c r="H15" s="106" t="s">
        <v>180</v>
      </c>
      <c r="I15" s="106" t="s">
        <v>181</v>
      </c>
      <c r="J15" s="121" t="str">
        <f t="shared" ref="J15:J18" si="0">IF(K15=0,"",IF(AND(K15&lt;=20%),"MUY BAJA",IF(AND(K15&lt;=40%),"BAJA",IF(AND(K15&lt;=60%),"MEDIA",IF(AND(K15&lt;=80%),"ALTA",IF(AND(K15&lt;=100%),"MUY ALTA",""))))))</f>
        <v>MEDIA</v>
      </c>
      <c r="K15" s="131">
        <v>0.6</v>
      </c>
      <c r="L15" s="121" t="str">
        <f t="shared" ref="L15:L18" si="1">IF(M15=0,"",IF(AND(M15&lt;=20%),"LEVE",IF(AND(M15&lt;=40%),"MENOR",IF(AND(M15&lt;=60%),"MODERADO",IF(AND(M15&lt;=80%),"MAYOR",IF(AND(M15&lt;=100%),"CATASTROFICO",""))))))</f>
        <v>MAYOR</v>
      </c>
      <c r="M15" s="131">
        <v>0.8</v>
      </c>
      <c r="N15" s="122">
        <v>3</v>
      </c>
      <c r="O15" s="120" t="str">
        <f t="shared" ref="O15:O18" si="2">IF(N15=0,"",IF(N15&lt;=1,"BAJA",IF(AND(N15&lt;=2),"MODERADA",IF(AND(N15&lt;=3),"ALTA",IF(AND(N15&lt;=4),"EXTREMA","")))))</f>
        <v>ALTA</v>
      </c>
      <c r="P15" s="146" t="str">
        <f t="shared" ref="P15:P18" si="3">IF(Q15=0,"",IF(Q15=25%,"PREVENTIVO%",IF(AND(Q15=15%),"DETECTIVO",IF(AND(Q15=10%),"CORRECTIVO",""))))</f>
        <v>PREVENTIVO%</v>
      </c>
      <c r="Q15" s="142">
        <v>0.25</v>
      </c>
      <c r="R15" s="106" t="s">
        <v>182</v>
      </c>
      <c r="S15" s="107" t="s">
        <v>150</v>
      </c>
      <c r="T15" s="107"/>
      <c r="U15" s="107" t="s">
        <v>114</v>
      </c>
      <c r="V15" s="106" t="s">
        <v>151</v>
      </c>
      <c r="W15" s="106" t="s">
        <v>152</v>
      </c>
      <c r="X15" s="121" t="str">
        <f t="shared" ref="X15:X18" si="4">IF(Y15=0,"",IF(AND(Y15&lt;=20%),"MUY BAJA",IF(AND(Y15&lt;=40%),"BAJA",IF(AND(Y15&lt;=60%),"MEDIA",IF(AND(Y15&lt;=80%),"ALTA",IF(AND(Y15&lt;=100%),"MUY ALTA",""))))))</f>
        <v>BAJA</v>
      </c>
      <c r="Y15" s="131">
        <v>0.4</v>
      </c>
      <c r="Z15" s="121" t="str">
        <f t="shared" ref="Z15" si="5">IF(AA15=0,"",IF(AND(AA15&lt;=20%),"LEVE",IF(AND(AA15&lt;=40%),"MENOR",IF(AND(AA15&lt;=60%),"MODERADO",IF(AND(AA15&lt;=80%),"MAYOR",IF(AND(AA15&lt;=100%),"CATASTROFICO",""))))))</f>
        <v>MAYOR</v>
      </c>
      <c r="AA15" s="131">
        <v>0.8</v>
      </c>
      <c r="AB15" s="122">
        <v>3</v>
      </c>
      <c r="AC15" s="120" t="str">
        <f t="shared" ref="AC15:AC18" si="6">IF(AB15=0,"",IF(AB15&lt;=1,"BAJA",IF(AND(AB15&lt;=2),"MODERADA",IF(AND(AB15&lt;=3),"ALTA",IF(AND(AB15&lt;=4),"EXTREMA","")))))</f>
        <v>ALTA</v>
      </c>
      <c r="AD15" s="106" t="s">
        <v>183</v>
      </c>
      <c r="AE15" s="106" t="s">
        <v>175</v>
      </c>
      <c r="AF15" s="106" t="s">
        <v>184</v>
      </c>
      <c r="AG15" s="106" t="s">
        <v>185</v>
      </c>
      <c r="AH15" s="108" t="s">
        <v>186</v>
      </c>
      <c r="AI15" s="108" t="s">
        <v>187</v>
      </c>
      <c r="AJ15" s="108"/>
      <c r="AK15" s="108"/>
      <c r="AL15" s="108"/>
      <c r="AM15" s="108"/>
      <c r="AN15" s="147"/>
      <c r="AO15" s="147"/>
      <c r="AP15" s="147"/>
      <c r="AQ15" s="147"/>
      <c r="AR15" s="147"/>
      <c r="AS15" s="147"/>
      <c r="AT15" s="147"/>
      <c r="AU15" s="147"/>
      <c r="AV15" s="147"/>
      <c r="AW15" s="147"/>
      <c r="AX15" s="147"/>
      <c r="AY15" s="147"/>
      <c r="AZ15" s="147"/>
      <c r="BA15" s="147"/>
      <c r="BB15" s="147"/>
      <c r="BC15" s="147"/>
      <c r="BD15" s="147"/>
      <c r="BE15" s="147"/>
      <c r="BF15" s="147"/>
      <c r="BG15" s="147"/>
      <c r="BH15" s="147"/>
      <c r="BI15" s="147"/>
      <c r="BJ15" s="147"/>
      <c r="BK15" s="147"/>
      <c r="BL15" s="147"/>
      <c r="BM15" s="147"/>
      <c r="BN15" s="147"/>
      <c r="BO15" s="147"/>
      <c r="BP15" s="147"/>
    </row>
    <row r="16" spans="1:68" s="123" customFormat="1" ht="123" customHeight="1">
      <c r="A16" s="149" t="s">
        <v>176</v>
      </c>
      <c r="B16" s="106" t="s">
        <v>177</v>
      </c>
      <c r="C16" s="106" t="s">
        <v>159</v>
      </c>
      <c r="D16" s="106">
        <v>22</v>
      </c>
      <c r="E16" s="124" t="s">
        <v>188</v>
      </c>
      <c r="F16" s="107" t="s">
        <v>149</v>
      </c>
      <c r="G16" s="106" t="s">
        <v>189</v>
      </c>
      <c r="H16" s="106" t="s">
        <v>190</v>
      </c>
      <c r="I16" s="106" t="s">
        <v>191</v>
      </c>
      <c r="J16" s="121" t="str">
        <f t="shared" si="0"/>
        <v>MEDIA</v>
      </c>
      <c r="K16" s="131">
        <v>0.6</v>
      </c>
      <c r="L16" s="121" t="str">
        <f t="shared" si="1"/>
        <v>MAYOR</v>
      </c>
      <c r="M16" s="131">
        <v>0.8</v>
      </c>
      <c r="N16" s="122">
        <v>3</v>
      </c>
      <c r="O16" s="120" t="str">
        <f t="shared" si="2"/>
        <v>ALTA</v>
      </c>
      <c r="P16" s="146" t="str">
        <f t="shared" si="3"/>
        <v>PREVENTIVO%</v>
      </c>
      <c r="Q16" s="142">
        <v>0.25</v>
      </c>
      <c r="R16" s="106" t="s">
        <v>192</v>
      </c>
      <c r="S16" s="107" t="s">
        <v>150</v>
      </c>
      <c r="T16" s="107"/>
      <c r="U16" s="107" t="s">
        <v>114</v>
      </c>
      <c r="V16" s="106" t="s">
        <v>151</v>
      </c>
      <c r="W16" s="106" t="s">
        <v>152</v>
      </c>
      <c r="X16" s="121" t="str">
        <f t="shared" si="4"/>
        <v>BAJA</v>
      </c>
      <c r="Y16" s="131">
        <v>0.4</v>
      </c>
      <c r="Z16" s="121" t="str">
        <f t="shared" ref="Z16:Z18" si="7">IF(AA16=0,"",IF(AND(AA16&lt;=20%),"LEVE",IF(AND(AA16&lt;=40%),"MENOR",IF(AND(AA16&lt;=60%),"MODERADO",IF(AND(AA16&lt;=80%),"MAYOR",IF(AND(AA16&lt;=100%),"CATASTROFICO",""))))))</f>
        <v>MAYOR</v>
      </c>
      <c r="AA16" s="131">
        <v>0.8</v>
      </c>
      <c r="AB16" s="122">
        <v>3</v>
      </c>
      <c r="AC16" s="120" t="str">
        <f t="shared" si="6"/>
        <v>ALTA</v>
      </c>
      <c r="AD16" s="106" t="s">
        <v>193</v>
      </c>
      <c r="AE16" s="106" t="s">
        <v>160</v>
      </c>
      <c r="AF16" s="106" t="s">
        <v>194</v>
      </c>
      <c r="AG16" s="106" t="s">
        <v>195</v>
      </c>
      <c r="AH16" s="108" t="s">
        <v>196</v>
      </c>
      <c r="AI16" s="108" t="s">
        <v>197</v>
      </c>
      <c r="AJ16" s="108"/>
      <c r="AK16" s="108"/>
      <c r="AL16" s="108"/>
      <c r="AM16" s="108"/>
      <c r="AN16" s="147"/>
      <c r="AO16" s="147"/>
      <c r="AP16" s="147"/>
      <c r="AQ16" s="147"/>
      <c r="AR16" s="147"/>
      <c r="AS16" s="147"/>
      <c r="AT16" s="147"/>
      <c r="AU16" s="147"/>
      <c r="AV16" s="147"/>
      <c r="AW16" s="147"/>
      <c r="AX16" s="147"/>
      <c r="AY16" s="147"/>
      <c r="AZ16" s="147"/>
      <c r="BA16" s="147"/>
      <c r="BB16" s="147"/>
      <c r="BC16" s="147"/>
      <c r="BD16" s="147"/>
      <c r="BE16" s="147"/>
      <c r="BF16" s="147"/>
      <c r="BG16" s="147"/>
      <c r="BH16" s="147"/>
      <c r="BI16" s="147"/>
      <c r="BJ16" s="147"/>
      <c r="BK16" s="147"/>
      <c r="BL16" s="147"/>
      <c r="BM16" s="147"/>
      <c r="BN16" s="147"/>
      <c r="BO16" s="147"/>
      <c r="BP16" s="147"/>
    </row>
    <row r="17" spans="1:68" s="123" customFormat="1" ht="133.5" customHeight="1">
      <c r="A17" s="149" t="s">
        <v>176</v>
      </c>
      <c r="B17" s="106" t="s">
        <v>177</v>
      </c>
      <c r="C17" s="106" t="s">
        <v>159</v>
      </c>
      <c r="D17" s="106">
        <v>23</v>
      </c>
      <c r="E17" s="124" t="s">
        <v>198</v>
      </c>
      <c r="F17" s="107" t="s">
        <v>149</v>
      </c>
      <c r="G17" s="106" t="s">
        <v>199</v>
      </c>
      <c r="H17" s="106" t="s">
        <v>200</v>
      </c>
      <c r="I17" s="106" t="s">
        <v>201</v>
      </c>
      <c r="J17" s="121" t="str">
        <f t="shared" si="0"/>
        <v>MEDIA</v>
      </c>
      <c r="K17" s="131">
        <v>0.6</v>
      </c>
      <c r="L17" s="121" t="str">
        <f t="shared" si="1"/>
        <v>MAYOR</v>
      </c>
      <c r="M17" s="131">
        <v>0.8</v>
      </c>
      <c r="N17" s="122">
        <v>3</v>
      </c>
      <c r="O17" s="120" t="str">
        <f t="shared" si="2"/>
        <v>ALTA</v>
      </c>
      <c r="P17" s="146" t="str">
        <f t="shared" si="3"/>
        <v>PREVENTIVO%</v>
      </c>
      <c r="Q17" s="142">
        <v>0.25</v>
      </c>
      <c r="R17" s="106" t="s">
        <v>202</v>
      </c>
      <c r="S17" s="107" t="s">
        <v>150</v>
      </c>
      <c r="T17" s="107"/>
      <c r="U17" s="107" t="s">
        <v>114</v>
      </c>
      <c r="V17" s="106" t="s">
        <v>151</v>
      </c>
      <c r="W17" s="106" t="s">
        <v>152</v>
      </c>
      <c r="X17" s="121" t="str">
        <f t="shared" si="4"/>
        <v>BAJA</v>
      </c>
      <c r="Y17" s="131">
        <v>0.4</v>
      </c>
      <c r="Z17" s="121" t="str">
        <f t="shared" si="7"/>
        <v>MAYOR</v>
      </c>
      <c r="AA17" s="131">
        <v>0.8</v>
      </c>
      <c r="AB17" s="122">
        <v>3</v>
      </c>
      <c r="AC17" s="120" t="str">
        <f t="shared" si="6"/>
        <v>ALTA</v>
      </c>
      <c r="AD17" s="126" t="s">
        <v>203</v>
      </c>
      <c r="AE17" s="106" t="s">
        <v>160</v>
      </c>
      <c r="AF17" s="106" t="s">
        <v>204</v>
      </c>
      <c r="AG17" s="106" t="s">
        <v>205</v>
      </c>
      <c r="AH17" s="108" t="s">
        <v>206</v>
      </c>
      <c r="AI17" s="108" t="s">
        <v>207</v>
      </c>
      <c r="AJ17" s="108"/>
      <c r="AK17" s="108"/>
      <c r="AL17" s="108"/>
      <c r="AM17" s="108"/>
      <c r="AN17" s="147"/>
      <c r="AO17" s="147"/>
      <c r="AP17" s="147"/>
      <c r="AQ17" s="147"/>
      <c r="AR17" s="147"/>
      <c r="AS17" s="147"/>
      <c r="AT17" s="147"/>
      <c r="AU17" s="147"/>
      <c r="AV17" s="147"/>
      <c r="AW17" s="147"/>
      <c r="AX17" s="147"/>
      <c r="AY17" s="147"/>
      <c r="AZ17" s="147"/>
      <c r="BA17" s="147"/>
      <c r="BB17" s="147"/>
      <c r="BC17" s="147"/>
      <c r="BD17" s="147"/>
      <c r="BE17" s="147"/>
      <c r="BF17" s="147"/>
      <c r="BG17" s="147"/>
      <c r="BH17" s="147"/>
      <c r="BI17" s="147"/>
      <c r="BJ17" s="147"/>
      <c r="BK17" s="147"/>
      <c r="BL17" s="147"/>
      <c r="BM17" s="147"/>
      <c r="BN17" s="147"/>
      <c r="BO17" s="147"/>
      <c r="BP17" s="147"/>
    </row>
    <row r="18" spans="1:68" s="123" customFormat="1" ht="147.75" customHeight="1">
      <c r="A18" s="149" t="s">
        <v>176</v>
      </c>
      <c r="B18" s="106" t="s">
        <v>177</v>
      </c>
      <c r="C18" s="106" t="s">
        <v>159</v>
      </c>
      <c r="D18" s="106">
        <v>24</v>
      </c>
      <c r="E18" s="125" t="s">
        <v>208</v>
      </c>
      <c r="F18" s="107" t="s">
        <v>149</v>
      </c>
      <c r="G18" s="106" t="s">
        <v>209</v>
      </c>
      <c r="H18" s="106" t="s">
        <v>210</v>
      </c>
      <c r="I18" s="126" t="s">
        <v>211</v>
      </c>
      <c r="J18" s="121" t="str">
        <f t="shared" si="0"/>
        <v>MEDIA</v>
      </c>
      <c r="K18" s="131">
        <v>0.6</v>
      </c>
      <c r="L18" s="121" t="str">
        <f t="shared" si="1"/>
        <v>MAYOR</v>
      </c>
      <c r="M18" s="131">
        <v>0.8</v>
      </c>
      <c r="N18" s="122">
        <v>3</v>
      </c>
      <c r="O18" s="120" t="str">
        <f t="shared" si="2"/>
        <v>ALTA</v>
      </c>
      <c r="P18" s="146" t="str">
        <f t="shared" si="3"/>
        <v>PREVENTIVO%</v>
      </c>
      <c r="Q18" s="142">
        <v>0.25</v>
      </c>
      <c r="R18" s="106" t="s">
        <v>212</v>
      </c>
      <c r="S18" s="107" t="s">
        <v>150</v>
      </c>
      <c r="T18" s="107"/>
      <c r="U18" s="107" t="s">
        <v>114</v>
      </c>
      <c r="V18" s="106" t="s">
        <v>151</v>
      </c>
      <c r="W18" s="106" t="s">
        <v>152</v>
      </c>
      <c r="X18" s="121" t="str">
        <f t="shared" si="4"/>
        <v>BAJA</v>
      </c>
      <c r="Y18" s="131">
        <v>0.4</v>
      </c>
      <c r="Z18" s="121" t="str">
        <f t="shared" si="7"/>
        <v>MAYOR</v>
      </c>
      <c r="AA18" s="131">
        <v>0.8</v>
      </c>
      <c r="AB18" s="122">
        <v>3</v>
      </c>
      <c r="AC18" s="120" t="str">
        <f t="shared" si="6"/>
        <v>ALTA</v>
      </c>
      <c r="AD18" s="126" t="s">
        <v>203</v>
      </c>
      <c r="AE18" s="106" t="s">
        <v>160</v>
      </c>
      <c r="AF18" s="106" t="s">
        <v>204</v>
      </c>
      <c r="AG18" s="106" t="s">
        <v>205</v>
      </c>
      <c r="AH18" s="108" t="s">
        <v>206</v>
      </c>
      <c r="AI18" s="108" t="s">
        <v>207</v>
      </c>
      <c r="AJ18" s="108"/>
      <c r="AK18" s="108"/>
      <c r="AL18" s="108"/>
      <c r="AM18" s="108"/>
      <c r="AN18" s="147"/>
      <c r="AO18" s="147"/>
      <c r="AP18" s="147"/>
      <c r="AQ18" s="147"/>
      <c r="AR18" s="147"/>
      <c r="AS18" s="147"/>
      <c r="AT18" s="147"/>
      <c r="AU18" s="147"/>
      <c r="AV18" s="147"/>
      <c r="AW18" s="147"/>
      <c r="AX18" s="147"/>
      <c r="AY18" s="147"/>
      <c r="AZ18" s="147"/>
      <c r="BA18" s="147"/>
      <c r="BB18" s="147"/>
      <c r="BC18" s="147"/>
      <c r="BD18" s="147"/>
      <c r="BE18" s="147"/>
      <c r="BF18" s="147"/>
      <c r="BG18" s="147"/>
      <c r="BH18" s="147"/>
      <c r="BI18" s="147"/>
      <c r="BJ18" s="147"/>
      <c r="BK18" s="147"/>
      <c r="BL18" s="147"/>
      <c r="BM18" s="147"/>
      <c r="BN18" s="147"/>
      <c r="BO18" s="147"/>
      <c r="BP18" s="147"/>
    </row>
    <row r="21" spans="1:68">
      <c r="C21" s="221"/>
    </row>
    <row r="22" spans="1:68">
      <c r="C22" s="221"/>
    </row>
  </sheetData>
  <sheetProtection algorithmName="SHA-512" hashValue="o8fT2RcugvMA9o4WfN4gaoLPW9wKwCCmhmBb/MmAAB/e1Vg+SZ6VL7RNCqzsbg2SdoM04muZiCyBT6FjLcahXg==" saltValue="0M/rZhUYRnDZnaR+mW3YmQ==" spinCount="100000" sheet="1" objects="1" scenarios="1"/>
  <dataConsolidate/>
  <mergeCells count="60">
    <mergeCell ref="AL1:AM1"/>
    <mergeCell ref="AL2:AM2"/>
    <mergeCell ref="A10:AM10"/>
    <mergeCell ref="AH11:AH14"/>
    <mergeCell ref="AI11:AI14"/>
    <mergeCell ref="I11:I14"/>
    <mergeCell ref="J13:K13"/>
    <mergeCell ref="AL3:AM3"/>
    <mergeCell ref="AL4:AM4"/>
    <mergeCell ref="AL5:AM6"/>
    <mergeCell ref="AL13:AM13"/>
    <mergeCell ref="F4:AK4"/>
    <mergeCell ref="F5:AA5"/>
    <mergeCell ref="F6:AA6"/>
    <mergeCell ref="L13:M13"/>
    <mergeCell ref="AB5:AK5"/>
    <mergeCell ref="C21:C22"/>
    <mergeCell ref="B13:B14"/>
    <mergeCell ref="C13:C14"/>
    <mergeCell ref="N13:N14"/>
    <mergeCell ref="A11:C12"/>
    <mergeCell ref="E11:E14"/>
    <mergeCell ref="F11:F14"/>
    <mergeCell ref="H11:H14"/>
    <mergeCell ref="A13:A14"/>
    <mergeCell ref="A1:E6"/>
    <mergeCell ref="F1:AK1"/>
    <mergeCell ref="F2:AK2"/>
    <mergeCell ref="D11:D14"/>
    <mergeCell ref="G11:G14"/>
    <mergeCell ref="AB6:AK6"/>
    <mergeCell ref="F3:AK3"/>
    <mergeCell ref="P11:AG11"/>
    <mergeCell ref="Z13:AA13"/>
    <mergeCell ref="R12:R14"/>
    <mergeCell ref="S12:T13"/>
    <mergeCell ref="U12:U13"/>
    <mergeCell ref="J11:O12"/>
    <mergeCell ref="O13:O14"/>
    <mergeCell ref="P12:Q13"/>
    <mergeCell ref="AJ11:AM11"/>
    <mergeCell ref="AG13:AG14"/>
    <mergeCell ref="AB13:AB14"/>
    <mergeCell ref="V12:V14"/>
    <mergeCell ref="W12:W14"/>
    <mergeCell ref="X13:Y13"/>
    <mergeCell ref="AF13:AF14"/>
    <mergeCell ref="X12:AC12"/>
    <mergeCell ref="AD13:AD14"/>
    <mergeCell ref="AE13:AE14"/>
    <mergeCell ref="AJ13:AK13"/>
    <mergeCell ref="AC13:AC14"/>
    <mergeCell ref="AD12:AG12"/>
    <mergeCell ref="AL12:AM12"/>
    <mergeCell ref="AJ12:AK12"/>
    <mergeCell ref="A7:AM7"/>
    <mergeCell ref="A8:D8"/>
    <mergeCell ref="A9:D9"/>
    <mergeCell ref="E8:AM8"/>
    <mergeCell ref="E9:AM9"/>
  </mergeCells>
  <conditionalFormatting sqref="C15:C18">
    <cfRule type="cellIs" dxfId="17" priority="33" stopIfTrue="1" operator="equal">
      <formula>"Seleccione el proceso Correcto"</formula>
    </cfRule>
  </conditionalFormatting>
  <conditionalFormatting sqref="O15:P18">
    <cfRule type="cellIs" dxfId="16" priority="16" operator="lessThan">
      <formula>#REF!</formula>
    </cfRule>
  </conditionalFormatting>
  <conditionalFormatting sqref="O15:Q18">
    <cfRule type="containsText" dxfId="15" priority="10" operator="containsText" text="MODERADA">
      <formula>NOT(ISERROR(SEARCH("MODERADA",O15)))</formula>
    </cfRule>
    <cfRule type="cellIs" dxfId="14" priority="15" operator="equal">
      <formula>5</formula>
    </cfRule>
    <cfRule type="cellIs" dxfId="13" priority="14" operator="between">
      <formula>6</formula>
      <formula>7</formula>
    </cfRule>
    <cfRule type="cellIs" dxfId="12" priority="13" operator="between">
      <formula>8</formula>
      <formula>10</formula>
    </cfRule>
    <cfRule type="containsText" dxfId="11" priority="12" operator="containsText" text="BAJA">
      <formula>NOT(ISERROR(SEARCH("BAJA",O15)))</formula>
    </cfRule>
    <cfRule type="containsText" dxfId="10" priority="11" operator="containsText" text="EXTREMA">
      <formula>NOT(ISERROR(SEARCH("EXTREMA",O15)))</formula>
    </cfRule>
    <cfRule type="containsText" dxfId="9" priority="9" operator="containsText" text="ALTA">
      <formula>NOT(ISERROR(SEARCH("ALTA",O15)))</formula>
    </cfRule>
  </conditionalFormatting>
  <conditionalFormatting sqref="Q15:Q18">
    <cfRule type="cellIs" dxfId="8" priority="236" operator="lessThan">
      <formula>#REF!</formula>
    </cfRule>
  </conditionalFormatting>
  <conditionalFormatting sqref="AC15:AC18">
    <cfRule type="cellIs" dxfId="7" priority="8" operator="lessThan">
      <formula>#REF!</formula>
    </cfRule>
    <cfRule type="cellIs" dxfId="6" priority="7" operator="equal">
      <formula>5</formula>
    </cfRule>
    <cfRule type="cellIs" dxfId="5" priority="6" operator="between">
      <formula>6</formula>
      <formula>7</formula>
    </cfRule>
    <cfRule type="cellIs" dxfId="4" priority="5" operator="between">
      <formula>8</formula>
      <formula>10</formula>
    </cfRule>
    <cfRule type="containsText" dxfId="3" priority="4" operator="containsText" text="BAJA">
      <formula>NOT(ISERROR(SEARCH("BAJA",AC15)))</formula>
    </cfRule>
    <cfRule type="containsText" dxfId="2" priority="3" operator="containsText" text="EXTREMA">
      <formula>NOT(ISERROR(SEARCH("EXTREMA",AC15)))</formula>
    </cfRule>
    <cfRule type="containsText" dxfId="1" priority="2" operator="containsText" text="MODERADA">
      <formula>NOT(ISERROR(SEARCH("MODERADA",AC15)))</formula>
    </cfRule>
    <cfRule type="containsText" dxfId="0" priority="1" operator="containsText" text="ALTA">
      <formula>NOT(ISERROR(SEARCH("ALTA",AC15)))</formula>
    </cfRule>
  </conditionalFormatting>
  <printOptions horizontalCentered="1"/>
  <pageMargins left="0.19685039370078741" right="0.19685039370078741" top="0.39370078740157483" bottom="0.39370078740157483" header="0.31496062992125984" footer="0.31496062992125984"/>
  <pageSetup scale="26" fitToHeight="10" orientation="landscape" r:id="rId1"/>
  <headerFooter>
    <oddFooter xml:space="preserve">&amp;C&amp;"-,Negrita Cursiva"&amp;K01+031“Estamos Construyendo Región”
</oddFooter>
  </headerFooter>
  <drawing r:id="rId2"/>
  <extLst>
    <ext xmlns:x14="http://schemas.microsoft.com/office/spreadsheetml/2009/9/main" uri="{CCE6A557-97BC-4b89-ADB6-D9C93CAAB3DF}">
      <x14:dataValidations xmlns:xm="http://schemas.microsoft.com/office/excel/2006/main" count="14">
        <x14:dataValidation type="list" allowBlank="1" showInputMessage="1" showErrorMessage="1" xr:uid="{BA331ACE-0B31-43C0-B36A-7197139CB167}">
          <x14:formula1>
            <xm:f>'Lista Desplegable'!$A$48:$A$53</xm:f>
          </x14:formula1>
          <xm:sqref>C1:C6 C11:C14 C19:C1048576</xm:sqref>
        </x14:dataValidation>
        <x14:dataValidation type="list" allowBlank="1" showInputMessage="1" showErrorMessage="1" xr:uid="{8DA79445-6FE0-47A4-96EF-E2C49AA71335}">
          <x14:formula1>
            <xm:f>'Lista Desplegable'!$L$3:$L$11</xm:f>
          </x14:formula1>
          <xm:sqref>AE1:AE6 AE11:AE14 AE19:AE1048576</xm:sqref>
        </x14:dataValidation>
        <x14:dataValidation type="list" allowBlank="1" showInputMessage="1" showErrorMessage="1" xr:uid="{50C11203-9D02-4250-9A2F-36A14BF624C5}">
          <x14:formula1>
            <xm:f>'Lista Desplegable'!$F$28:$F$33</xm:f>
          </x14:formula1>
          <xm:sqref>A1:A6 A11:A14 A19:A1048576</xm:sqref>
        </x14:dataValidation>
        <x14:dataValidation type="list" allowBlank="1" showInputMessage="1" showErrorMessage="1" xr:uid="{9E50BA40-CA48-4FAA-AF4C-73D4214BDC2D}">
          <x14:formula1>
            <xm:f>'Lista Desplegable'!$A$57:$A$71</xm:f>
          </x14:formula1>
          <xm:sqref>B1:B6 B11:B14 B19:B1048576</xm:sqref>
        </x14:dataValidation>
        <x14:dataValidation type="list" allowBlank="1" showInputMessage="1" showErrorMessage="1" xr:uid="{496C7F84-4A3D-4ADD-8D2D-CE6D402F7587}">
          <x14:formula1>
            <xm:f>'Escalas de Valoración'!$D$10:$D$14</xm:f>
          </x14:formula1>
          <xm:sqref>K15:K18 Y15:Y18</xm:sqref>
        </x14:dataValidation>
        <x14:dataValidation type="list" allowBlank="1" showInputMessage="1" showErrorMessage="1" xr:uid="{3F5059B4-4DB2-4132-82A3-7DBEA2CDBDF6}">
          <x14:formula1>
            <xm:f>'/Users/felipesanchez/Library/Containers/com.microsoft.Excel/Data/Documents/C:\Users\Jeimy\Desktop\2020 Matriz de Riesgos\[2020 Matriz de Riesgos Integrada - Gestión Contractual Corrupción.xlsx]Lista Desplegable'!#REF!</xm:f>
          </x14:formula1>
          <xm:sqref>AE15:AE18 A15:C18</xm:sqref>
        </x14:dataValidation>
        <x14:dataValidation type="list" allowBlank="1" showInputMessage="1" showErrorMessage="1" xr:uid="{CCDE4605-1443-4583-AF16-9ABCC183B8E4}">
          <x14:formula1>
            <xm:f>'Escalas de Valoración'!$E$9:$I$9</xm:f>
          </x14:formula1>
          <xm:sqref>M15:M18 AA15:AA18</xm:sqref>
        </x14:dataValidation>
        <x14:dataValidation type="list" allowBlank="1" showInputMessage="1" showErrorMessage="1" xr:uid="{D11AF87B-5B4D-4815-9A5D-9E988360C046}">
          <x14:formula1>
            <xm:f>'Escalas de Valoración'!$L$10:$L$13</xm:f>
          </x14:formula1>
          <xm:sqref>AB15:AB18 N15:N18</xm:sqref>
        </x14:dataValidation>
        <x14:dataValidation type="list" allowBlank="1" showInputMessage="1" showErrorMessage="1" xr:uid="{F63569AB-FEB7-4E55-95EA-F94244C46349}">
          <x14:formula1>
            <xm:f>'Lista Desplegable'!$C$3:$C$5</xm:f>
          </x14:formula1>
          <xm:sqref>Q15:Q18</xm:sqref>
        </x14:dataValidation>
        <x14:dataValidation type="list" allowBlank="1" showInputMessage="1" showErrorMessage="1" xr:uid="{9B077469-BA65-483D-81A4-D0E97AAAC8F0}">
          <x14:formula1>
            <xm:f>'Lista Desplegable'!$F$41:$F$42</xm:f>
          </x14:formula1>
          <xm:sqref>S15:T18</xm:sqref>
        </x14:dataValidation>
        <x14:dataValidation type="list" allowBlank="1" showInputMessage="1" showErrorMessage="1" xr:uid="{E5A99778-C6D2-4548-AE46-530B0A526F9B}">
          <x14:formula1>
            <xm:f>'Lista Desplegable'!$F$45:$F$46</xm:f>
          </x14:formula1>
          <xm:sqref>U15:U18</xm:sqref>
        </x14:dataValidation>
        <x14:dataValidation type="list" allowBlank="1" showInputMessage="1" showErrorMessage="1" xr:uid="{997AD0D4-EF15-4A64-B0A9-813E4C025F25}">
          <x14:formula1>
            <xm:f>'Lista Desplegable'!$F$49:$F$50</xm:f>
          </x14:formula1>
          <xm:sqref>V15:V18</xm:sqref>
        </x14:dataValidation>
        <x14:dataValidation type="list" allowBlank="1" showInputMessage="1" showErrorMessage="1" xr:uid="{A7AA430A-BFB9-4D91-A4A4-0A90A5691E8C}">
          <x14:formula1>
            <xm:f>'Lista Desplegable'!$F$53:$F$54</xm:f>
          </x14:formula1>
          <xm:sqref>W15:W18</xm:sqref>
        </x14:dataValidation>
        <x14:dataValidation type="list" allowBlank="1" showInputMessage="1" showErrorMessage="1" xr:uid="{FDB360DA-B2E1-4431-B13F-045575800E5B}">
          <x14:formula1>
            <xm:f>'Lista Desplegable'!$H$2:$H$8</xm:f>
          </x14:formula1>
          <xm:sqref>F15:F18</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AD120"/>
  <sheetViews>
    <sheetView view="pageBreakPreview" zoomScale="60" zoomScaleNormal="85" workbookViewId="0">
      <selection activeCell="M91" sqref="M91"/>
    </sheetView>
  </sheetViews>
  <sheetFormatPr baseColWidth="10" defaultColWidth="11.5" defaultRowHeight="15"/>
  <cols>
    <col min="1" max="1" width="48.5" style="8" customWidth="1"/>
    <col min="2" max="2" width="14.6640625" style="8" customWidth="1"/>
    <col min="3" max="3" width="27.5" style="8" customWidth="1"/>
    <col min="4" max="4" width="18.6640625" style="8" customWidth="1"/>
    <col min="5" max="5" width="19" style="8" customWidth="1"/>
    <col min="6" max="6" width="16.6640625" style="8" bestFit="1" customWidth="1"/>
    <col min="7" max="7" width="5.1640625" style="8" customWidth="1"/>
    <col min="8" max="8" width="7.5" style="8" customWidth="1"/>
    <col min="9" max="9" width="10" style="8" customWidth="1"/>
    <col min="10" max="10" width="17.6640625" style="8" customWidth="1"/>
    <col min="11" max="11" width="10.6640625" style="8" customWidth="1"/>
    <col min="12" max="12" width="7.6640625" style="8" customWidth="1"/>
    <col min="13" max="13" width="19" style="8" customWidth="1"/>
    <col min="14" max="14" width="11.83203125" style="8" customWidth="1"/>
    <col min="15" max="15" width="16.6640625" style="8" bestFit="1" customWidth="1"/>
    <col min="16" max="16" width="15.5" style="8" customWidth="1"/>
    <col min="17" max="16384" width="11.5" style="8"/>
  </cols>
  <sheetData>
    <row r="1" spans="1:30" ht="21" customHeight="1">
      <c r="A1" s="258" t="s">
        <v>221</v>
      </c>
      <c r="B1" s="258"/>
      <c r="C1" s="258"/>
      <c r="D1" s="258"/>
      <c r="E1" s="258"/>
      <c r="F1" s="258"/>
      <c r="G1" s="258"/>
      <c r="H1" s="258"/>
      <c r="I1" s="258"/>
      <c r="J1" s="258"/>
      <c r="K1" s="258"/>
      <c r="L1" s="258"/>
      <c r="M1" s="258"/>
      <c r="N1" s="258"/>
      <c r="O1" s="258"/>
      <c r="P1" s="258"/>
    </row>
    <row r="2" spans="1:30" ht="6.75" customHeight="1">
      <c r="A2" s="258"/>
      <c r="B2" s="258"/>
      <c r="C2" s="258"/>
      <c r="D2" s="258"/>
      <c r="E2" s="258"/>
      <c r="F2" s="258"/>
      <c r="G2" s="258"/>
      <c r="H2" s="258"/>
      <c r="I2" s="258"/>
      <c r="J2" s="258"/>
      <c r="K2" s="258"/>
      <c r="L2" s="258"/>
      <c r="M2" s="258"/>
      <c r="N2" s="258"/>
      <c r="O2" s="258"/>
      <c r="P2" s="258"/>
    </row>
    <row r="3" spans="1:30" ht="18.75" customHeight="1">
      <c r="A3" s="259" t="s">
        <v>222</v>
      </c>
      <c r="B3" s="259"/>
      <c r="C3" s="259"/>
      <c r="D3" s="259"/>
      <c r="E3" s="259"/>
      <c r="F3" s="259"/>
      <c r="G3" s="259"/>
      <c r="H3" s="259"/>
      <c r="I3" s="259"/>
      <c r="J3" s="259"/>
      <c r="K3" s="259"/>
      <c r="L3" s="259"/>
      <c r="M3" s="259"/>
      <c r="N3" s="259"/>
      <c r="O3" s="259"/>
      <c r="P3" s="259"/>
    </row>
    <row r="4" spans="1:30" ht="15.75" customHeight="1">
      <c r="A4" s="259"/>
      <c r="B4" s="259"/>
      <c r="C4" s="259"/>
      <c r="D4" s="259"/>
      <c r="E4" s="259"/>
      <c r="F4" s="259"/>
      <c r="G4" s="259"/>
      <c r="H4" s="259"/>
      <c r="I4" s="259"/>
      <c r="J4" s="259"/>
      <c r="K4" s="259"/>
      <c r="L4" s="259"/>
      <c r="M4" s="259"/>
      <c r="N4" s="259"/>
      <c r="O4" s="259"/>
      <c r="P4" s="259"/>
    </row>
    <row r="5" spans="1:30" ht="15" customHeight="1">
      <c r="A5" s="70"/>
      <c r="B5" s="70"/>
      <c r="C5" s="70"/>
      <c r="D5" s="70"/>
      <c r="E5" s="70"/>
      <c r="F5" s="70"/>
      <c r="G5" s="70"/>
      <c r="H5" s="70"/>
      <c r="I5" s="70"/>
      <c r="J5" s="70"/>
      <c r="K5" s="70"/>
      <c r="L5" s="70"/>
      <c r="M5" s="70"/>
      <c r="N5" s="70"/>
      <c r="O5" s="70"/>
      <c r="P5" s="70"/>
    </row>
    <row r="6" spans="1:30" ht="15" customHeight="1">
      <c r="A6" s="70"/>
      <c r="B6" s="70"/>
      <c r="C6" s="70"/>
      <c r="D6" s="70"/>
      <c r="E6" s="70"/>
      <c r="F6" s="70"/>
      <c r="G6" s="70"/>
      <c r="H6" s="70"/>
      <c r="I6" s="70"/>
      <c r="J6" s="70"/>
      <c r="K6" s="70"/>
      <c r="L6" s="70"/>
      <c r="M6" s="70"/>
      <c r="N6" s="70"/>
      <c r="O6" s="70"/>
      <c r="P6" s="70"/>
    </row>
    <row r="7" spans="1:30" ht="6" customHeight="1">
      <c r="A7" s="7"/>
      <c r="B7" s="7"/>
      <c r="C7" s="7"/>
      <c r="D7" s="7"/>
      <c r="E7" s="7"/>
      <c r="F7" s="7"/>
      <c r="G7" s="7"/>
      <c r="H7" s="7"/>
      <c r="I7" s="7"/>
      <c r="J7" s="7"/>
      <c r="K7" s="7"/>
      <c r="L7" s="7"/>
      <c r="M7" s="7"/>
      <c r="N7" s="7"/>
      <c r="O7" s="7"/>
      <c r="P7" s="7"/>
    </row>
    <row r="8" spans="1:30" ht="33" customHeight="1">
      <c r="A8" s="272" t="s">
        <v>137</v>
      </c>
      <c r="B8" s="7"/>
      <c r="C8" s="265" t="s">
        <v>223</v>
      </c>
      <c r="D8" s="265"/>
      <c r="E8" s="265"/>
      <c r="F8" s="265"/>
      <c r="G8" s="265"/>
      <c r="H8" s="265"/>
      <c r="I8" s="265"/>
      <c r="J8" s="265"/>
      <c r="K8" s="7"/>
      <c r="L8" s="7"/>
      <c r="M8" s="7"/>
      <c r="N8" s="7"/>
      <c r="O8" s="7"/>
      <c r="P8" s="7"/>
      <c r="Z8" s="7"/>
      <c r="AA8" s="7"/>
      <c r="AB8" s="7"/>
      <c r="AC8" s="7"/>
      <c r="AD8" s="7"/>
    </row>
    <row r="9" spans="1:30" ht="159" customHeight="1">
      <c r="A9" s="272"/>
      <c r="B9" s="7"/>
      <c r="C9" s="266"/>
      <c r="D9" s="266"/>
      <c r="E9" s="266"/>
      <c r="F9" s="266"/>
      <c r="G9" s="266"/>
      <c r="H9" s="266"/>
      <c r="I9" s="266"/>
      <c r="J9" s="266"/>
      <c r="K9" s="7"/>
      <c r="L9" s="7"/>
      <c r="M9" s="7"/>
      <c r="N9" s="7"/>
      <c r="O9" s="7"/>
      <c r="P9" s="7"/>
    </row>
    <row r="10" spans="1:30" ht="36" customHeight="1">
      <c r="A10" s="272"/>
      <c r="B10" s="7"/>
      <c r="C10" s="261" t="s">
        <v>224</v>
      </c>
      <c r="D10" s="261"/>
      <c r="E10" s="261"/>
      <c r="F10" s="261"/>
      <c r="G10" s="261"/>
      <c r="H10" s="261" t="s">
        <v>225</v>
      </c>
      <c r="I10" s="261"/>
      <c r="J10" s="78" t="s">
        <v>226</v>
      </c>
      <c r="K10" s="7"/>
      <c r="L10" s="7"/>
      <c r="M10" s="7"/>
      <c r="N10" s="7"/>
      <c r="O10" s="7"/>
      <c r="P10" s="7"/>
    </row>
    <row r="11" spans="1:30" ht="15" customHeight="1">
      <c r="A11" s="272"/>
      <c r="B11" s="7"/>
      <c r="C11" s="292" t="s">
        <v>36</v>
      </c>
      <c r="D11" s="292"/>
      <c r="E11" s="263" t="s">
        <v>227</v>
      </c>
      <c r="F11" s="263"/>
      <c r="G11" s="263"/>
      <c r="H11" s="262">
        <v>2.2999999999999998</v>
      </c>
      <c r="I11" s="262"/>
      <c r="J11" s="10" t="e">
        <f>COUNTIF('Matriz de Riesgos Integrada'!#REF!,' Gráficas'!C11)</f>
        <v>#REF!</v>
      </c>
      <c r="K11" s="7"/>
      <c r="L11" s="7"/>
      <c r="M11" s="7"/>
      <c r="N11" s="7"/>
      <c r="O11" s="7"/>
      <c r="P11" s="7"/>
    </row>
    <row r="12" spans="1:30" ht="15" customHeight="1">
      <c r="A12" s="272"/>
      <c r="B12" s="7"/>
      <c r="C12" s="293" t="s">
        <v>37</v>
      </c>
      <c r="D12" s="293"/>
      <c r="E12" s="264" t="s">
        <v>228</v>
      </c>
      <c r="F12" s="264"/>
      <c r="G12" s="264"/>
      <c r="H12" s="262">
        <v>4.5</v>
      </c>
      <c r="I12" s="262"/>
      <c r="J12" s="10" t="e">
        <f>COUNTIF('Matriz de Riesgos Integrada'!#REF!,' Gráficas'!C12)</f>
        <v>#REF!</v>
      </c>
      <c r="K12" s="7"/>
      <c r="L12" s="7"/>
      <c r="M12" s="7"/>
      <c r="N12" s="7"/>
      <c r="O12" s="7"/>
      <c r="P12" s="7"/>
    </row>
    <row r="13" spans="1:30" ht="15" customHeight="1">
      <c r="A13" s="272"/>
      <c r="B13" s="7"/>
      <c r="C13" s="294" t="s">
        <v>40</v>
      </c>
      <c r="D13" s="294"/>
      <c r="E13" s="297" t="s">
        <v>229</v>
      </c>
      <c r="F13" s="297"/>
      <c r="G13" s="297"/>
      <c r="H13" s="262">
        <v>6.7</v>
      </c>
      <c r="I13" s="262"/>
      <c r="J13" s="10" t="e">
        <f>COUNTIF('Matriz de Riesgos Integrada'!#REF!,' Gráficas'!C13)</f>
        <v>#REF!</v>
      </c>
      <c r="K13" s="7"/>
      <c r="L13" s="7"/>
      <c r="M13" s="7"/>
      <c r="N13" s="7"/>
      <c r="O13" s="7"/>
      <c r="P13" s="7"/>
    </row>
    <row r="14" spans="1:30" ht="15" customHeight="1">
      <c r="A14" s="272"/>
      <c r="B14" s="7"/>
      <c r="C14" s="295" t="s">
        <v>41</v>
      </c>
      <c r="D14" s="295"/>
      <c r="E14" s="253" t="s">
        <v>230</v>
      </c>
      <c r="F14" s="253"/>
      <c r="G14" s="253"/>
      <c r="H14" s="262" t="s">
        <v>56</v>
      </c>
      <c r="I14" s="262"/>
      <c r="J14" s="10" t="e">
        <f>COUNTIF('Matriz de Riesgos Integrada'!#REF!,' Gráficas'!C14)</f>
        <v>#REF!</v>
      </c>
      <c r="K14" s="7"/>
      <c r="L14" s="7"/>
      <c r="M14" s="7"/>
      <c r="N14" s="7"/>
      <c r="O14" s="7"/>
      <c r="P14" s="7"/>
    </row>
    <row r="15" spans="1:30" ht="15" customHeight="1">
      <c r="A15" s="272"/>
      <c r="B15" s="101"/>
      <c r="C15" s="296" t="s">
        <v>231</v>
      </c>
      <c r="D15" s="296"/>
      <c r="E15" s="296"/>
      <c r="F15" s="296"/>
      <c r="G15" s="296"/>
      <c r="H15" s="296"/>
      <c r="I15" s="296"/>
      <c r="J15" s="11" t="e">
        <f>SUM(J11:J14)</f>
        <v>#REF!</v>
      </c>
      <c r="K15" s="7"/>
      <c r="L15" s="7"/>
      <c r="M15" s="7"/>
      <c r="N15" s="7"/>
      <c r="O15" s="7"/>
      <c r="P15" s="7"/>
    </row>
    <row r="16" spans="1:30" ht="15" customHeight="1">
      <c r="A16" s="272"/>
      <c r="B16" s="7"/>
      <c r="C16" s="7"/>
      <c r="D16" s="7"/>
      <c r="E16" s="7"/>
      <c r="F16" s="7"/>
      <c r="G16" s="7"/>
      <c r="H16" s="7"/>
      <c r="I16" s="7"/>
      <c r="J16" s="7"/>
      <c r="K16" s="7"/>
      <c r="L16" s="7"/>
      <c r="M16" s="7"/>
      <c r="N16" s="7"/>
      <c r="O16" s="7"/>
      <c r="P16" s="7"/>
    </row>
    <row r="17" spans="1:30" ht="20" customHeight="1">
      <c r="A17" s="272"/>
      <c r="B17" s="7"/>
      <c r="C17" s="7"/>
      <c r="D17" s="7"/>
      <c r="E17" s="7"/>
      <c r="F17" s="7"/>
      <c r="G17" s="7"/>
      <c r="H17" s="7"/>
      <c r="I17" s="7"/>
      <c r="J17" s="7"/>
      <c r="K17" s="7"/>
      <c r="L17" s="7"/>
      <c r="M17" s="7"/>
      <c r="N17" s="7"/>
      <c r="O17" s="7"/>
      <c r="P17" s="7"/>
    </row>
    <row r="18" spans="1:30" ht="20" customHeight="1">
      <c r="A18" s="272"/>
      <c r="B18" s="7"/>
      <c r="C18" s="254" t="s">
        <v>232</v>
      </c>
      <c r="D18" s="254"/>
      <c r="E18" s="254"/>
      <c r="F18" s="254"/>
      <c r="G18" s="254"/>
      <c r="H18" s="254"/>
      <c r="I18" s="254"/>
      <c r="J18" s="254"/>
      <c r="K18" s="254"/>
      <c r="L18" s="254"/>
      <c r="M18" s="254"/>
      <c r="N18" s="254"/>
      <c r="O18" s="254"/>
      <c r="P18" s="254"/>
    </row>
    <row r="19" spans="1:30" ht="20" customHeight="1">
      <c r="A19" s="272"/>
      <c r="B19" s="7"/>
      <c r="C19" s="7"/>
      <c r="D19" s="7"/>
      <c r="E19" s="7"/>
      <c r="F19" s="7"/>
      <c r="G19" s="7"/>
      <c r="H19" s="7"/>
      <c r="I19" s="7"/>
      <c r="J19" s="7"/>
      <c r="K19" s="7"/>
      <c r="L19" s="7"/>
      <c r="M19" s="7"/>
      <c r="N19" s="7"/>
      <c r="O19" s="7"/>
      <c r="P19" s="7"/>
    </row>
    <row r="20" spans="1:30" ht="20" customHeight="1">
      <c r="A20" s="272"/>
      <c r="B20" s="90"/>
      <c r="C20" s="250" t="s">
        <v>24</v>
      </c>
      <c r="D20" s="250"/>
      <c r="E20" s="250"/>
      <c r="F20" s="250"/>
      <c r="G20" s="250"/>
      <c r="H20" s="250"/>
      <c r="I20" s="250"/>
      <c r="J20" s="250"/>
      <c r="K20" s="250"/>
      <c r="L20" s="250"/>
      <c r="M20" s="250"/>
      <c r="N20" s="250"/>
      <c r="O20" s="251"/>
      <c r="P20" s="255" t="s">
        <v>233</v>
      </c>
    </row>
    <row r="21" spans="1:30" ht="21" customHeight="1">
      <c r="A21" s="272"/>
      <c r="B21" s="90"/>
      <c r="C21" s="244" t="s">
        <v>26</v>
      </c>
      <c r="D21" s="244"/>
      <c r="E21" s="245"/>
      <c r="F21" s="50" t="str">
        <f>'Escalas de Valoración'!E8</f>
        <v>LEVE</v>
      </c>
      <c r="G21" s="249" t="str">
        <f>'Escalas de Valoración'!F8</f>
        <v>MENOR</v>
      </c>
      <c r="H21" s="251"/>
      <c r="I21" s="249" t="str">
        <f>'Escalas de Valoración'!G8</f>
        <v>MODERADO</v>
      </c>
      <c r="J21" s="250"/>
      <c r="K21" s="250"/>
      <c r="L21" s="251"/>
      <c r="M21" s="249" t="str">
        <f>'Escalas de Valoración'!H8</f>
        <v>MAYOR</v>
      </c>
      <c r="N21" s="251"/>
      <c r="O21" s="78" t="str">
        <f>'Escalas de Valoración'!I8</f>
        <v>CATASTROFICO</v>
      </c>
      <c r="P21" s="256"/>
    </row>
    <row r="22" spans="1:30" ht="15" customHeight="1">
      <c r="A22" s="272"/>
      <c r="B22" s="90"/>
      <c r="C22" s="246"/>
      <c r="D22" s="246"/>
      <c r="E22" s="247"/>
      <c r="F22" s="76">
        <v>1</v>
      </c>
      <c r="G22" s="249">
        <v>2</v>
      </c>
      <c r="H22" s="251"/>
      <c r="I22" s="249">
        <v>3</v>
      </c>
      <c r="J22" s="250"/>
      <c r="K22" s="250"/>
      <c r="L22" s="251"/>
      <c r="M22" s="249">
        <v>4</v>
      </c>
      <c r="N22" s="251"/>
      <c r="O22" s="89">
        <v>5</v>
      </c>
      <c r="P22" s="257"/>
    </row>
    <row r="23" spans="1:30" ht="26.25" customHeight="1">
      <c r="A23" s="272"/>
      <c r="B23" s="90"/>
      <c r="C23" s="245" t="s">
        <v>34</v>
      </c>
      <c r="D23" s="51" t="str">
        <f>'Escalas de Valoración'!C10</f>
        <v>MUY BAJA</v>
      </c>
      <c r="E23" s="76">
        <v>1</v>
      </c>
      <c r="F23" s="84" t="s">
        <v>234</v>
      </c>
      <c r="G23" s="260" t="e">
        <f>J11/J15</f>
        <v>#REF!</v>
      </c>
      <c r="H23" s="260"/>
      <c r="I23" s="82"/>
      <c r="J23" s="83"/>
      <c r="K23" s="82"/>
      <c r="L23" s="82"/>
      <c r="M23" s="13"/>
      <c r="N23" s="13"/>
      <c r="O23" s="14"/>
      <c r="P23" s="19" t="e">
        <f>+'Lista Desplegable'!B7</f>
        <v>#REF!</v>
      </c>
    </row>
    <row r="24" spans="1:30" ht="19.5" customHeight="1">
      <c r="A24" s="272"/>
      <c r="B24" s="90"/>
      <c r="C24" s="252"/>
      <c r="D24" s="51" t="str">
        <f>'Escalas de Valoración'!C11</f>
        <v>BAJA</v>
      </c>
      <c r="E24" s="76">
        <v>2</v>
      </c>
      <c r="F24" s="18"/>
      <c r="G24" s="241"/>
      <c r="H24" s="241"/>
      <c r="I24" s="21"/>
      <c r="J24" s="22" t="s">
        <v>235</v>
      </c>
      <c r="K24" s="23" t="e">
        <f>J12/J15</f>
        <v>#REF!</v>
      </c>
      <c r="L24" s="23"/>
      <c r="M24" s="77"/>
      <c r="N24" s="77"/>
      <c r="O24" s="15"/>
      <c r="P24" s="19" t="e">
        <f>+'Lista Desplegable'!B8</f>
        <v>#REF!</v>
      </c>
    </row>
    <row r="25" spans="1:30" ht="15" customHeight="1">
      <c r="A25" s="272"/>
      <c r="B25" s="90"/>
      <c r="C25" s="252"/>
      <c r="D25" s="51" t="str">
        <f>'Escalas de Valoración'!C12</f>
        <v>MEDIA</v>
      </c>
      <c r="E25" s="76">
        <v>3</v>
      </c>
      <c r="F25" s="52"/>
      <c r="G25" s="241"/>
      <c r="H25" s="241"/>
      <c r="I25" s="24"/>
      <c r="J25" s="25"/>
      <c r="K25" s="248" t="s">
        <v>236</v>
      </c>
      <c r="L25" s="248"/>
      <c r="M25" s="26" t="e">
        <f>J13/(J15/100)/100</f>
        <v>#REF!</v>
      </c>
      <c r="N25" s="26"/>
      <c r="O25" s="16"/>
      <c r="P25" s="19" t="e">
        <f>+'Lista Desplegable'!B9</f>
        <v>#REF!</v>
      </c>
    </row>
    <row r="26" spans="1:30" ht="15" customHeight="1">
      <c r="A26" s="272"/>
      <c r="B26" s="90"/>
      <c r="C26" s="252"/>
      <c r="D26" s="51" t="str">
        <f>'Escalas de Valoración'!C13</f>
        <v>ALTA</v>
      </c>
      <c r="E26" s="76">
        <v>4</v>
      </c>
      <c r="F26" s="52"/>
      <c r="G26" s="242"/>
      <c r="H26" s="242"/>
      <c r="I26" s="77"/>
      <c r="J26" s="77"/>
      <c r="K26" s="77"/>
      <c r="L26" s="77"/>
      <c r="M26" s="12"/>
      <c r="N26" s="12"/>
      <c r="O26" s="16"/>
      <c r="P26" s="309" t="e">
        <f>+'Lista Desplegable'!B10</f>
        <v>#REF!</v>
      </c>
    </row>
    <row r="27" spans="1:30" ht="15" customHeight="1">
      <c r="A27" s="272"/>
      <c r="B27" s="90"/>
      <c r="C27" s="247"/>
      <c r="D27" s="51" t="str">
        <f>'Escalas de Valoración'!C14</f>
        <v>MUY ALTA</v>
      </c>
      <c r="E27" s="76">
        <v>5</v>
      </c>
      <c r="F27" s="53"/>
      <c r="G27" s="243"/>
      <c r="H27" s="243"/>
      <c r="I27" s="17"/>
      <c r="J27" s="17"/>
      <c r="K27" s="17"/>
      <c r="L27" s="17"/>
      <c r="M27" s="27"/>
      <c r="N27" s="55" t="s">
        <v>237</v>
      </c>
      <c r="O27" s="28" t="e">
        <f>J14/(J15/100)/100</f>
        <v>#REF!</v>
      </c>
      <c r="P27" s="310"/>
    </row>
    <row r="28" spans="1:30" ht="15" customHeight="1">
      <c r="A28" s="272"/>
      <c r="B28" s="90"/>
      <c r="C28" s="270" t="s">
        <v>231</v>
      </c>
      <c r="D28" s="270"/>
      <c r="E28" s="270"/>
      <c r="F28" s="270"/>
      <c r="G28" s="270"/>
      <c r="H28" s="270"/>
      <c r="I28" s="270"/>
      <c r="J28" s="270"/>
      <c r="K28" s="270"/>
      <c r="L28" s="270"/>
      <c r="M28" s="270"/>
      <c r="N28" s="270"/>
      <c r="O28" s="271"/>
      <c r="P28" s="11" t="e">
        <f>SUM(P23:P27)</f>
        <v>#REF!</v>
      </c>
    </row>
    <row r="29" spans="1:30" ht="16" thickBot="1">
      <c r="A29" s="102"/>
      <c r="B29" s="102"/>
      <c r="C29" s="102"/>
      <c r="D29" s="102"/>
      <c r="E29" s="102"/>
      <c r="F29" s="102"/>
      <c r="G29" s="102"/>
      <c r="H29" s="102"/>
      <c r="I29" s="102"/>
      <c r="J29" s="102"/>
      <c r="K29" s="102"/>
      <c r="L29" s="102"/>
      <c r="M29" s="102"/>
      <c r="N29" s="102"/>
      <c r="O29" s="102"/>
      <c r="P29" s="102"/>
    </row>
    <row r="30" spans="1:30" ht="16" thickBot="1">
      <c r="A30" s="7"/>
      <c r="B30" s="7"/>
      <c r="C30" s="7"/>
      <c r="D30" s="7"/>
      <c r="E30" s="7"/>
      <c r="F30" s="7"/>
      <c r="G30" s="7"/>
      <c r="H30" s="7"/>
      <c r="I30" s="7"/>
      <c r="J30" s="7"/>
      <c r="K30" s="7"/>
      <c r="L30" s="7"/>
      <c r="M30" s="7"/>
      <c r="N30" s="7"/>
      <c r="O30" s="7"/>
      <c r="P30" s="7"/>
    </row>
    <row r="31" spans="1:30" ht="33" customHeight="1">
      <c r="A31" s="273" t="s">
        <v>176</v>
      </c>
      <c r="B31" s="7"/>
      <c r="C31" s="274" t="s">
        <v>223</v>
      </c>
      <c r="D31" s="274"/>
      <c r="E31" s="274"/>
      <c r="F31" s="274"/>
      <c r="G31" s="274"/>
      <c r="H31" s="274"/>
      <c r="I31" s="274"/>
      <c r="J31" s="274"/>
      <c r="K31" s="7"/>
      <c r="L31" s="7"/>
      <c r="M31" s="7"/>
      <c r="N31" s="7"/>
      <c r="O31" s="7"/>
      <c r="P31" s="7"/>
      <c r="Z31" s="7"/>
      <c r="AA31" s="7"/>
      <c r="AB31" s="7"/>
      <c r="AC31" s="7"/>
      <c r="AD31" s="7"/>
    </row>
    <row r="32" spans="1:30" ht="171" customHeight="1">
      <c r="A32" s="272"/>
      <c r="B32" s="7"/>
      <c r="C32" s="266"/>
      <c r="D32" s="266"/>
      <c r="E32" s="266"/>
      <c r="F32" s="266"/>
      <c r="G32" s="266"/>
      <c r="H32" s="266"/>
      <c r="I32" s="266"/>
      <c r="J32" s="266"/>
      <c r="K32" s="7"/>
      <c r="L32" s="7"/>
      <c r="M32" s="7"/>
      <c r="N32" s="7"/>
      <c r="O32" s="7"/>
      <c r="P32" s="7"/>
    </row>
    <row r="33" spans="1:16" ht="36" customHeight="1">
      <c r="A33" s="272"/>
      <c r="B33" s="7"/>
      <c r="C33" s="249" t="s">
        <v>224</v>
      </c>
      <c r="D33" s="250"/>
      <c r="E33" s="250"/>
      <c r="F33" s="250"/>
      <c r="G33" s="251"/>
      <c r="H33" s="249" t="s">
        <v>225</v>
      </c>
      <c r="I33" s="251"/>
      <c r="J33" s="78" t="s">
        <v>226</v>
      </c>
      <c r="K33" s="7"/>
      <c r="L33" s="7"/>
      <c r="M33" s="7"/>
      <c r="N33" s="7"/>
      <c r="O33" s="7"/>
      <c r="P33" s="7"/>
    </row>
    <row r="34" spans="1:16" ht="15" customHeight="1">
      <c r="A34" s="272"/>
      <c r="B34" s="7"/>
      <c r="C34" s="275" t="s">
        <v>47</v>
      </c>
      <c r="D34" s="276"/>
      <c r="E34" s="277" t="s">
        <v>227</v>
      </c>
      <c r="F34" s="278"/>
      <c r="G34" s="279"/>
      <c r="H34" s="280" t="s">
        <v>48</v>
      </c>
      <c r="I34" s="281"/>
      <c r="J34" s="10" t="e">
        <f>COUNTIF('Matriz de Riesgos Integrada'!#REF!,' Gráficas'!C34)</f>
        <v>#REF!</v>
      </c>
      <c r="K34" s="7"/>
      <c r="L34" s="7"/>
      <c r="M34" s="7"/>
      <c r="N34" s="7"/>
      <c r="O34" s="7"/>
      <c r="P34" s="7"/>
    </row>
    <row r="35" spans="1:16" ht="15" customHeight="1">
      <c r="A35" s="272"/>
      <c r="B35" s="7"/>
      <c r="C35" s="282" t="s">
        <v>50</v>
      </c>
      <c r="D35" s="283"/>
      <c r="E35" s="284" t="s">
        <v>228</v>
      </c>
      <c r="F35" s="285"/>
      <c r="G35" s="286"/>
      <c r="H35" s="280">
        <v>5</v>
      </c>
      <c r="I35" s="281"/>
      <c r="J35" s="10" t="e">
        <f>COUNTIF('Matriz de Riesgos Integrada'!#REF!,' Gráficas'!C35)</f>
        <v>#REF!</v>
      </c>
      <c r="K35" s="7"/>
      <c r="L35" s="7"/>
      <c r="M35" s="7"/>
      <c r="N35" s="7"/>
      <c r="O35" s="7"/>
      <c r="P35" s="7"/>
    </row>
    <row r="36" spans="1:16" ht="15" customHeight="1">
      <c r="A36" s="272"/>
      <c r="B36" s="7"/>
      <c r="C36" s="287" t="s">
        <v>52</v>
      </c>
      <c r="D36" s="288"/>
      <c r="E36" s="289" t="s">
        <v>229</v>
      </c>
      <c r="F36" s="290"/>
      <c r="G36" s="291"/>
      <c r="H36" s="280" t="s">
        <v>53</v>
      </c>
      <c r="I36" s="281"/>
      <c r="J36" s="10" t="e">
        <f>COUNTIF('Matriz de Riesgos Integrada'!#REF!,' Gráficas'!C36)</f>
        <v>#REF!</v>
      </c>
      <c r="K36" s="7"/>
      <c r="L36" s="7"/>
      <c r="M36" s="7"/>
      <c r="N36" s="7"/>
      <c r="O36" s="7"/>
      <c r="P36" s="7"/>
    </row>
    <row r="37" spans="1:16" ht="15" customHeight="1">
      <c r="A37" s="272"/>
      <c r="B37" s="7"/>
      <c r="C37" s="300" t="s">
        <v>55</v>
      </c>
      <c r="D37" s="301"/>
      <c r="E37" s="302" t="s">
        <v>230</v>
      </c>
      <c r="F37" s="303"/>
      <c r="G37" s="304"/>
      <c r="H37" s="280" t="s">
        <v>56</v>
      </c>
      <c r="I37" s="281"/>
      <c r="J37" s="10" t="e">
        <f>COUNTIF('Matriz de Riesgos Integrada'!#REF!,' Gráficas'!C37)</f>
        <v>#REF!</v>
      </c>
      <c r="K37" s="7"/>
      <c r="L37" s="7"/>
      <c r="M37" s="7"/>
      <c r="N37" s="7"/>
      <c r="O37" s="7"/>
      <c r="P37" s="7"/>
    </row>
    <row r="38" spans="1:16" ht="15" customHeight="1">
      <c r="A38" s="272"/>
      <c r="B38" s="101"/>
      <c r="C38" s="267" t="s">
        <v>231</v>
      </c>
      <c r="D38" s="268"/>
      <c r="E38" s="268"/>
      <c r="F38" s="268"/>
      <c r="G38" s="268"/>
      <c r="H38" s="268"/>
      <c r="I38" s="269"/>
      <c r="J38" s="11" t="e">
        <f>SUM(J34:J37)</f>
        <v>#REF!</v>
      </c>
      <c r="K38" s="7"/>
      <c r="L38" s="7"/>
      <c r="M38" s="7"/>
      <c r="N38" s="7"/>
      <c r="O38" s="7"/>
      <c r="P38" s="7"/>
    </row>
    <row r="39" spans="1:16" ht="15" customHeight="1">
      <c r="A39" s="272"/>
      <c r="B39" s="7"/>
      <c r="C39" s="7"/>
      <c r="D39" s="7"/>
      <c r="E39" s="7"/>
      <c r="F39" s="7"/>
      <c r="G39" s="7"/>
      <c r="H39" s="7"/>
      <c r="I39" s="7"/>
      <c r="J39" s="7"/>
      <c r="K39" s="7"/>
      <c r="L39" s="7"/>
      <c r="M39" s="7"/>
      <c r="N39" s="7"/>
      <c r="O39" s="7"/>
      <c r="P39" s="7"/>
    </row>
    <row r="40" spans="1:16" ht="20" customHeight="1">
      <c r="A40" s="272"/>
      <c r="B40" s="7"/>
      <c r="C40" s="7"/>
      <c r="D40" s="7"/>
      <c r="E40" s="7"/>
      <c r="F40" s="7"/>
      <c r="G40" s="7"/>
      <c r="H40" s="7"/>
      <c r="I40" s="7"/>
      <c r="J40" s="7"/>
      <c r="K40" s="7"/>
      <c r="L40" s="7"/>
      <c r="M40" s="7"/>
      <c r="N40" s="7"/>
      <c r="O40" s="7"/>
      <c r="P40" s="7"/>
    </row>
    <row r="41" spans="1:16" ht="20" customHeight="1">
      <c r="A41" s="272"/>
      <c r="B41" s="7"/>
      <c r="C41" s="254" t="s">
        <v>232</v>
      </c>
      <c r="D41" s="254"/>
      <c r="E41" s="254"/>
      <c r="F41" s="254"/>
      <c r="G41" s="254"/>
      <c r="H41" s="254"/>
      <c r="I41" s="254"/>
      <c r="J41" s="254"/>
      <c r="K41" s="254"/>
      <c r="L41" s="254"/>
      <c r="M41" s="254"/>
      <c r="N41" s="254"/>
      <c r="O41" s="254"/>
      <c r="P41" s="254"/>
    </row>
    <row r="42" spans="1:16" ht="20" customHeight="1">
      <c r="A42" s="272"/>
      <c r="B42" s="7"/>
      <c r="C42" s="7"/>
      <c r="D42" s="7"/>
      <c r="E42" s="7"/>
      <c r="F42" s="7"/>
      <c r="G42" s="7"/>
      <c r="H42" s="7"/>
      <c r="I42" s="7"/>
      <c r="J42" s="7"/>
      <c r="K42" s="7"/>
      <c r="L42" s="7"/>
      <c r="M42" s="7"/>
      <c r="N42" s="7"/>
      <c r="O42" s="7"/>
      <c r="P42" s="7"/>
    </row>
    <row r="43" spans="1:16" ht="20" customHeight="1">
      <c r="A43" s="272"/>
      <c r="B43" s="90"/>
      <c r="C43" s="249" t="s">
        <v>24</v>
      </c>
      <c r="D43" s="250"/>
      <c r="E43" s="250"/>
      <c r="F43" s="250"/>
      <c r="G43" s="250"/>
      <c r="H43" s="250"/>
      <c r="I43" s="250"/>
      <c r="J43" s="250"/>
      <c r="K43" s="250"/>
      <c r="L43" s="250"/>
      <c r="M43" s="250"/>
      <c r="N43" s="250"/>
      <c r="O43" s="251"/>
      <c r="P43" s="255" t="s">
        <v>233</v>
      </c>
    </row>
    <row r="44" spans="1:16" ht="21" customHeight="1">
      <c r="A44" s="272"/>
      <c r="B44" s="7"/>
      <c r="C44" s="314" t="s">
        <v>26</v>
      </c>
      <c r="D44" s="244"/>
      <c r="E44" s="245"/>
      <c r="F44" s="50" t="str">
        <f>'Escalas de Valoración'!E21</f>
        <v>INSIGNIFICANTE</v>
      </c>
      <c r="G44" s="249" t="str">
        <f>'Escalas de Valoración'!F21</f>
        <v>MENOR</v>
      </c>
      <c r="H44" s="251"/>
      <c r="I44" s="249" t="str">
        <f>'Escalas de Valoración'!G21</f>
        <v>MODERADO</v>
      </c>
      <c r="J44" s="250"/>
      <c r="K44" s="250"/>
      <c r="L44" s="251"/>
      <c r="M44" s="249" t="str">
        <f>'Escalas de Valoración'!H21</f>
        <v>MAYOR</v>
      </c>
      <c r="N44" s="251"/>
      <c r="O44" s="78" t="str">
        <f>'Escalas de Valoración'!I21</f>
        <v>EXTREMO</v>
      </c>
      <c r="P44" s="256"/>
    </row>
    <row r="45" spans="1:16" ht="15" customHeight="1">
      <c r="A45" s="272"/>
      <c r="B45" s="7"/>
      <c r="C45" s="315"/>
      <c r="D45" s="246"/>
      <c r="E45" s="247"/>
      <c r="F45" s="76">
        <v>1</v>
      </c>
      <c r="G45" s="249">
        <v>2</v>
      </c>
      <c r="H45" s="251"/>
      <c r="I45" s="249">
        <v>3</v>
      </c>
      <c r="J45" s="250"/>
      <c r="K45" s="250"/>
      <c r="L45" s="251"/>
      <c r="M45" s="249">
        <v>4</v>
      </c>
      <c r="N45" s="251"/>
      <c r="O45" s="89">
        <v>5</v>
      </c>
      <c r="P45" s="257"/>
    </row>
    <row r="46" spans="1:16" ht="26.25" customHeight="1">
      <c r="A46" s="272"/>
      <c r="B46" s="7"/>
      <c r="C46" s="307" t="s">
        <v>34</v>
      </c>
      <c r="D46" s="51" t="str">
        <f>'Escalas de Valoración'!C23</f>
        <v xml:space="preserve">RARO </v>
      </c>
      <c r="E46" s="76">
        <v>1</v>
      </c>
      <c r="F46" s="20"/>
      <c r="G46" s="312" t="s">
        <v>238</v>
      </c>
      <c r="H46" s="312"/>
      <c r="I46" s="47" t="e">
        <f>J34/J38</f>
        <v>#REF!</v>
      </c>
      <c r="J46" s="54"/>
      <c r="K46" s="47"/>
      <c r="L46" s="47"/>
      <c r="M46" s="13"/>
      <c r="N46" s="13"/>
      <c r="O46" s="14"/>
      <c r="P46" s="19" t="e">
        <f>+'Lista Desplegable'!M41</f>
        <v>#REF!</v>
      </c>
    </row>
    <row r="47" spans="1:16" ht="38.25" customHeight="1">
      <c r="A47" s="272"/>
      <c r="B47" s="7"/>
      <c r="C47" s="308"/>
      <c r="D47" s="51" t="str">
        <f>'Escalas de Valoración'!C24</f>
        <v>IMPROBABLE</v>
      </c>
      <c r="E47" s="76">
        <v>2</v>
      </c>
      <c r="F47" s="18"/>
      <c r="G47" s="313"/>
      <c r="H47" s="313"/>
      <c r="I47" s="21"/>
      <c r="J47" s="22" t="s">
        <v>239</v>
      </c>
      <c r="K47" s="23" t="e">
        <f>J35/J38</f>
        <v>#REF!</v>
      </c>
      <c r="L47" s="23"/>
      <c r="M47" s="77"/>
      <c r="N47" s="77"/>
      <c r="O47" s="15"/>
      <c r="P47" s="19" t="e">
        <f>+'Lista Desplegable'!M42</f>
        <v>#REF!</v>
      </c>
    </row>
    <row r="48" spans="1:16" ht="15" customHeight="1">
      <c r="A48" s="272"/>
      <c r="B48" s="7"/>
      <c r="C48" s="308"/>
      <c r="D48" s="51" t="str">
        <f>'Escalas de Valoración'!C25</f>
        <v>POSIBLE</v>
      </c>
      <c r="E48" s="76">
        <v>3</v>
      </c>
      <c r="F48" s="18"/>
      <c r="G48" s="241"/>
      <c r="H48" s="241"/>
      <c r="I48" s="24"/>
      <c r="J48" s="25"/>
      <c r="K48" s="248" t="s">
        <v>240</v>
      </c>
      <c r="L48" s="248"/>
      <c r="M48" s="26" t="e">
        <f>J36/J38</f>
        <v>#REF!</v>
      </c>
      <c r="N48" s="26"/>
      <c r="O48" s="16"/>
      <c r="P48" s="19" t="e">
        <f>+'Lista Desplegable'!M43</f>
        <v>#REF!</v>
      </c>
    </row>
    <row r="49" spans="1:30" ht="15" customHeight="1">
      <c r="A49" s="272"/>
      <c r="B49" s="7"/>
      <c r="C49" s="308"/>
      <c r="D49" s="51" t="str">
        <f>'Escalas de Valoración'!C26</f>
        <v>PROBABLE</v>
      </c>
      <c r="E49" s="76">
        <v>4</v>
      </c>
      <c r="F49" s="52"/>
      <c r="G49" s="242"/>
      <c r="H49" s="242"/>
      <c r="I49" s="77"/>
      <c r="J49" s="77"/>
      <c r="K49" s="77"/>
      <c r="L49" s="77"/>
      <c r="M49" s="12"/>
      <c r="N49" s="12"/>
      <c r="O49" s="16"/>
      <c r="P49" s="309" t="e">
        <f>+'Lista Desplegable'!M44</f>
        <v>#REF!</v>
      </c>
    </row>
    <row r="50" spans="1:30" ht="28">
      <c r="A50" s="272"/>
      <c r="B50" s="7"/>
      <c r="C50" s="311"/>
      <c r="D50" s="51" t="str">
        <f>'Escalas de Valoración'!C27</f>
        <v>CASI CIERTO</v>
      </c>
      <c r="E50" s="76">
        <v>5</v>
      </c>
      <c r="F50" s="53"/>
      <c r="G50" s="243"/>
      <c r="H50" s="243"/>
      <c r="I50" s="17"/>
      <c r="J50" s="17"/>
      <c r="K50" s="17"/>
      <c r="L50" s="17"/>
      <c r="M50" s="27"/>
      <c r="N50" s="55" t="s">
        <v>241</v>
      </c>
      <c r="O50" s="28" t="e">
        <f>J37/J38</f>
        <v>#REF!</v>
      </c>
      <c r="P50" s="310"/>
    </row>
    <row r="51" spans="1:30" ht="15" customHeight="1">
      <c r="A51" s="272"/>
      <c r="B51" s="7"/>
      <c r="C51" s="306" t="s">
        <v>231</v>
      </c>
      <c r="D51" s="270"/>
      <c r="E51" s="270"/>
      <c r="F51" s="270"/>
      <c r="G51" s="270"/>
      <c r="H51" s="270"/>
      <c r="I51" s="270"/>
      <c r="J51" s="270"/>
      <c r="K51" s="270"/>
      <c r="L51" s="270"/>
      <c r="M51" s="270"/>
      <c r="N51" s="270"/>
      <c r="O51" s="271"/>
      <c r="P51" s="11" t="e">
        <f>SUM(P46:P50)</f>
        <v>#REF!</v>
      </c>
    </row>
    <row r="52" spans="1:30" ht="16" thickBot="1">
      <c r="A52" s="102"/>
      <c r="B52" s="102"/>
      <c r="C52" s="102"/>
      <c r="D52" s="102"/>
      <c r="E52" s="102"/>
      <c r="F52" s="102"/>
      <c r="G52" s="102"/>
      <c r="H52" s="102"/>
      <c r="I52" s="102"/>
      <c r="J52" s="102"/>
      <c r="K52" s="102"/>
      <c r="L52" s="102"/>
      <c r="M52" s="102"/>
      <c r="N52" s="102"/>
      <c r="O52" s="102"/>
      <c r="P52" s="102"/>
    </row>
    <row r="53" spans="1:30" ht="16" thickBot="1">
      <c r="A53" s="7"/>
      <c r="B53" s="7"/>
      <c r="C53" s="7"/>
      <c r="D53" s="7"/>
      <c r="E53" s="7"/>
      <c r="F53" s="7"/>
      <c r="G53" s="7"/>
      <c r="H53" s="7"/>
      <c r="I53" s="7"/>
      <c r="J53" s="7"/>
      <c r="K53" s="7"/>
      <c r="L53" s="7"/>
      <c r="M53" s="7"/>
      <c r="N53" s="7"/>
      <c r="O53" s="7"/>
      <c r="P53" s="7"/>
    </row>
    <row r="54" spans="1:30" ht="33" customHeight="1">
      <c r="A54" s="298" t="s">
        <v>219</v>
      </c>
      <c r="B54" s="7"/>
      <c r="C54" s="274" t="s">
        <v>223</v>
      </c>
      <c r="D54" s="274"/>
      <c r="E54" s="274"/>
      <c r="F54" s="274"/>
      <c r="G54" s="274"/>
      <c r="H54" s="274"/>
      <c r="I54" s="274"/>
      <c r="J54" s="274"/>
      <c r="K54" s="7"/>
      <c r="L54" s="7"/>
      <c r="M54" s="7"/>
      <c r="N54" s="7"/>
      <c r="O54" s="7"/>
      <c r="P54" s="7"/>
      <c r="Z54" s="7"/>
      <c r="AA54" s="7"/>
      <c r="AB54" s="7"/>
      <c r="AC54" s="7"/>
      <c r="AD54" s="7"/>
    </row>
    <row r="55" spans="1:30" ht="172.5" customHeight="1">
      <c r="A55" s="299"/>
      <c r="B55" s="7"/>
      <c r="C55" s="266"/>
      <c r="D55" s="266"/>
      <c r="E55" s="266"/>
      <c r="F55" s="266"/>
      <c r="G55" s="266"/>
      <c r="H55" s="266"/>
      <c r="I55" s="266"/>
      <c r="J55" s="266"/>
      <c r="K55" s="7"/>
      <c r="L55" s="7"/>
      <c r="M55" s="7"/>
      <c r="N55" s="7"/>
      <c r="O55" s="7"/>
      <c r="P55" s="7"/>
    </row>
    <row r="56" spans="1:30" ht="36" customHeight="1">
      <c r="A56" s="299"/>
      <c r="B56" s="7"/>
      <c r="C56" s="249" t="s">
        <v>224</v>
      </c>
      <c r="D56" s="250"/>
      <c r="E56" s="250"/>
      <c r="F56" s="250"/>
      <c r="G56" s="251"/>
      <c r="H56" s="249" t="s">
        <v>225</v>
      </c>
      <c r="I56" s="251"/>
      <c r="J56" s="78" t="s">
        <v>226</v>
      </c>
      <c r="K56" s="7"/>
      <c r="L56" s="7"/>
      <c r="M56" s="7"/>
      <c r="N56" s="7"/>
      <c r="O56" s="7"/>
      <c r="P56" s="7"/>
    </row>
    <row r="57" spans="1:30" ht="15" customHeight="1">
      <c r="A57" s="299"/>
      <c r="B57" s="7"/>
      <c r="C57" s="275" t="s">
        <v>47</v>
      </c>
      <c r="D57" s="276"/>
      <c r="E57" s="277" t="s">
        <v>227</v>
      </c>
      <c r="F57" s="278"/>
      <c r="G57" s="279"/>
      <c r="H57" s="280">
        <v>1.2</v>
      </c>
      <c r="I57" s="281"/>
      <c r="J57" s="10" t="e">
        <f>COUNTIF('Matriz de Riesgos Integrada'!#REF!,' Gráficas'!C57)</f>
        <v>#REF!</v>
      </c>
      <c r="K57" s="7"/>
      <c r="L57" s="7"/>
      <c r="M57" s="7"/>
      <c r="N57" s="7"/>
      <c r="O57" s="7"/>
      <c r="P57" s="7"/>
    </row>
    <row r="58" spans="1:30" ht="15" customHeight="1">
      <c r="A58" s="299"/>
      <c r="B58" s="7"/>
      <c r="C58" s="282" t="s">
        <v>50</v>
      </c>
      <c r="D58" s="283"/>
      <c r="E58" s="284" t="s">
        <v>228</v>
      </c>
      <c r="F58" s="285"/>
      <c r="G58" s="286"/>
      <c r="H58" s="280">
        <v>3.4</v>
      </c>
      <c r="I58" s="281"/>
      <c r="J58" s="10" t="e">
        <f>COUNTIF('Matriz de Riesgos Integrada'!#REF!,' Gráficas'!C58)</f>
        <v>#REF!</v>
      </c>
      <c r="K58" s="7"/>
      <c r="L58" s="7"/>
      <c r="M58" s="7"/>
      <c r="N58" s="7"/>
      <c r="O58" s="7"/>
      <c r="P58" s="7"/>
    </row>
    <row r="59" spans="1:30" ht="15" customHeight="1">
      <c r="A59" s="299"/>
      <c r="B59" s="7"/>
      <c r="C59" s="287" t="s">
        <v>52</v>
      </c>
      <c r="D59" s="288"/>
      <c r="E59" s="289" t="s">
        <v>229</v>
      </c>
      <c r="F59" s="290"/>
      <c r="G59" s="291"/>
      <c r="H59" s="280">
        <v>6.9</v>
      </c>
      <c r="I59" s="281"/>
      <c r="J59" s="10" t="e">
        <f>COUNTIF('Matriz de Riesgos Integrada'!#REF!,' Gráficas'!C59)</f>
        <v>#REF!</v>
      </c>
      <c r="K59" s="7"/>
      <c r="L59" s="7"/>
      <c r="M59" s="7"/>
      <c r="N59" s="7"/>
      <c r="O59" s="7"/>
      <c r="P59" s="7"/>
    </row>
    <row r="60" spans="1:30" ht="15" customHeight="1">
      <c r="A60" s="299"/>
      <c r="B60" s="7"/>
      <c r="C60" s="300" t="s">
        <v>55</v>
      </c>
      <c r="D60" s="301"/>
      <c r="E60" s="302" t="s">
        <v>230</v>
      </c>
      <c r="F60" s="303"/>
      <c r="G60" s="304"/>
      <c r="H60" s="280">
        <v>12.16</v>
      </c>
      <c r="I60" s="281"/>
      <c r="J60" s="10" t="e">
        <f>COUNTIF('Matriz de Riesgos Integrada'!#REF!,' Gráficas'!C60)</f>
        <v>#REF!</v>
      </c>
      <c r="K60" s="7"/>
      <c r="L60" s="7"/>
      <c r="M60" s="7"/>
      <c r="N60" s="7"/>
      <c r="O60" s="7"/>
      <c r="P60" s="7"/>
    </row>
    <row r="61" spans="1:30" ht="15" customHeight="1">
      <c r="A61" s="299"/>
      <c r="B61"/>
      <c r="C61" s="267" t="s">
        <v>231</v>
      </c>
      <c r="D61" s="268"/>
      <c r="E61" s="268"/>
      <c r="F61" s="268"/>
      <c r="G61" s="268"/>
      <c r="H61" s="268"/>
      <c r="I61" s="269"/>
      <c r="J61" s="11" t="e">
        <f>SUM(J57:J60)</f>
        <v>#REF!</v>
      </c>
      <c r="K61" s="7"/>
      <c r="L61" s="7"/>
      <c r="M61" s="7"/>
      <c r="N61" s="7"/>
      <c r="O61" s="7"/>
      <c r="P61" s="7"/>
    </row>
    <row r="62" spans="1:30" ht="15" customHeight="1">
      <c r="A62" s="299"/>
      <c r="B62" s="7"/>
      <c r="C62" s="7"/>
      <c r="D62" s="7"/>
      <c r="E62" s="7"/>
      <c r="F62" s="7"/>
      <c r="G62" s="7"/>
      <c r="H62" s="7"/>
      <c r="I62" s="7"/>
      <c r="J62" s="7"/>
      <c r="K62" s="7"/>
      <c r="L62" s="7"/>
      <c r="M62" s="7"/>
      <c r="N62" s="7"/>
      <c r="O62" s="7"/>
      <c r="P62" s="7"/>
    </row>
    <row r="63" spans="1:30" ht="20" customHeight="1">
      <c r="A63" s="299"/>
      <c r="B63" s="7"/>
      <c r="C63" s="7"/>
      <c r="D63" s="7"/>
      <c r="E63" s="7"/>
      <c r="F63" s="7"/>
      <c r="G63" s="7"/>
      <c r="H63" s="7"/>
      <c r="I63" s="7"/>
      <c r="J63" s="7"/>
      <c r="K63" s="7"/>
      <c r="L63" s="7"/>
      <c r="M63" s="7"/>
      <c r="N63" s="7"/>
      <c r="O63" s="7"/>
      <c r="P63" s="7"/>
    </row>
    <row r="64" spans="1:30" ht="20" customHeight="1">
      <c r="A64" s="299"/>
      <c r="B64" s="7"/>
      <c r="C64" s="254" t="s">
        <v>232</v>
      </c>
      <c r="D64" s="254"/>
      <c r="E64" s="254"/>
      <c r="F64" s="254"/>
      <c r="G64" s="254"/>
      <c r="H64" s="254"/>
      <c r="I64" s="254"/>
      <c r="J64" s="254"/>
      <c r="K64" s="254"/>
      <c r="L64" s="254"/>
      <c r="M64" s="254"/>
      <c r="N64" s="254"/>
      <c r="O64" s="254"/>
      <c r="P64" s="7"/>
    </row>
    <row r="65" spans="1:30" ht="20" customHeight="1">
      <c r="A65" s="299"/>
      <c r="B65" s="7"/>
      <c r="C65" s="7"/>
      <c r="D65" s="7"/>
      <c r="E65" s="7"/>
      <c r="F65" s="7"/>
      <c r="G65" s="7"/>
      <c r="H65" s="7"/>
      <c r="I65" s="7"/>
      <c r="J65" s="7"/>
      <c r="K65" s="7"/>
      <c r="L65" s="7"/>
      <c r="M65" s="7"/>
      <c r="N65" s="7"/>
      <c r="O65" s="7"/>
      <c r="P65" s="7"/>
    </row>
    <row r="66" spans="1:30" ht="20" customHeight="1">
      <c r="A66" s="299"/>
      <c r="B66" s="7"/>
      <c r="C66" s="249" t="s">
        <v>24</v>
      </c>
      <c r="D66" s="250"/>
      <c r="E66" s="250"/>
      <c r="F66" s="250"/>
      <c r="G66" s="250"/>
      <c r="H66" s="250"/>
      <c r="I66" s="250"/>
      <c r="J66" s="250"/>
      <c r="K66" s="250"/>
      <c r="L66" s="250"/>
      <c r="M66" s="250"/>
      <c r="N66" s="251"/>
      <c r="O66" s="255" t="s">
        <v>233</v>
      </c>
      <c r="P66" s="7"/>
    </row>
    <row r="67" spans="1:30" ht="21" customHeight="1">
      <c r="A67" s="299"/>
      <c r="B67" s="7"/>
      <c r="C67" s="314" t="s">
        <v>26</v>
      </c>
      <c r="D67" s="244"/>
      <c r="E67" s="245"/>
      <c r="F67" s="50" t="str">
        <f>'Escalas de Valoración'!E37</f>
        <v>INSIGNIFICANTE</v>
      </c>
      <c r="G67" s="249" t="str">
        <f>'Escalas de Valoración'!F37</f>
        <v>MODERADO</v>
      </c>
      <c r="H67" s="251"/>
      <c r="I67" s="249" t="str">
        <f>'Escalas de Valoración'!G37</f>
        <v>DAÑINO</v>
      </c>
      <c r="J67" s="250"/>
      <c r="K67" s="250"/>
      <c r="L67" s="251"/>
      <c r="M67" s="249" t="str">
        <f>'Escalas de Valoración'!H37</f>
        <v>EXTREMA</v>
      </c>
      <c r="N67" s="251"/>
      <c r="O67" s="256"/>
      <c r="P67" s="7"/>
    </row>
    <row r="68" spans="1:30" ht="15" customHeight="1">
      <c r="A68" s="299"/>
      <c r="B68" s="7"/>
      <c r="C68" s="315"/>
      <c r="D68" s="246"/>
      <c r="E68" s="247"/>
      <c r="F68" s="76">
        <v>1</v>
      </c>
      <c r="G68" s="249">
        <v>2</v>
      </c>
      <c r="H68" s="251"/>
      <c r="I68" s="249">
        <v>3</v>
      </c>
      <c r="J68" s="250"/>
      <c r="K68" s="250"/>
      <c r="L68" s="251"/>
      <c r="M68" s="249">
        <v>4</v>
      </c>
      <c r="N68" s="251"/>
      <c r="O68" s="257"/>
      <c r="P68" s="7"/>
    </row>
    <row r="69" spans="1:30" ht="26.25" customHeight="1">
      <c r="A69" s="299"/>
      <c r="B69" s="7"/>
      <c r="C69" s="307" t="s">
        <v>34</v>
      </c>
      <c r="D69" s="51" t="str">
        <f>'Escalas de Valoración'!C39</f>
        <v>MUY ALTA</v>
      </c>
      <c r="E69" s="76">
        <v>1</v>
      </c>
      <c r="F69" s="84" t="s">
        <v>242</v>
      </c>
      <c r="G69" s="260" t="e">
        <f>J57/J61</f>
        <v>#REF!</v>
      </c>
      <c r="H69" s="260"/>
      <c r="I69" s="82"/>
      <c r="J69" s="88" t="s">
        <v>243</v>
      </c>
      <c r="K69" s="82" t="e">
        <f>J58/J61</f>
        <v>#REF!</v>
      </c>
      <c r="L69" s="82"/>
      <c r="M69" s="13"/>
      <c r="N69" s="91"/>
      <c r="O69" s="19" t="e">
        <f>+'Lista Desplegable'!Q37</f>
        <v>#REF!</v>
      </c>
      <c r="P69" s="7"/>
    </row>
    <row r="70" spans="1:30" ht="25.5" customHeight="1">
      <c r="A70" s="299"/>
      <c r="B70" s="7"/>
      <c r="C70" s="308"/>
      <c r="D70" s="51" t="str">
        <f>'Escalas de Valoración'!C40</f>
        <v>ALTA</v>
      </c>
      <c r="E70" s="76">
        <v>2</v>
      </c>
      <c r="F70" s="18"/>
      <c r="G70" s="241"/>
      <c r="H70" s="241"/>
      <c r="I70" s="77"/>
      <c r="J70" s="77"/>
      <c r="K70" s="77"/>
      <c r="L70" s="77"/>
      <c r="M70" s="77"/>
      <c r="N70" s="15"/>
      <c r="O70" s="19" t="e">
        <f>+'Lista Desplegable'!Q38</f>
        <v>#REF!</v>
      </c>
      <c r="P70" s="7"/>
    </row>
    <row r="71" spans="1:30" ht="27.75" customHeight="1">
      <c r="A71" s="299"/>
      <c r="B71" s="7"/>
      <c r="C71" s="308"/>
      <c r="D71" s="51" t="str">
        <f>'Escalas de Valoración'!C41</f>
        <v>MEDIA</v>
      </c>
      <c r="E71" s="76">
        <v>3</v>
      </c>
      <c r="F71" s="52"/>
      <c r="G71" s="242"/>
      <c r="H71" s="242"/>
      <c r="I71" s="24"/>
      <c r="J71" s="86" t="s">
        <v>244</v>
      </c>
      <c r="K71" s="316" t="e">
        <f>J59/J61</f>
        <v>#REF!</v>
      </c>
      <c r="L71" s="316"/>
      <c r="M71" s="85"/>
      <c r="N71" s="92"/>
      <c r="O71" s="19" t="e">
        <f>+'Lista Desplegable'!Q39</f>
        <v>#REF!</v>
      </c>
      <c r="P71" s="7"/>
    </row>
    <row r="72" spans="1:30" ht="25.5" customHeight="1">
      <c r="A72" s="299"/>
      <c r="B72" s="7"/>
      <c r="C72" s="308"/>
      <c r="D72" s="51" t="str">
        <f>'Escalas de Valoración'!C42</f>
        <v xml:space="preserve">BAJA </v>
      </c>
      <c r="E72" s="76">
        <v>4</v>
      </c>
      <c r="F72" s="52"/>
      <c r="G72" s="242"/>
      <c r="H72" s="242"/>
      <c r="I72" s="12"/>
      <c r="J72" s="12"/>
      <c r="K72" s="305" t="s">
        <v>245</v>
      </c>
      <c r="L72" s="305"/>
      <c r="M72" s="87" t="e">
        <f>J60/J61</f>
        <v>#REF!</v>
      </c>
      <c r="N72" s="93"/>
      <c r="O72" s="19" t="e">
        <f>+'Lista Desplegable'!Q40</f>
        <v>#REF!</v>
      </c>
      <c r="P72" s="7"/>
    </row>
    <row r="73" spans="1:30" ht="15" customHeight="1">
      <c r="A73" s="299"/>
      <c r="B73" s="7"/>
      <c r="C73" s="306" t="s">
        <v>231</v>
      </c>
      <c r="D73" s="270"/>
      <c r="E73" s="270"/>
      <c r="F73" s="270"/>
      <c r="G73" s="270"/>
      <c r="H73" s="270"/>
      <c r="I73" s="270"/>
      <c r="J73" s="270"/>
      <c r="K73" s="270"/>
      <c r="L73" s="270"/>
      <c r="M73" s="270"/>
      <c r="N73" s="271"/>
      <c r="O73" s="11" t="e">
        <f>SUM(O69:O72)</f>
        <v>#REF!</v>
      </c>
      <c r="P73" s="7"/>
    </row>
    <row r="74" spans="1:30" ht="16" thickBot="1">
      <c r="A74" s="102"/>
      <c r="B74" s="102"/>
      <c r="C74" s="102"/>
      <c r="D74" s="102"/>
      <c r="E74" s="102"/>
      <c r="F74" s="102"/>
      <c r="G74" s="102"/>
      <c r="H74" s="102"/>
      <c r="I74" s="102"/>
      <c r="J74" s="102"/>
      <c r="K74" s="102"/>
      <c r="L74" s="102"/>
      <c r="M74" s="102"/>
      <c r="N74" s="102"/>
      <c r="O74" s="102"/>
      <c r="P74" s="102"/>
    </row>
    <row r="75" spans="1:30" ht="16" thickBot="1">
      <c r="A75" s="7"/>
      <c r="B75" s="7"/>
      <c r="C75" s="7"/>
      <c r="D75" s="7"/>
      <c r="E75" s="7"/>
      <c r="F75" s="7"/>
      <c r="G75" s="7"/>
      <c r="H75" s="7"/>
      <c r="I75" s="7"/>
      <c r="J75" s="7"/>
      <c r="K75" s="7"/>
      <c r="L75" s="7"/>
      <c r="M75" s="7"/>
      <c r="N75" s="7"/>
      <c r="O75" s="7"/>
      <c r="P75" s="7"/>
    </row>
    <row r="76" spans="1:30" ht="33" customHeight="1">
      <c r="A76" s="273" t="s">
        <v>246</v>
      </c>
      <c r="B76" s="7"/>
      <c r="C76" s="274" t="s">
        <v>223</v>
      </c>
      <c r="D76" s="274"/>
      <c r="E76" s="274"/>
      <c r="F76" s="274"/>
      <c r="G76" s="274"/>
      <c r="H76" s="274"/>
      <c r="I76" s="274"/>
      <c r="J76" s="274"/>
      <c r="K76" s="7"/>
      <c r="L76" s="7"/>
      <c r="M76" s="7"/>
      <c r="N76" s="7"/>
      <c r="O76" s="7"/>
      <c r="P76" s="7"/>
      <c r="Z76" s="7"/>
      <c r="AA76" s="7"/>
      <c r="AB76" s="7"/>
      <c r="AC76" s="7"/>
      <c r="AD76" s="7"/>
    </row>
    <row r="77" spans="1:30" ht="174" customHeight="1">
      <c r="A77" s="272"/>
      <c r="B77" s="7"/>
      <c r="C77" s="266"/>
      <c r="D77" s="266"/>
      <c r="E77" s="266"/>
      <c r="F77" s="266"/>
      <c r="G77" s="266"/>
      <c r="H77" s="266"/>
      <c r="I77" s="266"/>
      <c r="J77" s="266"/>
      <c r="K77" s="7"/>
      <c r="L77" s="7"/>
      <c r="M77" s="7"/>
      <c r="N77" s="7"/>
      <c r="O77" s="7"/>
      <c r="P77" s="7"/>
    </row>
    <row r="78" spans="1:30" ht="36" customHeight="1">
      <c r="A78" s="272"/>
      <c r="B78" s="7"/>
      <c r="C78" s="249" t="s">
        <v>224</v>
      </c>
      <c r="D78" s="250"/>
      <c r="E78" s="250"/>
      <c r="F78" s="250"/>
      <c r="G78" s="251"/>
      <c r="H78" s="249" t="s">
        <v>247</v>
      </c>
      <c r="I78" s="251"/>
      <c r="J78" s="78" t="s">
        <v>226</v>
      </c>
      <c r="K78" s="7"/>
      <c r="L78" s="7"/>
      <c r="M78" s="7"/>
      <c r="N78" s="7"/>
      <c r="O78" s="7"/>
      <c r="P78" s="7"/>
    </row>
    <row r="79" spans="1:30" ht="15" customHeight="1">
      <c r="A79" s="272"/>
      <c r="B79" s="7"/>
      <c r="C79" s="275" t="s">
        <v>36</v>
      </c>
      <c r="D79" s="276"/>
      <c r="E79" s="277" t="s">
        <v>227</v>
      </c>
      <c r="F79" s="278"/>
      <c r="G79" s="279"/>
      <c r="H79" s="319" t="e">
        <f>J79/J83</f>
        <v>#REF!</v>
      </c>
      <c r="I79" s="320"/>
      <c r="J79" s="10" t="e">
        <f>COUNTIF('Matriz de Riesgos Integrada'!#REF!,' Gráficas'!C79)</f>
        <v>#REF!</v>
      </c>
      <c r="K79" s="7"/>
      <c r="L79" s="7"/>
      <c r="M79" s="7"/>
      <c r="N79" s="7"/>
      <c r="O79" s="7"/>
      <c r="P79" s="7"/>
    </row>
    <row r="80" spans="1:30" ht="15" customHeight="1">
      <c r="A80" s="272"/>
      <c r="B80" s="7"/>
      <c r="C80" s="282" t="s">
        <v>37</v>
      </c>
      <c r="D80" s="283"/>
      <c r="E80" s="284" t="s">
        <v>228</v>
      </c>
      <c r="F80" s="285"/>
      <c r="G80" s="286"/>
      <c r="H80" s="321" t="e">
        <f>J80/J83</f>
        <v>#REF!</v>
      </c>
      <c r="I80" s="322"/>
      <c r="J80" s="10" t="e">
        <f>COUNTIF('Matriz de Riesgos Integrada'!#REF!,' Gráficas'!C80)</f>
        <v>#REF!</v>
      </c>
      <c r="K80" s="7"/>
      <c r="L80" s="7"/>
      <c r="M80" s="7"/>
      <c r="N80" s="7"/>
      <c r="O80" s="7"/>
      <c r="P80" s="7"/>
    </row>
    <row r="81" spans="1:16" ht="15" customHeight="1">
      <c r="A81" s="272"/>
      <c r="B81" s="7"/>
      <c r="C81" s="287" t="s">
        <v>40</v>
      </c>
      <c r="D81" s="288"/>
      <c r="E81" s="289" t="s">
        <v>229</v>
      </c>
      <c r="F81" s="290"/>
      <c r="G81" s="291"/>
      <c r="H81" s="323" t="e">
        <f>J81/J83</f>
        <v>#REF!</v>
      </c>
      <c r="I81" s="324"/>
      <c r="J81" s="10" t="e">
        <f>COUNTIF('Matriz de Riesgos Integrada'!#REF!,' Gráficas'!C81)</f>
        <v>#REF!</v>
      </c>
      <c r="K81" s="7"/>
      <c r="L81" s="7"/>
      <c r="M81" s="7"/>
      <c r="N81" s="7"/>
      <c r="O81" s="7"/>
      <c r="P81" s="7"/>
    </row>
    <row r="82" spans="1:16" ht="15" customHeight="1">
      <c r="A82" s="272"/>
      <c r="B82" s="7"/>
      <c r="C82" s="300" t="s">
        <v>41</v>
      </c>
      <c r="D82" s="301"/>
      <c r="E82" s="302" t="s">
        <v>230</v>
      </c>
      <c r="F82" s="303"/>
      <c r="G82" s="304"/>
      <c r="H82" s="317" t="e">
        <f>J82/J83</f>
        <v>#REF!</v>
      </c>
      <c r="I82" s="318"/>
      <c r="J82" s="10" t="e">
        <f>COUNTIF('Matriz de Riesgos Integrada'!#REF!,' Gráficas'!C82)</f>
        <v>#REF!</v>
      </c>
      <c r="K82" s="7"/>
      <c r="L82" s="7"/>
      <c r="M82" s="7"/>
      <c r="N82" s="7"/>
      <c r="O82" s="7"/>
      <c r="P82" s="7"/>
    </row>
    <row r="83" spans="1:16" ht="15" customHeight="1">
      <c r="A83" s="272"/>
      <c r="B83"/>
      <c r="C83" s="267" t="s">
        <v>231</v>
      </c>
      <c r="D83" s="268"/>
      <c r="E83" s="268"/>
      <c r="F83" s="268"/>
      <c r="G83" s="268"/>
      <c r="H83" s="268"/>
      <c r="I83" s="269"/>
      <c r="J83" s="11" t="e">
        <f>SUM(J79:J82)</f>
        <v>#REF!</v>
      </c>
      <c r="K83" s="7"/>
      <c r="L83" s="7"/>
      <c r="M83" s="7"/>
      <c r="N83" s="7"/>
      <c r="O83" s="7"/>
      <c r="P83" s="7"/>
    </row>
    <row r="84" spans="1:16" ht="15" customHeight="1">
      <c r="A84" s="272"/>
      <c r="B84" s="7"/>
      <c r="C84" s="7"/>
      <c r="D84" s="7"/>
      <c r="E84" s="7"/>
      <c r="F84" s="7"/>
      <c r="G84" s="7"/>
      <c r="H84" s="7"/>
      <c r="I84" s="7"/>
      <c r="J84" s="7"/>
      <c r="K84" s="7"/>
      <c r="L84" s="7"/>
      <c r="M84" s="7"/>
      <c r="N84" s="7"/>
      <c r="O84" s="7"/>
      <c r="P84" s="7"/>
    </row>
    <row r="85" spans="1:16" ht="20" customHeight="1">
      <c r="A85" s="272"/>
      <c r="B85" s="7"/>
      <c r="C85" s="7"/>
      <c r="D85" s="7"/>
      <c r="E85" s="7"/>
      <c r="F85" s="7"/>
      <c r="G85" s="7"/>
      <c r="H85" s="7"/>
      <c r="I85" s="7"/>
      <c r="J85" s="7"/>
      <c r="K85" s="7"/>
      <c r="L85" s="7"/>
      <c r="M85" s="7"/>
      <c r="N85" s="7"/>
      <c r="O85" s="7"/>
      <c r="P85" s="7"/>
    </row>
    <row r="86" spans="1:16" ht="20" customHeight="1">
      <c r="A86" s="272"/>
      <c r="B86" s="7"/>
      <c r="C86" s="254" t="s">
        <v>232</v>
      </c>
      <c r="D86" s="254"/>
      <c r="E86" s="254"/>
      <c r="F86" s="254"/>
      <c r="G86" s="254"/>
      <c r="H86" s="254"/>
      <c r="I86" s="254"/>
      <c r="J86" s="254"/>
      <c r="K86" s="254"/>
      <c r="L86" s="254"/>
      <c r="M86" s="254"/>
      <c r="N86" s="7"/>
      <c r="O86" s="7"/>
      <c r="P86" s="7"/>
    </row>
    <row r="87" spans="1:16" ht="20" customHeight="1">
      <c r="A87" s="272"/>
      <c r="B87" s="7"/>
      <c r="C87" s="7"/>
      <c r="D87" s="7"/>
      <c r="E87" s="7"/>
      <c r="F87" s="7"/>
      <c r="G87" s="7"/>
      <c r="H87" s="7"/>
      <c r="I87" s="7"/>
      <c r="J87" s="7"/>
      <c r="K87" s="7"/>
      <c r="L87" s="7"/>
      <c r="M87" s="7"/>
      <c r="N87" s="7"/>
      <c r="O87" s="7"/>
      <c r="P87" s="7"/>
    </row>
    <row r="88" spans="1:16" ht="26.25" customHeight="1">
      <c r="A88" s="272"/>
      <c r="B88" s="90"/>
      <c r="C88" s="249" t="s">
        <v>24</v>
      </c>
      <c r="D88" s="250"/>
      <c r="E88" s="250"/>
      <c r="F88" s="250"/>
      <c r="G88" s="250"/>
      <c r="H88" s="250"/>
      <c r="I88" s="250"/>
      <c r="J88" s="250"/>
      <c r="K88" s="250"/>
      <c r="L88" s="251"/>
      <c r="M88" s="255" t="s">
        <v>233</v>
      </c>
      <c r="N88" s="7"/>
      <c r="O88" s="7"/>
      <c r="P88" s="7"/>
    </row>
    <row r="89" spans="1:16" ht="21" customHeight="1">
      <c r="A89" s="272"/>
      <c r="B89" s="90"/>
      <c r="C89" s="244" t="s">
        <v>26</v>
      </c>
      <c r="D89" s="244"/>
      <c r="E89" s="245"/>
      <c r="F89" s="76" t="str">
        <f>'Escalas de Valoración'!E52</f>
        <v>MODERADO</v>
      </c>
      <c r="G89" s="249" t="str">
        <f>'Escalas de Valoración'!F52</f>
        <v>MAYOR</v>
      </c>
      <c r="H89" s="251"/>
      <c r="I89" s="249" t="str">
        <f>'Escalas de Valoración'!G52</f>
        <v>CATASTROFICO</v>
      </c>
      <c r="J89" s="250"/>
      <c r="K89" s="250"/>
      <c r="L89" s="251"/>
      <c r="M89" s="256"/>
      <c r="N89" s="7"/>
      <c r="O89" s="7"/>
      <c r="P89" s="7"/>
    </row>
    <row r="90" spans="1:16" ht="15" customHeight="1">
      <c r="A90" s="272"/>
      <c r="B90" s="90"/>
      <c r="C90" s="246"/>
      <c r="D90" s="246"/>
      <c r="E90" s="247"/>
      <c r="F90" s="76">
        <v>3</v>
      </c>
      <c r="G90" s="249">
        <v>4</v>
      </c>
      <c r="H90" s="251"/>
      <c r="I90" s="249">
        <v>5</v>
      </c>
      <c r="J90" s="250"/>
      <c r="K90" s="250"/>
      <c r="L90" s="251"/>
      <c r="M90" s="257"/>
      <c r="N90" s="7"/>
      <c r="O90" s="7"/>
      <c r="P90" s="7"/>
    </row>
    <row r="91" spans="1:16" ht="19.5" customHeight="1">
      <c r="A91" s="272"/>
      <c r="B91" s="90"/>
      <c r="C91" s="245" t="s">
        <v>34</v>
      </c>
      <c r="D91" s="51" t="str">
        <f>'Escalas de Valoración'!C54</f>
        <v>RARA VEZ</v>
      </c>
      <c r="E91" s="76">
        <v>1</v>
      </c>
      <c r="F91" s="84" t="s">
        <v>234</v>
      </c>
      <c r="G91" s="260" t="e">
        <f>0/M96</f>
        <v>#REF!</v>
      </c>
      <c r="H91" s="260"/>
      <c r="I91" s="82"/>
      <c r="J91" s="88" t="s">
        <v>248</v>
      </c>
      <c r="K91" s="82" t="e">
        <f>M91/M96</f>
        <v>#REF!</v>
      </c>
      <c r="L91" s="82"/>
      <c r="M91" s="10" t="e">
        <f>+'Lista Desplegable'!T38</f>
        <v>#REF!</v>
      </c>
      <c r="N91" s="7"/>
      <c r="O91" s="7"/>
      <c r="P91" s="7"/>
    </row>
    <row r="92" spans="1:16" ht="19.5" customHeight="1">
      <c r="A92" s="272"/>
      <c r="B92" s="90"/>
      <c r="C92" s="252"/>
      <c r="D92" s="51" t="str">
        <f>'Escalas de Valoración'!C55</f>
        <v>IMPROBABLE</v>
      </c>
      <c r="E92" s="76">
        <v>2</v>
      </c>
      <c r="F92" s="18"/>
      <c r="G92" s="241"/>
      <c r="H92" s="241"/>
      <c r="I92" s="325" t="s">
        <v>249</v>
      </c>
      <c r="J92" s="325"/>
      <c r="K92" s="326" t="e">
        <f>M92/M96</f>
        <v>#REF!</v>
      </c>
      <c r="L92" s="326"/>
      <c r="M92" s="10" t="e">
        <f>+'Lista Desplegable'!T39</f>
        <v>#REF!</v>
      </c>
      <c r="N92" s="7"/>
      <c r="O92" s="7"/>
      <c r="P92" s="7"/>
    </row>
    <row r="93" spans="1:16" ht="15" customHeight="1">
      <c r="A93" s="272"/>
      <c r="B93" s="90"/>
      <c r="C93" s="252"/>
      <c r="D93" s="51" t="str">
        <f>'Escalas de Valoración'!C56</f>
        <v>POSIBLE</v>
      </c>
      <c r="E93" s="76">
        <v>3</v>
      </c>
      <c r="F93" s="18"/>
      <c r="G93" s="242"/>
      <c r="H93" s="242"/>
      <c r="I93" s="94"/>
      <c r="J93" s="95"/>
      <c r="K93" s="327"/>
      <c r="L93" s="327"/>
      <c r="M93" s="309" t="e">
        <f>+'Lista Desplegable'!T40</f>
        <v>#REF!</v>
      </c>
      <c r="N93" s="7"/>
      <c r="O93" s="7"/>
      <c r="P93" s="7"/>
    </row>
    <row r="94" spans="1:16" ht="15" customHeight="1">
      <c r="A94" s="272"/>
      <c r="B94" s="90"/>
      <c r="C94" s="252"/>
      <c r="D94" s="51" t="str">
        <f>'Escalas de Valoración'!C57</f>
        <v>PROBABLE</v>
      </c>
      <c r="E94" s="76">
        <v>4</v>
      </c>
      <c r="F94" s="52"/>
      <c r="G94" s="242"/>
      <c r="H94" s="242"/>
      <c r="I94" s="12"/>
      <c r="J94" s="96" t="s">
        <v>250</v>
      </c>
      <c r="K94" s="87" t="e">
        <f>M93/M96</f>
        <v>#REF!</v>
      </c>
      <c r="L94" s="12"/>
      <c r="M94" s="328"/>
      <c r="N94" s="7"/>
      <c r="O94" s="7"/>
      <c r="P94" s="7"/>
    </row>
    <row r="95" spans="1:16" ht="15" customHeight="1">
      <c r="A95" s="272"/>
      <c r="B95" s="90"/>
      <c r="C95" s="247"/>
      <c r="D95" s="51" t="str">
        <f>'Escalas de Valoración'!C58</f>
        <v>CASI SEGURO</v>
      </c>
      <c r="E95" s="76">
        <v>5</v>
      </c>
      <c r="F95" s="52"/>
      <c r="G95" s="243"/>
      <c r="H95" s="243"/>
      <c r="I95" s="17"/>
      <c r="J95" s="17"/>
      <c r="K95" s="17"/>
      <c r="L95" s="17"/>
      <c r="M95" s="310"/>
      <c r="N95" s="7"/>
      <c r="O95" s="7"/>
      <c r="P95" s="7"/>
    </row>
    <row r="96" spans="1:16" ht="15" customHeight="1">
      <c r="A96" s="272"/>
      <c r="B96" s="90"/>
      <c r="C96" s="306" t="s">
        <v>231</v>
      </c>
      <c r="D96" s="270"/>
      <c r="E96" s="270"/>
      <c r="F96" s="270"/>
      <c r="G96" s="270"/>
      <c r="H96" s="270"/>
      <c r="I96" s="270"/>
      <c r="J96" s="270"/>
      <c r="K96" s="270"/>
      <c r="L96" s="271"/>
      <c r="M96" s="11" t="e">
        <f>SUM(M91:M95)</f>
        <v>#REF!</v>
      </c>
      <c r="N96" s="7"/>
      <c r="O96" s="7"/>
      <c r="P96" s="7"/>
    </row>
    <row r="120" spans="9:9">
      <c r="I120" s="150" t="s">
        <v>251</v>
      </c>
    </row>
  </sheetData>
  <mergeCells count="149">
    <mergeCell ref="C86:M86"/>
    <mergeCell ref="M88:M90"/>
    <mergeCell ref="I92:J92"/>
    <mergeCell ref="K92:L92"/>
    <mergeCell ref="C88:L88"/>
    <mergeCell ref="C96:L96"/>
    <mergeCell ref="C91:C95"/>
    <mergeCell ref="G91:H91"/>
    <mergeCell ref="G92:H92"/>
    <mergeCell ref="G93:H93"/>
    <mergeCell ref="K93:L93"/>
    <mergeCell ref="G94:H94"/>
    <mergeCell ref="M93:M95"/>
    <mergeCell ref="H82:I82"/>
    <mergeCell ref="C83:I83"/>
    <mergeCell ref="C89:E90"/>
    <mergeCell ref="G89:H89"/>
    <mergeCell ref="I89:L89"/>
    <mergeCell ref="G90:H90"/>
    <mergeCell ref="I90:L90"/>
    <mergeCell ref="A76:A96"/>
    <mergeCell ref="C76:J76"/>
    <mergeCell ref="C77:J77"/>
    <mergeCell ref="C78:G78"/>
    <mergeCell ref="H78:I78"/>
    <mergeCell ref="C79:D79"/>
    <mergeCell ref="E79:G79"/>
    <mergeCell ref="H79:I79"/>
    <mergeCell ref="C80:D80"/>
    <mergeCell ref="E80:G80"/>
    <mergeCell ref="H80:I80"/>
    <mergeCell ref="C81:D81"/>
    <mergeCell ref="E81:G81"/>
    <mergeCell ref="H81:I81"/>
    <mergeCell ref="C82:D82"/>
    <mergeCell ref="E82:G82"/>
    <mergeCell ref="G95:H95"/>
    <mergeCell ref="G69:H69"/>
    <mergeCell ref="G70:H70"/>
    <mergeCell ref="G71:H71"/>
    <mergeCell ref="K71:L71"/>
    <mergeCell ref="G72:H72"/>
    <mergeCell ref="C67:E68"/>
    <mergeCell ref="G67:H67"/>
    <mergeCell ref="I67:L67"/>
    <mergeCell ref="M67:N67"/>
    <mergeCell ref="G68:H68"/>
    <mergeCell ref="I68:L68"/>
    <mergeCell ref="M68:N68"/>
    <mergeCell ref="C51:O51"/>
    <mergeCell ref="P26:P27"/>
    <mergeCell ref="P49:P50"/>
    <mergeCell ref="C46:C50"/>
    <mergeCell ref="G46:H46"/>
    <mergeCell ref="G47:H47"/>
    <mergeCell ref="G48:H48"/>
    <mergeCell ref="K48:L48"/>
    <mergeCell ref="G49:H49"/>
    <mergeCell ref="G50:H50"/>
    <mergeCell ref="C41:P41"/>
    <mergeCell ref="C43:O43"/>
    <mergeCell ref="P43:P45"/>
    <mergeCell ref="C44:E45"/>
    <mergeCell ref="G44:H44"/>
    <mergeCell ref="I44:L44"/>
    <mergeCell ref="M44:N44"/>
    <mergeCell ref="G45:H45"/>
    <mergeCell ref="I45:L45"/>
    <mergeCell ref="M45:N45"/>
    <mergeCell ref="H36:I36"/>
    <mergeCell ref="C37:D37"/>
    <mergeCell ref="E37:G37"/>
    <mergeCell ref="H37:I37"/>
    <mergeCell ref="A54:A73"/>
    <mergeCell ref="C54:J54"/>
    <mergeCell ref="C55:J55"/>
    <mergeCell ref="C56:G56"/>
    <mergeCell ref="H56:I56"/>
    <mergeCell ref="C57:D57"/>
    <mergeCell ref="E57:G57"/>
    <mergeCell ref="H57:I57"/>
    <mergeCell ref="C58:D58"/>
    <mergeCell ref="E58:G58"/>
    <mergeCell ref="H58:I58"/>
    <mergeCell ref="C59:D59"/>
    <mergeCell ref="E59:G59"/>
    <mergeCell ref="C64:O64"/>
    <mergeCell ref="H59:I59"/>
    <mergeCell ref="C60:D60"/>
    <mergeCell ref="E60:G60"/>
    <mergeCell ref="H60:I60"/>
    <mergeCell ref="C61:I61"/>
    <mergeCell ref="O66:O68"/>
    <mergeCell ref="K72:L72"/>
    <mergeCell ref="C73:N73"/>
    <mergeCell ref="C66:N66"/>
    <mergeCell ref="C69:C72"/>
    <mergeCell ref="C38:I38"/>
    <mergeCell ref="C28:O28"/>
    <mergeCell ref="A8:A28"/>
    <mergeCell ref="A31:A51"/>
    <mergeCell ref="C31:J31"/>
    <mergeCell ref="C32:J32"/>
    <mergeCell ref="C33:G33"/>
    <mergeCell ref="H33:I33"/>
    <mergeCell ref="C34:D34"/>
    <mergeCell ref="E34:G34"/>
    <mergeCell ref="H34:I34"/>
    <mergeCell ref="C35:D35"/>
    <mergeCell ref="E35:G35"/>
    <mergeCell ref="H35:I35"/>
    <mergeCell ref="C36:D36"/>
    <mergeCell ref="E36:G36"/>
    <mergeCell ref="C11:D11"/>
    <mergeCell ref="C12:D12"/>
    <mergeCell ref="C13:D13"/>
    <mergeCell ref="C14:D14"/>
    <mergeCell ref="C15:I15"/>
    <mergeCell ref="H13:I13"/>
    <mergeCell ref="H14:I14"/>
    <mergeCell ref="E13:G13"/>
    <mergeCell ref="E14:G14"/>
    <mergeCell ref="C18:P18"/>
    <mergeCell ref="P20:P22"/>
    <mergeCell ref="M22:N22"/>
    <mergeCell ref="A1:P2"/>
    <mergeCell ref="A3:P4"/>
    <mergeCell ref="G21:H21"/>
    <mergeCell ref="G22:H22"/>
    <mergeCell ref="G23:H23"/>
    <mergeCell ref="C20:O20"/>
    <mergeCell ref="H10:I10"/>
    <mergeCell ref="C10:G10"/>
    <mergeCell ref="H11:I11"/>
    <mergeCell ref="H12:I12"/>
    <mergeCell ref="E11:G11"/>
    <mergeCell ref="E12:G12"/>
    <mergeCell ref="C8:J8"/>
    <mergeCell ref="C9:J9"/>
    <mergeCell ref="M21:N21"/>
    <mergeCell ref="G24:H24"/>
    <mergeCell ref="G25:H25"/>
    <mergeCell ref="G26:H26"/>
    <mergeCell ref="G27:H27"/>
    <mergeCell ref="C21:E22"/>
    <mergeCell ref="K25:L25"/>
    <mergeCell ref="I21:L21"/>
    <mergeCell ref="C23:C27"/>
    <mergeCell ref="I22:L22"/>
  </mergeCells>
  <printOptions horizontalCentered="1"/>
  <pageMargins left="0.39370078740157483" right="0.39370078740157483" top="0.59055118110236227" bottom="0.19685039370078741" header="0.31496062992125984" footer="0.31496062992125984"/>
  <pageSetup scale="24"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B72"/>
  <sheetViews>
    <sheetView workbookViewId="0">
      <selection activeCell="C6" sqref="C6"/>
    </sheetView>
  </sheetViews>
  <sheetFormatPr baseColWidth="10" defaultColWidth="11.5" defaultRowHeight="15"/>
  <cols>
    <col min="1" max="1" width="51.6640625" style="30" customWidth="1"/>
    <col min="2" max="2" width="54.83203125" style="30" customWidth="1"/>
    <col min="3" max="3" width="8.1640625" style="30" customWidth="1"/>
    <col min="4" max="4" width="22.6640625" style="30" customWidth="1"/>
    <col min="5" max="5" width="13" style="30" customWidth="1"/>
    <col min="6" max="6" width="47.33203125" style="30" customWidth="1"/>
    <col min="7" max="7" width="5.1640625" style="30" customWidth="1"/>
    <col min="8" max="8" width="34.5" style="30" customWidth="1"/>
    <col min="9" max="9" width="5.1640625" style="30" customWidth="1"/>
    <col min="10" max="10" width="9.1640625" style="30" customWidth="1"/>
    <col min="11" max="11" width="5.5" style="30" customWidth="1"/>
    <col min="12" max="12" width="18.5" style="30" customWidth="1"/>
    <col min="13" max="13" width="15.5" style="30" customWidth="1"/>
    <col min="14" max="14" width="18.5" style="30" customWidth="1"/>
    <col min="15" max="15" width="5.33203125" style="30" customWidth="1"/>
    <col min="16" max="16" width="26.5" style="30" customWidth="1"/>
    <col min="17" max="18" width="11.5" style="30"/>
    <col min="19" max="19" width="17.6640625" style="30" bestFit="1" customWidth="1"/>
    <col min="20" max="20" width="8.6640625" style="30" customWidth="1"/>
    <col min="21" max="16384" width="11.5" style="30"/>
  </cols>
  <sheetData>
    <row r="1" spans="1:22" s="32" customFormat="1">
      <c r="A1" s="151"/>
      <c r="B1" s="151"/>
      <c r="C1" s="151"/>
      <c r="D1" s="151"/>
      <c r="E1" s="151"/>
      <c r="F1" s="151"/>
      <c r="G1" s="151"/>
      <c r="H1" s="34" t="s">
        <v>252</v>
      </c>
      <c r="I1" s="151"/>
      <c r="J1" s="34" t="s">
        <v>253</v>
      </c>
      <c r="K1" s="151"/>
      <c r="L1" s="151"/>
      <c r="M1" s="151"/>
      <c r="N1" s="151"/>
      <c r="O1" s="151"/>
      <c r="P1" s="151"/>
      <c r="Q1" s="151"/>
      <c r="R1" s="151"/>
      <c r="S1" s="151"/>
      <c r="T1" s="151"/>
      <c r="U1" s="151"/>
      <c r="V1" s="151"/>
    </row>
    <row r="2" spans="1:22" s="32" customFormat="1" ht="16">
      <c r="A2" s="34" t="s">
        <v>254</v>
      </c>
      <c r="B2" s="34" t="s">
        <v>255</v>
      </c>
      <c r="C2" s="34"/>
      <c r="D2" s="34" t="s">
        <v>255</v>
      </c>
      <c r="E2" s="151"/>
      <c r="F2" s="34" t="s">
        <v>256</v>
      </c>
      <c r="G2" s="151"/>
      <c r="H2" s="152" t="s">
        <v>149</v>
      </c>
      <c r="I2" s="36"/>
      <c r="J2" s="143" t="s">
        <v>257</v>
      </c>
      <c r="K2" s="151"/>
      <c r="L2" s="34" t="s">
        <v>258</v>
      </c>
      <c r="M2" s="151"/>
      <c r="N2" s="34" t="s">
        <v>259</v>
      </c>
      <c r="O2" s="151"/>
      <c r="P2" s="34" t="s">
        <v>260</v>
      </c>
      <c r="Q2" s="151"/>
      <c r="R2" s="151"/>
      <c r="S2" s="151"/>
      <c r="T2" s="33"/>
      <c r="U2" s="329"/>
      <c r="V2" s="329"/>
    </row>
    <row r="3" spans="1:22" s="32" customFormat="1">
      <c r="A3" s="143" t="s">
        <v>261</v>
      </c>
      <c r="B3" s="143" t="s">
        <v>165</v>
      </c>
      <c r="C3" s="145">
        <v>0.25</v>
      </c>
      <c r="D3" s="143" t="s">
        <v>262</v>
      </c>
      <c r="E3" s="151"/>
      <c r="F3" s="153" t="s">
        <v>263</v>
      </c>
      <c r="G3" s="151"/>
      <c r="H3" s="153" t="s">
        <v>264</v>
      </c>
      <c r="I3" s="36"/>
      <c r="J3" s="143" t="s">
        <v>265</v>
      </c>
      <c r="K3" s="151"/>
      <c r="L3" s="153" t="s">
        <v>153</v>
      </c>
      <c r="M3" s="151"/>
      <c r="N3" s="153" t="s">
        <v>266</v>
      </c>
      <c r="O3" s="36">
        <f>COUNTIF('Matriz de Riesgos Integrada'!$AD$13:$AD$419,N3)</f>
        <v>0</v>
      </c>
      <c r="P3" s="153" t="s">
        <v>267</v>
      </c>
      <c r="Q3" s="36">
        <f>COUNTIF('Matriz de Riesgos Integrada'!$AF$13:$AF$419,P3)</f>
        <v>0</v>
      </c>
      <c r="R3" s="151"/>
      <c r="S3" s="151"/>
      <c r="T3" s="151"/>
      <c r="U3" s="151"/>
      <c r="V3" s="151"/>
    </row>
    <row r="4" spans="1:22" s="32" customFormat="1">
      <c r="A4" s="143" t="s">
        <v>268</v>
      </c>
      <c r="B4" s="143" t="s">
        <v>269</v>
      </c>
      <c r="C4" s="145">
        <v>0.15</v>
      </c>
      <c r="D4" s="143" t="s">
        <v>270</v>
      </c>
      <c r="E4" s="151"/>
      <c r="F4" s="153" t="s">
        <v>271</v>
      </c>
      <c r="G4" s="151"/>
      <c r="H4" s="153" t="s">
        <v>217</v>
      </c>
      <c r="I4" s="36"/>
      <c r="J4" s="151"/>
      <c r="K4" s="151"/>
      <c r="L4" s="153" t="s">
        <v>272</v>
      </c>
      <c r="M4" s="151"/>
      <c r="N4" s="153" t="s">
        <v>273</v>
      </c>
      <c r="O4" s="36">
        <f>COUNTIF('Matriz de Riesgos Integrada'!$AD$13:$AD$419,N4)</f>
        <v>0</v>
      </c>
      <c r="P4" s="153" t="s">
        <v>274</v>
      </c>
      <c r="Q4" s="36">
        <f>COUNTIF('Matriz de Riesgos Integrada'!$AF$13:$AF$419,P4)</f>
        <v>0</v>
      </c>
      <c r="R4" s="151"/>
      <c r="S4" s="151"/>
      <c r="T4" s="151"/>
      <c r="U4" s="151"/>
      <c r="V4" s="151"/>
    </row>
    <row r="5" spans="1:22" s="32" customFormat="1">
      <c r="A5" s="151"/>
      <c r="B5" s="143" t="s">
        <v>275</v>
      </c>
      <c r="C5" s="145">
        <v>0.1</v>
      </c>
      <c r="D5" s="143" t="s">
        <v>276</v>
      </c>
      <c r="E5" s="151"/>
      <c r="F5" s="153" t="s">
        <v>277</v>
      </c>
      <c r="G5" s="151"/>
      <c r="H5" s="153" t="s">
        <v>278</v>
      </c>
      <c r="I5" s="36"/>
      <c r="J5" s="151"/>
      <c r="K5" s="151"/>
      <c r="L5" s="153" t="s">
        <v>160</v>
      </c>
      <c r="M5" s="151"/>
      <c r="N5" s="153" t="s">
        <v>279</v>
      </c>
      <c r="O5" s="36">
        <f>COUNTIF('Matriz de Riesgos Integrada'!$AD$13:$AD$419,N5)</f>
        <v>0</v>
      </c>
      <c r="P5" s="153" t="s">
        <v>280</v>
      </c>
      <c r="Q5" s="36">
        <f>COUNTIF('Matriz de Riesgos Integrada'!$AF$13:$AF$419,P5)</f>
        <v>0</v>
      </c>
      <c r="R5" s="151"/>
      <c r="S5" s="151"/>
      <c r="T5" s="151"/>
      <c r="U5" s="151"/>
      <c r="V5" s="151"/>
    </row>
    <row r="6" spans="1:22" s="32" customFormat="1" ht="15" customHeight="1">
      <c r="A6" s="34" t="s">
        <v>34</v>
      </c>
      <c r="B6" s="151"/>
      <c r="C6" s="151"/>
      <c r="D6" s="151"/>
      <c r="E6" s="151"/>
      <c r="F6" s="153" t="s">
        <v>281</v>
      </c>
      <c r="G6" s="151"/>
      <c r="H6" s="153" t="s">
        <v>282</v>
      </c>
      <c r="I6" s="36"/>
      <c r="J6" s="151"/>
      <c r="K6" s="151"/>
      <c r="L6" s="153" t="s">
        <v>283</v>
      </c>
      <c r="M6" s="151"/>
      <c r="N6" s="153" t="s">
        <v>284</v>
      </c>
      <c r="O6" s="36">
        <f>COUNTIF('Matriz de Riesgos Integrada'!$AD$13:$AD$419,N6)</f>
        <v>0</v>
      </c>
      <c r="P6" s="153" t="s">
        <v>285</v>
      </c>
      <c r="Q6" s="36">
        <f>COUNTIF('Matriz de Riesgos Integrada'!$AF$13:$AF$419,P6)</f>
        <v>0</v>
      </c>
      <c r="R6" s="151"/>
      <c r="S6" s="151"/>
      <c r="T6" s="151"/>
      <c r="U6" s="151"/>
      <c r="V6" s="151"/>
    </row>
    <row r="7" spans="1:22" s="32" customFormat="1" ht="24" customHeight="1">
      <c r="A7" s="9" t="s">
        <v>75</v>
      </c>
      <c r="B7" s="36" t="e">
        <f>SUM(B27:B29)</f>
        <v>#REF!</v>
      </c>
      <c r="C7" s="31"/>
      <c r="D7" s="151"/>
      <c r="E7" s="151"/>
      <c r="F7" s="151"/>
      <c r="G7" s="151"/>
      <c r="H7" s="152" t="s">
        <v>286</v>
      </c>
      <c r="I7" s="36"/>
      <c r="J7" s="151"/>
      <c r="K7" s="151"/>
      <c r="L7" s="153" t="s">
        <v>143</v>
      </c>
      <c r="M7" s="151"/>
      <c r="N7" s="153" t="s">
        <v>287</v>
      </c>
      <c r="O7" s="36">
        <f>$B$54-SUM(O3:O6)</f>
        <v>4</v>
      </c>
      <c r="P7" s="153" t="s">
        <v>287</v>
      </c>
      <c r="Q7" s="36">
        <f>$B$54-SUM(Q3:Q6)</f>
        <v>4</v>
      </c>
      <c r="R7" s="151"/>
      <c r="S7" s="151"/>
      <c r="T7" s="151"/>
      <c r="U7" s="151"/>
      <c r="V7" s="151"/>
    </row>
    <row r="8" spans="1:22" s="32" customFormat="1">
      <c r="A8" s="9" t="s">
        <v>51</v>
      </c>
      <c r="B8" s="36" t="e">
        <f>SUM(B30:B31)</f>
        <v>#REF!</v>
      </c>
      <c r="C8" s="31"/>
      <c r="D8" s="151"/>
      <c r="E8" s="151"/>
      <c r="F8" s="151"/>
      <c r="G8" s="151"/>
      <c r="H8" s="153" t="s">
        <v>288</v>
      </c>
      <c r="I8" s="36"/>
      <c r="J8" s="151"/>
      <c r="K8" s="151"/>
      <c r="L8" s="153" t="s">
        <v>146</v>
      </c>
      <c r="M8" s="151"/>
      <c r="N8" s="48"/>
      <c r="O8" s="48"/>
      <c r="P8" s="48"/>
      <c r="Q8" s="151"/>
      <c r="R8" s="151"/>
      <c r="S8" s="34" t="s">
        <v>122</v>
      </c>
      <c r="T8" s="31"/>
      <c r="U8" s="151"/>
      <c r="V8" s="151"/>
    </row>
    <row r="9" spans="1:22" s="32" customFormat="1">
      <c r="A9" s="9" t="s">
        <v>54</v>
      </c>
      <c r="B9" s="36" t="e">
        <f>SUM(B32:B33)</f>
        <v>#REF!</v>
      </c>
      <c r="C9" s="31"/>
      <c r="D9" s="151"/>
      <c r="E9" s="151"/>
      <c r="F9" s="34" t="s">
        <v>252</v>
      </c>
      <c r="G9" s="151"/>
      <c r="H9" s="154"/>
      <c r="I9" s="31"/>
      <c r="J9" s="151"/>
      <c r="K9" s="151"/>
      <c r="L9" s="153" t="s">
        <v>142</v>
      </c>
      <c r="M9" s="151"/>
      <c r="N9" s="48"/>
      <c r="O9" s="48"/>
      <c r="P9" s="48"/>
      <c r="Q9" s="151"/>
      <c r="R9" s="151"/>
      <c r="S9" s="2">
        <v>1</v>
      </c>
      <c r="T9" s="97" t="e">
        <f>COUNTIF('Matriz de Riesgos Integrada'!#REF!,S9)</f>
        <v>#REF!</v>
      </c>
      <c r="U9" s="151"/>
      <c r="V9" s="151"/>
    </row>
    <row r="10" spans="1:22" s="32" customFormat="1" ht="24" customHeight="1">
      <c r="A10" s="9" t="s">
        <v>57</v>
      </c>
      <c r="B10" s="36" t="e">
        <f>SUM(B34:B36)</f>
        <v>#REF!</v>
      </c>
      <c r="C10" s="31"/>
      <c r="D10" s="151"/>
      <c r="E10" s="151"/>
      <c r="F10" s="153" t="s">
        <v>289</v>
      </c>
      <c r="G10" s="151"/>
      <c r="H10" s="154"/>
      <c r="I10" s="31"/>
      <c r="J10" s="151"/>
      <c r="K10" s="151"/>
      <c r="L10" s="153" t="s">
        <v>157</v>
      </c>
      <c r="M10" s="33"/>
      <c r="N10" s="48"/>
      <c r="O10" s="48"/>
      <c r="P10" s="48"/>
      <c r="Q10" s="33"/>
      <c r="R10" s="33"/>
      <c r="S10" s="2">
        <v>2</v>
      </c>
      <c r="T10" s="97" t="e">
        <f>COUNTIF('Matriz de Riesgos Integrada'!#REF!,S10)</f>
        <v>#REF!</v>
      </c>
      <c r="U10" s="151"/>
      <c r="V10" s="151"/>
    </row>
    <row r="11" spans="1:22" s="32" customFormat="1">
      <c r="A11" s="9" t="s">
        <v>82</v>
      </c>
      <c r="B11" s="36" t="e">
        <f>SUM(B35:B36)</f>
        <v>#REF!</v>
      </c>
      <c r="C11" s="31"/>
      <c r="D11" s="151"/>
      <c r="E11" s="151"/>
      <c r="F11" s="153" t="s">
        <v>214</v>
      </c>
      <c r="G11" s="151"/>
      <c r="H11" s="154"/>
      <c r="I11" s="31"/>
      <c r="J11" s="151"/>
      <c r="K11" s="151"/>
      <c r="L11" s="153" t="s">
        <v>175</v>
      </c>
      <c r="M11" s="48"/>
      <c r="N11" s="48"/>
      <c r="O11" s="48"/>
      <c r="P11" s="48"/>
      <c r="Q11" s="48"/>
      <c r="R11" s="48"/>
      <c r="S11" s="2">
        <v>3</v>
      </c>
      <c r="T11" s="97" t="e">
        <f>COUNTIF('Matriz de Riesgos Integrada'!#REF!,S11)</f>
        <v>#REF!</v>
      </c>
      <c r="U11" s="329"/>
      <c r="V11" s="329"/>
    </row>
    <row r="12" spans="1:22" s="32" customFormat="1">
      <c r="A12" s="62" t="s">
        <v>49</v>
      </c>
      <c r="B12" s="31"/>
      <c r="C12" s="31"/>
      <c r="D12" s="151"/>
      <c r="E12" s="151"/>
      <c r="F12" s="153" t="s">
        <v>140</v>
      </c>
      <c r="G12" s="151"/>
      <c r="H12" s="154"/>
      <c r="I12" s="31"/>
      <c r="J12" s="151"/>
      <c r="K12" s="151"/>
      <c r="L12" s="154"/>
      <c r="M12" s="48"/>
      <c r="N12" s="48"/>
      <c r="O12" s="48"/>
      <c r="P12" s="48"/>
      <c r="Q12" s="48"/>
      <c r="R12" s="48"/>
      <c r="S12" s="2">
        <v>4</v>
      </c>
      <c r="T12" s="97" t="e">
        <f>COUNTIF('Matriz de Riesgos Integrada'!#REF!,S12)</f>
        <v>#REF!</v>
      </c>
      <c r="U12" s="33"/>
      <c r="V12" s="33"/>
    </row>
    <row r="13" spans="1:22" s="32" customFormat="1">
      <c r="A13" s="62" t="s">
        <v>51</v>
      </c>
      <c r="B13" s="31"/>
      <c r="C13" s="31"/>
      <c r="D13" s="151"/>
      <c r="E13" s="151"/>
      <c r="F13" s="153" t="s">
        <v>144</v>
      </c>
      <c r="G13" s="151"/>
      <c r="H13" s="154"/>
      <c r="I13" s="31"/>
      <c r="J13" s="151"/>
      <c r="K13" s="151"/>
      <c r="L13" s="154"/>
      <c r="M13" s="48"/>
      <c r="N13" s="48"/>
      <c r="O13" s="48"/>
      <c r="P13" s="48"/>
      <c r="Q13" s="48"/>
      <c r="R13" s="48"/>
      <c r="S13" s="2">
        <v>5</v>
      </c>
      <c r="T13" s="97" t="e">
        <f>COUNTIF('Matriz de Riesgos Integrada'!#REF!,S13)</f>
        <v>#REF!</v>
      </c>
      <c r="U13" s="33"/>
      <c r="V13" s="33"/>
    </row>
    <row r="14" spans="1:22" s="32" customFormat="1">
      <c r="A14" s="62" t="s">
        <v>54</v>
      </c>
      <c r="B14" s="31"/>
      <c r="C14" s="31"/>
      <c r="D14" s="155" t="s">
        <v>290</v>
      </c>
      <c r="E14" s="151"/>
      <c r="F14" s="153" t="s">
        <v>173</v>
      </c>
      <c r="G14" s="151"/>
      <c r="H14" s="154"/>
      <c r="I14" s="31"/>
      <c r="J14" s="151"/>
      <c r="K14" s="151"/>
      <c r="L14" s="154"/>
      <c r="M14" s="48"/>
      <c r="N14" s="48"/>
      <c r="O14" s="48"/>
      <c r="P14" s="48"/>
      <c r="Q14" s="48"/>
      <c r="R14" s="48"/>
      <c r="S14" s="143">
        <v>6</v>
      </c>
      <c r="T14" s="97" t="e">
        <f>COUNTIF('Matriz de Riesgos Integrada'!#REF!,S14)</f>
        <v>#REF!</v>
      </c>
      <c r="U14" s="33"/>
      <c r="V14" s="33"/>
    </row>
    <row r="15" spans="1:22" s="32" customFormat="1">
      <c r="A15" s="62" t="s">
        <v>57</v>
      </c>
      <c r="B15" s="31"/>
      <c r="C15" s="31"/>
      <c r="D15" s="151">
        <v>4</v>
      </c>
      <c r="E15" s="151"/>
      <c r="F15" s="153" t="s">
        <v>291</v>
      </c>
      <c r="G15" s="151"/>
      <c r="H15" s="154"/>
      <c r="I15" s="31"/>
      <c r="J15" s="151"/>
      <c r="K15" s="151"/>
      <c r="L15" s="154"/>
      <c r="M15" s="48"/>
      <c r="N15" s="48"/>
      <c r="O15" s="48"/>
      <c r="P15" s="48"/>
      <c r="Q15" s="48"/>
      <c r="R15" s="48"/>
      <c r="S15" s="2">
        <v>10</v>
      </c>
      <c r="T15" s="97" t="e">
        <f>COUNTIF('Matriz de Riesgos Integrada'!#REF!,S15)</f>
        <v>#REF!</v>
      </c>
      <c r="U15" s="33"/>
      <c r="V15" s="33"/>
    </row>
    <row r="16" spans="1:22" s="32" customFormat="1">
      <c r="A16" s="62" t="s">
        <v>58</v>
      </c>
      <c r="B16" s="31"/>
      <c r="C16" s="31"/>
      <c r="D16" s="151">
        <v>5.6</v>
      </c>
      <c r="E16" s="151"/>
      <c r="F16" s="153" t="s">
        <v>220</v>
      </c>
      <c r="G16" s="151"/>
      <c r="H16" s="154"/>
      <c r="I16" s="31"/>
      <c r="J16" s="151"/>
      <c r="K16" s="151"/>
      <c r="L16" s="154"/>
      <c r="M16" s="48"/>
      <c r="N16" s="48"/>
      <c r="O16" s="48"/>
      <c r="P16" s="48"/>
      <c r="Q16" s="48"/>
      <c r="R16" s="48"/>
      <c r="S16" s="2">
        <v>12</v>
      </c>
      <c r="T16" s="97" t="e">
        <f>COUNTIF('Matriz de Riesgos Integrada'!#REF!,S16)</f>
        <v>#REF!</v>
      </c>
      <c r="U16" s="33"/>
      <c r="V16" s="33"/>
    </row>
    <row r="17" spans="1:28" s="32" customFormat="1">
      <c r="A17" s="62" t="s">
        <v>42</v>
      </c>
      <c r="B17" s="31"/>
      <c r="C17" s="31"/>
      <c r="D17" s="151">
        <v>7.8</v>
      </c>
      <c r="E17" s="151"/>
      <c r="F17" s="153" t="s">
        <v>171</v>
      </c>
      <c r="G17" s="151"/>
      <c r="H17" s="154"/>
      <c r="I17" s="31"/>
      <c r="J17" s="151"/>
      <c r="K17" s="151"/>
      <c r="L17" s="2" t="s">
        <v>45</v>
      </c>
      <c r="M17" s="2" t="s">
        <v>45</v>
      </c>
      <c r="N17" s="48"/>
      <c r="O17" s="48"/>
      <c r="P17" s="48"/>
      <c r="Q17" s="48"/>
      <c r="R17" s="48"/>
      <c r="S17" s="2">
        <v>15</v>
      </c>
      <c r="T17" s="97" t="e">
        <f>COUNTIF('Matriz de Riesgos Integrada'!#REF!,S17)</f>
        <v>#REF!</v>
      </c>
      <c r="U17" s="33"/>
      <c r="V17" s="33"/>
      <c r="W17" s="151"/>
      <c r="X17" s="151"/>
      <c r="Y17" s="151"/>
      <c r="Z17" s="151"/>
      <c r="AA17" s="151"/>
      <c r="AB17" s="151"/>
    </row>
    <row r="18" spans="1:28" s="32" customFormat="1">
      <c r="A18" s="62" t="s">
        <v>40</v>
      </c>
      <c r="B18" s="31"/>
      <c r="C18" s="31"/>
      <c r="D18" s="151">
        <v>10.9</v>
      </c>
      <c r="E18" s="151"/>
      <c r="F18" s="153" t="s">
        <v>292</v>
      </c>
      <c r="G18" s="151"/>
      <c r="H18" s="34" t="s">
        <v>24</v>
      </c>
      <c r="I18" s="31"/>
      <c r="J18" s="151"/>
      <c r="K18" s="151"/>
      <c r="L18" s="2" t="s">
        <v>28</v>
      </c>
      <c r="M18" s="2" t="s">
        <v>29</v>
      </c>
      <c r="N18" s="48"/>
      <c r="O18" s="48"/>
      <c r="P18" s="48"/>
      <c r="Q18" s="48"/>
      <c r="R18" s="48"/>
      <c r="S18" s="2">
        <v>30</v>
      </c>
      <c r="T18" s="97" t="e">
        <f>COUNTIF('Matriz de Riesgos Integrada'!#REF!,S18)</f>
        <v>#REF!</v>
      </c>
      <c r="U18" s="33"/>
      <c r="V18" s="33"/>
      <c r="W18" s="151"/>
      <c r="X18" s="3">
        <v>1</v>
      </c>
      <c r="Y18" s="3">
        <v>2</v>
      </c>
      <c r="Z18" s="4">
        <v>5</v>
      </c>
      <c r="AA18" s="5">
        <v>15</v>
      </c>
      <c r="AB18" s="6">
        <v>40</v>
      </c>
    </row>
    <row r="19" spans="1:28" s="32" customFormat="1">
      <c r="A19" s="62" t="s">
        <v>38</v>
      </c>
      <c r="B19" s="31"/>
      <c r="C19" s="31"/>
      <c r="D19" s="151"/>
      <c r="E19" s="151"/>
      <c r="F19" s="153" t="s">
        <v>293</v>
      </c>
      <c r="G19" s="151"/>
      <c r="H19" s="110" t="s">
        <v>45</v>
      </c>
      <c r="I19" s="31"/>
      <c r="J19" s="151"/>
      <c r="K19" s="151"/>
      <c r="L19" s="2" t="s">
        <v>29</v>
      </c>
      <c r="M19" s="2" t="s">
        <v>62</v>
      </c>
      <c r="N19" s="48"/>
      <c r="O19" s="48"/>
      <c r="P19" s="48"/>
      <c r="Q19" s="48"/>
      <c r="R19" s="48"/>
      <c r="S19" s="143">
        <v>40</v>
      </c>
      <c r="T19" s="97" t="e">
        <f>COUNTIF('Matriz de Riesgos Integrada'!#REF!,S19)</f>
        <v>#REF!</v>
      </c>
      <c r="U19" s="33"/>
      <c r="V19" s="33"/>
      <c r="W19" s="151"/>
      <c r="X19" s="3">
        <v>2</v>
      </c>
      <c r="Y19" s="3">
        <v>4</v>
      </c>
      <c r="Z19" s="4">
        <v>10</v>
      </c>
      <c r="AA19" s="5">
        <v>30</v>
      </c>
      <c r="AB19" s="6">
        <v>80</v>
      </c>
    </row>
    <row r="20" spans="1:28" s="32" customFormat="1">
      <c r="A20" s="62" t="s">
        <v>68</v>
      </c>
      <c r="B20" s="31"/>
      <c r="C20" s="31"/>
      <c r="D20" s="151"/>
      <c r="E20" s="151"/>
      <c r="F20" s="151"/>
      <c r="G20" s="151"/>
      <c r="H20" s="110" t="s">
        <v>28</v>
      </c>
      <c r="I20" s="31"/>
      <c r="J20" s="151"/>
      <c r="K20" s="151"/>
      <c r="L20" s="2" t="s">
        <v>30</v>
      </c>
      <c r="M20" s="2" t="s">
        <v>41</v>
      </c>
      <c r="N20" s="48"/>
      <c r="O20" s="48"/>
      <c r="P20" s="48"/>
      <c r="Q20" s="48"/>
      <c r="R20" s="48"/>
      <c r="S20" s="143">
        <v>45</v>
      </c>
      <c r="T20" s="97" t="e">
        <f>COUNTIF('Matriz de Riesgos Integrada'!#REF!,S20)</f>
        <v>#REF!</v>
      </c>
      <c r="U20" s="33"/>
      <c r="V20" s="33"/>
      <c r="W20" s="151"/>
      <c r="X20" s="3">
        <v>3</v>
      </c>
      <c r="Y20" s="4">
        <v>6</v>
      </c>
      <c r="Z20" s="5">
        <v>15</v>
      </c>
      <c r="AA20" s="6">
        <v>45</v>
      </c>
      <c r="AB20" s="6">
        <v>120</v>
      </c>
    </row>
    <row r="21" spans="1:28" s="32" customFormat="1">
      <c r="A21" s="71"/>
      <c r="B21" s="31"/>
      <c r="C21" s="31"/>
      <c r="D21" s="151"/>
      <c r="E21" s="151"/>
      <c r="F21" s="151"/>
      <c r="G21" s="151"/>
      <c r="H21" s="110" t="s">
        <v>29</v>
      </c>
      <c r="I21" s="31"/>
      <c r="J21" s="151"/>
      <c r="K21" s="151"/>
      <c r="L21" s="73" t="s">
        <v>46</v>
      </c>
      <c r="M21" s="73"/>
      <c r="N21" s="48"/>
      <c r="O21" s="48"/>
      <c r="P21" s="48"/>
      <c r="Q21" s="48"/>
      <c r="R21" s="48"/>
      <c r="S21" s="143">
        <v>75</v>
      </c>
      <c r="T21" s="97" t="e">
        <f>COUNTIF('Matriz de Riesgos Integrada'!#REF!,S21)</f>
        <v>#REF!</v>
      </c>
      <c r="U21" s="33"/>
      <c r="V21" s="33"/>
      <c r="W21" s="151"/>
      <c r="X21" s="4">
        <v>6</v>
      </c>
      <c r="Y21" s="5">
        <v>12</v>
      </c>
      <c r="Z21" s="5">
        <v>30</v>
      </c>
      <c r="AA21" s="6">
        <v>90</v>
      </c>
      <c r="AB21" s="6">
        <v>240</v>
      </c>
    </row>
    <row r="22" spans="1:28" s="32" customFormat="1">
      <c r="A22" s="71"/>
      <c r="B22" s="31"/>
      <c r="C22" s="31"/>
      <c r="D22" s="151"/>
      <c r="E22" s="151"/>
      <c r="F22" s="151"/>
      <c r="G22" s="151"/>
      <c r="H22" s="110" t="s">
        <v>30</v>
      </c>
      <c r="I22" s="31"/>
      <c r="J22" s="151"/>
      <c r="K22" s="151"/>
      <c r="L22" s="73"/>
      <c r="M22" s="48"/>
      <c r="N22" s="48"/>
      <c r="O22" s="48"/>
      <c r="P22" s="48"/>
      <c r="Q22" s="48"/>
      <c r="R22" s="48"/>
      <c r="S22" s="143">
        <v>80</v>
      </c>
      <c r="T22" s="97" t="e">
        <f>COUNTIF('Matriz de Riesgos Integrada'!#REF!,S22)</f>
        <v>#REF!</v>
      </c>
      <c r="U22" s="33"/>
      <c r="V22" s="33"/>
      <c r="W22" s="151"/>
      <c r="X22" s="5">
        <v>15</v>
      </c>
      <c r="Y22" s="5">
        <v>30</v>
      </c>
      <c r="Z22" s="6">
        <v>75</v>
      </c>
      <c r="AA22" s="6">
        <v>225</v>
      </c>
      <c r="AB22" s="6">
        <v>600</v>
      </c>
    </row>
    <row r="23" spans="1:28" s="32" customFormat="1">
      <c r="A23" s="71"/>
      <c r="B23" s="31"/>
      <c r="C23" s="31"/>
      <c r="D23" s="151"/>
      <c r="E23" s="151"/>
      <c r="F23" s="151"/>
      <c r="G23" s="151"/>
      <c r="H23" s="110" t="s">
        <v>31</v>
      </c>
      <c r="I23" s="31"/>
      <c r="J23" s="151"/>
      <c r="K23" s="151"/>
      <c r="L23" s="2"/>
      <c r="M23" s="48"/>
      <c r="N23" s="48"/>
      <c r="O23" s="48"/>
      <c r="P23" s="48"/>
      <c r="Q23" s="48"/>
      <c r="R23" s="48"/>
      <c r="S23" s="143">
        <v>120</v>
      </c>
      <c r="T23" s="97" t="e">
        <f>COUNTIF('Matriz de Riesgos Integrada'!#REF!,S23)</f>
        <v>#REF!</v>
      </c>
      <c r="U23" s="33"/>
      <c r="V23" s="33"/>
      <c r="W23" s="151"/>
      <c r="X23" s="151"/>
      <c r="Y23" s="151"/>
      <c r="Z23" s="151"/>
      <c r="AA23" s="151"/>
      <c r="AB23" s="151"/>
    </row>
    <row r="24" spans="1:28" s="32" customFormat="1">
      <c r="A24" s="71"/>
      <c r="B24" s="31"/>
      <c r="C24" s="31"/>
      <c r="D24" s="151"/>
      <c r="E24" s="151"/>
      <c r="F24" s="151"/>
      <c r="G24" s="151"/>
      <c r="H24" s="73" t="s">
        <v>46</v>
      </c>
      <c r="I24" s="31"/>
      <c r="J24" s="151"/>
      <c r="K24" s="151"/>
      <c r="L24" s="2"/>
      <c r="M24" s="48"/>
      <c r="N24" s="48"/>
      <c r="O24" s="48"/>
      <c r="P24" s="34" t="s">
        <v>122</v>
      </c>
      <c r="Q24" s="31"/>
      <c r="R24" s="48"/>
      <c r="S24" s="143">
        <v>225</v>
      </c>
      <c r="T24" s="97" t="e">
        <f>COUNTIF('Matriz de Riesgos Integrada'!#REF!,S24)</f>
        <v>#REF!</v>
      </c>
      <c r="U24" s="33"/>
      <c r="V24" s="33"/>
      <c r="W24" s="151"/>
      <c r="X24" s="151"/>
      <c r="Y24" s="151"/>
      <c r="Z24" s="151"/>
      <c r="AA24" s="151"/>
      <c r="AB24" s="151"/>
    </row>
    <row r="25" spans="1:28" s="32" customFormat="1">
      <c r="A25" s="151"/>
      <c r="B25" s="31"/>
      <c r="C25" s="31"/>
      <c r="D25" s="151"/>
      <c r="E25" s="151"/>
      <c r="F25" s="151"/>
      <c r="G25" s="151"/>
      <c r="H25" s="2" t="s">
        <v>62</v>
      </c>
      <c r="I25" s="151"/>
      <c r="J25" s="151"/>
      <c r="K25" s="151"/>
      <c r="L25" s="151"/>
      <c r="M25" s="151"/>
      <c r="N25" s="48"/>
      <c r="O25" s="151"/>
      <c r="P25" s="2">
        <v>1</v>
      </c>
      <c r="Q25" s="36" t="e">
        <f>COUNTIF('Matriz de Riesgos Integrada'!#REF!,P25)</f>
        <v>#REF!</v>
      </c>
      <c r="R25" s="151"/>
      <c r="S25" s="143">
        <v>240</v>
      </c>
      <c r="T25" s="97" t="e">
        <f>COUNTIF('Matriz de Riesgos Integrada'!#REF!,S25)</f>
        <v>#REF!</v>
      </c>
      <c r="U25" s="329"/>
      <c r="V25" s="329"/>
      <c r="W25" s="151"/>
      <c r="X25" s="151"/>
      <c r="Y25" s="151"/>
      <c r="Z25" s="151"/>
      <c r="AA25" s="151"/>
      <c r="AB25" s="151"/>
    </row>
    <row r="26" spans="1:28" s="32" customFormat="1">
      <c r="A26" s="34" t="s">
        <v>122</v>
      </c>
      <c r="B26" s="31"/>
      <c r="C26" s="31"/>
      <c r="D26" s="151"/>
      <c r="E26" s="151"/>
      <c r="F26" s="151"/>
      <c r="G26" s="151"/>
      <c r="H26" s="2" t="s">
        <v>41</v>
      </c>
      <c r="I26" s="31"/>
      <c r="J26" s="151"/>
      <c r="K26" s="151"/>
      <c r="L26" s="34" t="s">
        <v>122</v>
      </c>
      <c r="M26" s="31"/>
      <c r="N26" s="48"/>
      <c r="O26" s="151"/>
      <c r="P26" s="2">
        <v>2</v>
      </c>
      <c r="Q26" s="36" t="e">
        <f>COUNTIF('Matriz de Riesgos Integrada'!#REF!,P26)</f>
        <v>#REF!</v>
      </c>
      <c r="R26" s="151"/>
      <c r="S26" s="143">
        <v>600</v>
      </c>
      <c r="T26" s="97" t="e">
        <f>COUNTIF('Matriz de Riesgos Integrada'!#REF!,S26)</f>
        <v>#REF!</v>
      </c>
      <c r="U26" s="33"/>
      <c r="V26" s="33"/>
      <c r="W26" s="151"/>
      <c r="X26" s="151"/>
      <c r="Y26" s="151"/>
      <c r="Z26" s="151"/>
      <c r="AA26" s="151"/>
      <c r="AB26" s="151"/>
    </row>
    <row r="27" spans="1:28" s="32" customFormat="1">
      <c r="A27" s="2">
        <v>1</v>
      </c>
      <c r="B27" s="36" t="e">
        <f>COUNTIF('Matriz de Riesgos Integrada'!#REF!,A27)</f>
        <v>#REF!</v>
      </c>
      <c r="C27" s="31"/>
      <c r="D27" s="151"/>
      <c r="E27" s="151"/>
      <c r="F27" s="34" t="s">
        <v>120</v>
      </c>
      <c r="G27" s="151"/>
      <c r="H27" s="72"/>
      <c r="I27" s="31"/>
      <c r="J27" s="151"/>
      <c r="K27" s="151"/>
      <c r="L27" s="2">
        <v>1</v>
      </c>
      <c r="M27" s="36" t="e">
        <f>COUNTIF('Matriz de Riesgos Integrada'!#REF!,L27)</f>
        <v>#REF!</v>
      </c>
      <c r="N27" s="48"/>
      <c r="O27" s="151"/>
      <c r="P27" s="2">
        <v>3</v>
      </c>
      <c r="Q27" s="36" t="e">
        <f>COUNTIF('Matriz de Riesgos Integrada'!#REF!,P27)</f>
        <v>#REF!</v>
      </c>
      <c r="R27" s="151"/>
      <c r="S27" s="151"/>
      <c r="T27" s="151"/>
      <c r="U27" s="33"/>
      <c r="V27" s="33"/>
      <c r="W27" s="151"/>
      <c r="X27" s="151"/>
      <c r="Y27" s="151"/>
      <c r="Z27" s="151"/>
      <c r="AA27" s="151"/>
      <c r="AB27" s="151"/>
    </row>
    <row r="28" spans="1:28" s="32" customFormat="1">
      <c r="A28" s="2">
        <v>2</v>
      </c>
      <c r="B28" s="36" t="e">
        <f>COUNTIF('Matriz de Riesgos Integrada'!#REF!,A28)</f>
        <v>#REF!</v>
      </c>
      <c r="C28" s="31"/>
      <c r="D28" s="151"/>
      <c r="E28" s="151"/>
      <c r="F28" s="153" t="s">
        <v>137</v>
      </c>
      <c r="G28" s="151"/>
      <c r="H28" s="72"/>
      <c r="I28" s="31"/>
      <c r="J28" s="151"/>
      <c r="K28" s="151"/>
      <c r="L28" s="2">
        <v>2</v>
      </c>
      <c r="M28" s="36" t="e">
        <f>COUNTIF('Matriz de Riesgos Integrada'!#REF!,L28)</f>
        <v>#REF!</v>
      </c>
      <c r="N28" s="48"/>
      <c r="O28" s="151"/>
      <c r="P28" s="2">
        <v>4</v>
      </c>
      <c r="Q28" s="36" t="e">
        <f>COUNTIF('Matriz de Riesgos Integrada'!#REF!,P28)</f>
        <v>#REF!</v>
      </c>
      <c r="R28" s="151"/>
      <c r="S28" s="151"/>
      <c r="T28" s="151"/>
      <c r="U28" s="33"/>
      <c r="V28" s="33"/>
      <c r="W28" s="151"/>
      <c r="X28" s="151"/>
      <c r="Y28" s="151"/>
      <c r="Z28" s="151"/>
      <c r="AA28" s="151"/>
      <c r="AB28" s="151"/>
    </row>
    <row r="29" spans="1:28" s="32" customFormat="1">
      <c r="A29" s="2">
        <v>3</v>
      </c>
      <c r="B29" s="36" t="e">
        <f>COUNTIF('Matriz de Riesgos Integrada'!#REF!,A29)</f>
        <v>#REF!</v>
      </c>
      <c r="C29" s="31"/>
      <c r="D29" s="151"/>
      <c r="E29" s="151"/>
      <c r="F29" s="153" t="s">
        <v>176</v>
      </c>
      <c r="G29" s="151"/>
      <c r="H29" s="72"/>
      <c r="I29" s="31"/>
      <c r="J29" s="151"/>
      <c r="K29" s="151"/>
      <c r="L29" s="2">
        <v>3</v>
      </c>
      <c r="M29" s="36" t="e">
        <f>COUNTIF('Matriz de Riesgos Integrada'!#REF!,L29)</f>
        <v>#REF!</v>
      </c>
      <c r="N29" s="48"/>
      <c r="O29" s="151"/>
      <c r="P29" s="2">
        <v>6</v>
      </c>
      <c r="Q29" s="36" t="e">
        <f>COUNTIF('Matriz de Riesgos Integrada'!#REF!,P29)</f>
        <v>#REF!</v>
      </c>
      <c r="R29" s="151"/>
      <c r="S29" s="151"/>
      <c r="T29" s="151"/>
      <c r="U29" s="33"/>
      <c r="V29" s="33"/>
      <c r="W29" s="151"/>
      <c r="X29" s="151"/>
      <c r="Y29" s="151"/>
      <c r="Z29" s="151"/>
      <c r="AA29" s="151"/>
      <c r="AB29" s="151"/>
    </row>
    <row r="30" spans="1:28" s="32" customFormat="1">
      <c r="A30" s="2">
        <v>4</v>
      </c>
      <c r="B30" s="36" t="e">
        <f>COUNTIF('Matriz de Riesgos Integrada'!#REF!,A30)</f>
        <v>#REF!</v>
      </c>
      <c r="C30" s="31"/>
      <c r="D30" s="151"/>
      <c r="E30" s="151"/>
      <c r="F30" s="153" t="s">
        <v>213</v>
      </c>
      <c r="G30" s="151"/>
      <c r="H30" s="151"/>
      <c r="I30" s="31"/>
      <c r="J30" s="151"/>
      <c r="K30" s="151"/>
      <c r="L30" s="2">
        <v>4</v>
      </c>
      <c r="M30" s="36" t="e">
        <f>COUNTIF('Matriz de Riesgos Integrada'!#REF!,L30)</f>
        <v>#REF!</v>
      </c>
      <c r="N30" s="48"/>
      <c r="O30" s="151"/>
      <c r="P30" s="2">
        <v>8</v>
      </c>
      <c r="Q30" s="36" t="e">
        <f>COUNTIF('Matriz de Riesgos Integrada'!#REF!,P30)</f>
        <v>#REF!</v>
      </c>
      <c r="R30" s="151"/>
      <c r="S30" s="151"/>
      <c r="T30" s="151"/>
      <c r="U30" s="33"/>
      <c r="V30" s="33"/>
      <c r="W30" s="151"/>
      <c r="X30" s="151"/>
      <c r="Y30" s="151"/>
      <c r="Z30" s="151"/>
      <c r="AA30" s="151"/>
      <c r="AB30" s="151"/>
    </row>
    <row r="31" spans="1:28" s="32" customFormat="1">
      <c r="A31" s="2">
        <v>5</v>
      </c>
      <c r="B31" s="36" t="e">
        <f>COUNTIF('Matriz de Riesgos Integrada'!#REF!,A31)</f>
        <v>#REF!</v>
      </c>
      <c r="C31" s="31"/>
      <c r="D31" s="151"/>
      <c r="E31" s="151"/>
      <c r="F31" s="153" t="s">
        <v>219</v>
      </c>
      <c r="G31" s="151"/>
      <c r="H31" s="154"/>
      <c r="I31" s="31"/>
      <c r="J31" s="151"/>
      <c r="K31" s="151"/>
      <c r="L31" s="2">
        <v>5</v>
      </c>
      <c r="M31" s="36" t="e">
        <f>COUNTIF('Matriz de Riesgos Integrada'!#REF!,L31)</f>
        <v>#REF!</v>
      </c>
      <c r="N31" s="48"/>
      <c r="O31" s="151"/>
      <c r="P31" s="2">
        <v>9</v>
      </c>
      <c r="Q31" s="36" t="e">
        <f>COUNTIF('Matriz de Riesgos Integrada'!#REF!,P31)</f>
        <v>#REF!</v>
      </c>
      <c r="R31" s="151"/>
      <c r="S31" s="151"/>
      <c r="T31" s="151"/>
      <c r="U31" s="33"/>
      <c r="V31" s="33"/>
      <c r="W31" s="151"/>
      <c r="X31" s="151"/>
      <c r="Y31" s="151"/>
      <c r="Z31" s="151"/>
      <c r="AA31" s="151"/>
      <c r="AB31" s="151"/>
    </row>
    <row r="32" spans="1:28" s="32" customFormat="1">
      <c r="A32" s="2">
        <v>6</v>
      </c>
      <c r="B32" s="36" t="e">
        <f>COUNTIF('Matriz de Riesgos Integrada'!#REF!,A32)</f>
        <v>#REF!</v>
      </c>
      <c r="C32" s="31"/>
      <c r="D32" s="151"/>
      <c r="E32" s="151"/>
      <c r="F32" s="153" t="s">
        <v>169</v>
      </c>
      <c r="G32" s="151"/>
      <c r="H32" s="154"/>
      <c r="I32" s="31"/>
      <c r="J32" s="151"/>
      <c r="K32" s="151"/>
      <c r="L32" s="2">
        <v>6</v>
      </c>
      <c r="M32" s="36" t="e">
        <f>COUNTIF('Matriz de Riesgos Integrada'!#REF!,L32)</f>
        <v>#REF!</v>
      </c>
      <c r="N32" s="48"/>
      <c r="O32" s="151"/>
      <c r="P32" s="2">
        <v>12</v>
      </c>
      <c r="Q32" s="36" t="e">
        <f>COUNTIF('Matriz de Riesgos Integrada'!#REF!,P32)</f>
        <v>#REF!</v>
      </c>
      <c r="R32" s="151"/>
      <c r="S32" s="151"/>
      <c r="T32" s="151"/>
      <c r="U32" s="33"/>
      <c r="V32" s="33"/>
      <c r="W32" s="151"/>
      <c r="X32" s="151"/>
      <c r="Y32" s="151"/>
      <c r="Z32" s="151"/>
      <c r="AA32" s="151"/>
      <c r="AB32" s="151"/>
    </row>
    <row r="33" spans="1:22" s="32" customFormat="1">
      <c r="A33" s="2">
        <v>7</v>
      </c>
      <c r="B33" s="36" t="e">
        <f>COUNTIF('Matriz de Riesgos Integrada'!#REF!,A33)</f>
        <v>#REF!</v>
      </c>
      <c r="C33" s="31"/>
      <c r="D33" s="151"/>
      <c r="E33" s="151"/>
      <c r="F33" s="153" t="s">
        <v>172</v>
      </c>
      <c r="G33" s="151"/>
      <c r="H33" s="154"/>
      <c r="I33" s="31"/>
      <c r="J33" s="151"/>
      <c r="K33" s="151"/>
      <c r="L33" s="2">
        <v>7</v>
      </c>
      <c r="M33" s="36" t="e">
        <f>COUNTIF('Matriz de Riesgos Integrada'!#REF!,L33)</f>
        <v>#REF!</v>
      </c>
      <c r="N33" s="48"/>
      <c r="O33" s="151"/>
      <c r="P33" s="2">
        <v>16</v>
      </c>
      <c r="Q33" s="36" t="e">
        <f>COUNTIF('Matriz de Riesgos Integrada'!#REF!,P33)</f>
        <v>#REF!</v>
      </c>
      <c r="R33" s="151"/>
      <c r="S33" s="151"/>
      <c r="T33" s="151"/>
      <c r="U33" s="33"/>
      <c r="V33" s="33"/>
    </row>
    <row r="34" spans="1:22" s="32" customFormat="1">
      <c r="A34" s="2">
        <v>8</v>
      </c>
      <c r="B34" s="36" t="e">
        <f>COUNTIF('Matriz de Riesgos Integrada'!#REF!,A34)</f>
        <v>#REF!</v>
      </c>
      <c r="C34" s="31"/>
      <c r="D34" s="151"/>
      <c r="E34" s="151"/>
      <c r="F34" s="72"/>
      <c r="G34" s="151"/>
      <c r="H34" s="154"/>
      <c r="I34" s="31"/>
      <c r="J34" s="151"/>
      <c r="K34" s="151"/>
      <c r="L34" s="2">
        <v>8</v>
      </c>
      <c r="M34" s="36" t="e">
        <f>COUNTIF('Matriz de Riesgos Integrada'!#REF!,L34)</f>
        <v>#REF!</v>
      </c>
      <c r="N34" s="48"/>
      <c r="O34" s="151"/>
      <c r="P34" s="2"/>
      <c r="Q34" s="36" t="e">
        <f>SUM(Q25:Q33)</f>
        <v>#REF!</v>
      </c>
      <c r="R34" s="151"/>
      <c r="S34" s="151"/>
      <c r="T34" s="33"/>
      <c r="U34" s="33"/>
      <c r="V34" s="33"/>
    </row>
    <row r="35" spans="1:22" s="32" customFormat="1">
      <c r="A35" s="2">
        <v>9</v>
      </c>
      <c r="B35" s="36" t="e">
        <f>COUNTIF('Matriz de Riesgos Integrada'!#REF!,A35)</f>
        <v>#REF!</v>
      </c>
      <c r="C35" s="31"/>
      <c r="D35" s="151"/>
      <c r="E35" s="151"/>
      <c r="F35" s="34" t="s">
        <v>294</v>
      </c>
      <c r="G35" s="151"/>
      <c r="H35" s="154"/>
      <c r="I35" s="31"/>
      <c r="J35" s="151"/>
      <c r="K35" s="151"/>
      <c r="L35" s="2">
        <v>9</v>
      </c>
      <c r="M35" s="36" t="e">
        <f>COUNTIF('Matriz de Riesgos Integrada'!#REF!,L35)</f>
        <v>#REF!</v>
      </c>
      <c r="N35" s="48"/>
      <c r="O35" s="151"/>
      <c r="P35" s="151"/>
      <c r="Q35" s="36"/>
      <c r="R35" s="151"/>
      <c r="S35" s="151"/>
      <c r="T35" s="33"/>
      <c r="U35" s="33"/>
      <c r="V35" s="33"/>
    </row>
    <row r="36" spans="1:22" s="32" customFormat="1">
      <c r="A36" s="2">
        <v>10</v>
      </c>
      <c r="B36" s="36" t="e">
        <f>COUNTIF('Matriz de Riesgos Integrada'!#REF!,A36)</f>
        <v>#REF!</v>
      </c>
      <c r="C36" s="31"/>
      <c r="D36" s="151"/>
      <c r="E36" s="151"/>
      <c r="F36" s="153" t="s">
        <v>165</v>
      </c>
      <c r="G36" s="151"/>
      <c r="H36" s="154"/>
      <c r="I36" s="31"/>
      <c r="J36" s="151"/>
      <c r="K36" s="151"/>
      <c r="L36" s="2">
        <v>10</v>
      </c>
      <c r="M36" s="36" t="e">
        <f>COUNTIF('Matriz de Riesgos Integrada'!#REF!,L36)</f>
        <v>#REF!</v>
      </c>
      <c r="N36" s="48"/>
      <c r="O36" s="151"/>
      <c r="P36" s="34" t="s">
        <v>295</v>
      </c>
      <c r="Q36" s="151"/>
      <c r="R36" s="151"/>
      <c r="S36" s="98" t="s">
        <v>295</v>
      </c>
      <c r="T36" s="33"/>
      <c r="U36" s="33"/>
      <c r="V36" s="33"/>
    </row>
    <row r="37" spans="1:22" s="32" customFormat="1">
      <c r="A37" s="151"/>
      <c r="B37" s="36" t="e">
        <f>SUM(B27:B36)</f>
        <v>#REF!</v>
      </c>
      <c r="C37" s="31"/>
      <c r="D37" s="151"/>
      <c r="E37" s="151"/>
      <c r="F37" s="153" t="s">
        <v>269</v>
      </c>
      <c r="G37" s="151"/>
      <c r="H37" s="154"/>
      <c r="I37" s="31"/>
      <c r="J37" s="151"/>
      <c r="K37" s="151"/>
      <c r="L37" s="151"/>
      <c r="M37" s="36" t="e">
        <f>SUM(M27:M36)</f>
        <v>#REF!</v>
      </c>
      <c r="N37" s="48"/>
      <c r="O37" s="151"/>
      <c r="P37" s="143" t="s">
        <v>296</v>
      </c>
      <c r="Q37" s="143" t="e">
        <f>SUM(Q25:Q26)</f>
        <v>#REF!</v>
      </c>
      <c r="R37" s="151"/>
      <c r="S37" s="143" t="s">
        <v>297</v>
      </c>
      <c r="T37" s="99" t="e">
        <f>SUM(T9:T12)</f>
        <v>#REF!</v>
      </c>
      <c r="U37" s="33"/>
      <c r="V37" s="33"/>
    </row>
    <row r="38" spans="1:22" s="32" customFormat="1">
      <c r="A38" s="151"/>
      <c r="B38" s="31"/>
      <c r="C38" s="31"/>
      <c r="D38" s="151"/>
      <c r="E38" s="151"/>
      <c r="F38" s="153" t="s">
        <v>275</v>
      </c>
      <c r="G38" s="151"/>
      <c r="H38" s="154"/>
      <c r="I38" s="31"/>
      <c r="J38" s="151"/>
      <c r="K38" s="151"/>
      <c r="L38" s="151"/>
      <c r="M38" s="151"/>
      <c r="N38" s="48"/>
      <c r="O38" s="151"/>
      <c r="P38" s="143" t="s">
        <v>298</v>
      </c>
      <c r="Q38" s="143" t="e">
        <f>SUM(Q27:Q28)</f>
        <v>#REF!</v>
      </c>
      <c r="R38" s="151"/>
      <c r="S38" s="143" t="s">
        <v>299</v>
      </c>
      <c r="T38" s="99" t="e">
        <f>SUM(T13:T15)</f>
        <v>#REF!</v>
      </c>
      <c r="U38" s="33"/>
      <c r="V38" s="33"/>
    </row>
    <row r="39" spans="1:22" s="32" customFormat="1">
      <c r="A39" s="34" t="s">
        <v>300</v>
      </c>
      <c r="B39" s="151"/>
      <c r="C39" s="151"/>
      <c r="D39" s="151"/>
      <c r="E39" s="151"/>
      <c r="F39" s="151"/>
      <c r="G39" s="151"/>
      <c r="H39" s="151"/>
      <c r="I39" s="151"/>
      <c r="J39" s="151"/>
      <c r="K39" s="151"/>
      <c r="L39" s="151"/>
      <c r="M39" s="151"/>
      <c r="N39" s="151"/>
      <c r="O39" s="151"/>
      <c r="P39" s="143" t="s">
        <v>301</v>
      </c>
      <c r="Q39" s="143" t="e">
        <f>SUM(Q29:Q31)</f>
        <v>#REF!</v>
      </c>
      <c r="R39" s="151"/>
      <c r="S39" s="143" t="s">
        <v>302</v>
      </c>
      <c r="T39" s="73" t="e">
        <f>SUM(T16:T18)</f>
        <v>#REF!</v>
      </c>
      <c r="U39" s="151"/>
      <c r="V39" s="151"/>
    </row>
    <row r="40" spans="1:22" ht="16">
      <c r="A40" s="35" t="s">
        <v>303</v>
      </c>
      <c r="B40" s="36">
        <f>COUNTIF(A$42:A$48,A40)</f>
        <v>0</v>
      </c>
      <c r="C40" s="31"/>
      <c r="D40" s="156"/>
      <c r="E40" s="156"/>
      <c r="F40" s="34" t="s">
        <v>113</v>
      </c>
      <c r="G40" s="156"/>
      <c r="H40" s="156"/>
      <c r="I40" s="156"/>
      <c r="J40" s="156"/>
      <c r="K40" s="156"/>
      <c r="L40" s="34" t="s">
        <v>295</v>
      </c>
      <c r="M40" s="151"/>
      <c r="N40" s="48"/>
      <c r="O40" s="156"/>
      <c r="P40" s="143" t="s">
        <v>304</v>
      </c>
      <c r="Q40" s="157" t="e">
        <f>SUM(Q32:Q33)</f>
        <v>#REF!</v>
      </c>
      <c r="R40" s="156"/>
      <c r="S40" s="143" t="s">
        <v>305</v>
      </c>
      <c r="T40" s="100" t="e">
        <f>SUM(T19:T26)</f>
        <v>#REF!</v>
      </c>
      <c r="U40" s="156"/>
      <c r="V40" s="156"/>
    </row>
    <row r="41" spans="1:22" ht="16">
      <c r="A41" s="37" t="s">
        <v>306</v>
      </c>
      <c r="B41" s="36">
        <f>COUNTIF(A$42:A$48,A41)</f>
        <v>0</v>
      </c>
      <c r="C41" s="31"/>
      <c r="D41" s="156"/>
      <c r="E41" s="156"/>
      <c r="F41" s="153" t="s">
        <v>141</v>
      </c>
      <c r="G41" s="156"/>
      <c r="H41" s="156"/>
      <c r="I41" s="156"/>
      <c r="J41" s="156"/>
      <c r="K41" s="156"/>
      <c r="L41" s="62" t="s">
        <v>296</v>
      </c>
      <c r="M41" s="36" t="e">
        <f>SUM(M27:M30)</f>
        <v>#REF!</v>
      </c>
      <c r="N41" s="48"/>
      <c r="O41" s="156"/>
      <c r="P41" s="156"/>
      <c r="Q41" s="156"/>
      <c r="R41" s="156"/>
      <c r="S41" s="156"/>
      <c r="T41" s="156"/>
      <c r="U41" s="156"/>
      <c r="V41" s="156"/>
    </row>
    <row r="42" spans="1:22" ht="16">
      <c r="A42" s="38" t="s">
        <v>307</v>
      </c>
      <c r="B42" s="36">
        <f>COUNTIF(A$42:A$48,A42)</f>
        <v>1</v>
      </c>
      <c r="C42" s="31"/>
      <c r="D42" s="156"/>
      <c r="E42" s="156"/>
      <c r="F42" s="153" t="s">
        <v>150</v>
      </c>
      <c r="G42" s="156"/>
      <c r="H42" s="156"/>
      <c r="I42" s="156"/>
      <c r="J42" s="156"/>
      <c r="K42" s="156"/>
      <c r="L42" s="62" t="s">
        <v>298</v>
      </c>
      <c r="M42" s="36" t="e">
        <f>SUM(M31)</f>
        <v>#REF!</v>
      </c>
      <c r="N42" s="48"/>
      <c r="O42" s="156"/>
      <c r="P42" s="156"/>
      <c r="Q42" s="156"/>
      <c r="R42" s="156"/>
      <c r="S42" s="156"/>
      <c r="T42" s="156"/>
      <c r="U42" s="156"/>
      <c r="V42" s="156"/>
    </row>
    <row r="43" spans="1:22" ht="16">
      <c r="A43" s="39" t="s">
        <v>308</v>
      </c>
      <c r="B43" s="36">
        <f>COUNTIF(A$42:A$48,A43)</f>
        <v>1</v>
      </c>
      <c r="C43" s="31"/>
      <c r="D43" s="156"/>
      <c r="E43" s="156"/>
      <c r="F43" s="156"/>
      <c r="G43" s="156"/>
      <c r="H43" s="156"/>
      <c r="I43" s="156"/>
      <c r="J43" s="156"/>
      <c r="K43" s="156"/>
      <c r="L43" s="62" t="s">
        <v>301</v>
      </c>
      <c r="M43" s="36" t="e">
        <f>SUM(M32:M33)</f>
        <v>#REF!</v>
      </c>
      <c r="N43" s="48"/>
      <c r="O43" s="156"/>
      <c r="P43" s="156"/>
      <c r="Q43" s="156"/>
      <c r="R43" s="156"/>
      <c r="S43" s="156"/>
      <c r="T43" s="156"/>
      <c r="U43" s="156"/>
      <c r="V43" s="156"/>
    </row>
    <row r="44" spans="1:22">
      <c r="A44" s="41" t="s">
        <v>231</v>
      </c>
      <c r="B44" s="36">
        <f>SUM(B40:B43)</f>
        <v>2</v>
      </c>
      <c r="C44" s="31"/>
      <c r="D44" s="156"/>
      <c r="E44" s="156"/>
      <c r="F44" s="34" t="s">
        <v>309</v>
      </c>
      <c r="G44" s="156"/>
      <c r="H44" s="156"/>
      <c r="I44" s="156"/>
      <c r="J44" s="156"/>
      <c r="K44" s="156"/>
      <c r="L44" s="332" t="s">
        <v>304</v>
      </c>
      <c r="M44" s="330" t="e">
        <f>SUM(M34:M36)</f>
        <v>#REF!</v>
      </c>
      <c r="N44" s="48"/>
      <c r="O44" s="156"/>
      <c r="P44" s="156"/>
      <c r="Q44" s="156"/>
      <c r="R44" s="156"/>
      <c r="S44" s="156"/>
      <c r="T44" s="156"/>
      <c r="U44" s="156"/>
      <c r="V44" s="156"/>
    </row>
    <row r="45" spans="1:22">
      <c r="A45" s="156"/>
      <c r="B45" s="156"/>
      <c r="C45" s="156"/>
      <c r="D45" s="156"/>
      <c r="E45" s="156"/>
      <c r="F45" s="153" t="s">
        <v>114</v>
      </c>
      <c r="G45" s="156"/>
      <c r="H45" s="156"/>
      <c r="I45" s="156"/>
      <c r="J45" s="156"/>
      <c r="K45" s="156"/>
      <c r="L45" s="333"/>
      <c r="M45" s="331"/>
      <c r="N45" s="48"/>
      <c r="O45" s="156"/>
      <c r="P45" s="156"/>
      <c r="Q45" s="156"/>
      <c r="R45" s="156"/>
      <c r="S45" s="156"/>
      <c r="T45" s="156"/>
      <c r="U45" s="156"/>
      <c r="V45" s="156"/>
    </row>
    <row r="46" spans="1:22">
      <c r="A46" s="156"/>
      <c r="B46" s="156"/>
      <c r="C46" s="156"/>
      <c r="D46" s="156"/>
      <c r="E46" s="156"/>
      <c r="F46" s="153" t="s">
        <v>310</v>
      </c>
      <c r="G46" s="156"/>
      <c r="H46" s="156"/>
      <c r="I46" s="156"/>
      <c r="J46" s="156"/>
      <c r="K46" s="156"/>
      <c r="L46" s="156"/>
      <c r="M46" s="156"/>
      <c r="N46" s="156"/>
      <c r="O46" s="158"/>
      <c r="P46" s="156"/>
      <c r="Q46" s="156"/>
      <c r="R46" s="156"/>
      <c r="S46" s="156"/>
      <c r="T46" s="156"/>
      <c r="U46" s="156"/>
      <c r="V46" s="156"/>
    </row>
    <row r="47" spans="1:22">
      <c r="A47" s="34" t="s">
        <v>121</v>
      </c>
      <c r="B47" s="156"/>
      <c r="C47" s="156"/>
      <c r="D47" s="156"/>
      <c r="E47" s="156"/>
      <c r="F47" s="156"/>
      <c r="G47" s="156"/>
      <c r="H47" s="156"/>
      <c r="I47" s="156"/>
      <c r="J47" s="156"/>
      <c r="K47" s="156"/>
      <c r="L47" s="156"/>
      <c r="M47" s="156"/>
      <c r="N47" s="156"/>
      <c r="O47" s="156"/>
      <c r="P47" s="156"/>
      <c r="Q47" s="156"/>
      <c r="R47" s="156"/>
      <c r="S47" s="156"/>
      <c r="T47" s="156"/>
      <c r="U47" s="156"/>
      <c r="V47" s="156"/>
    </row>
    <row r="48" spans="1:22">
      <c r="A48" s="153" t="s">
        <v>311</v>
      </c>
      <c r="B48" s="156"/>
      <c r="C48" s="156"/>
      <c r="D48" s="156"/>
      <c r="E48" s="156"/>
      <c r="F48" s="34" t="s">
        <v>115</v>
      </c>
      <c r="G48" s="156"/>
      <c r="H48" s="156"/>
      <c r="I48" s="156"/>
      <c r="J48" s="156"/>
      <c r="K48" s="156"/>
      <c r="L48" s="156"/>
      <c r="M48" s="156"/>
      <c r="N48" s="156"/>
      <c r="O48" s="156"/>
      <c r="P48" s="156"/>
      <c r="Q48" s="156"/>
      <c r="R48" s="156"/>
      <c r="S48" s="156"/>
      <c r="T48" s="156"/>
      <c r="U48" s="156"/>
      <c r="V48" s="156"/>
    </row>
    <row r="49" spans="1:6">
      <c r="A49" s="153" t="s">
        <v>148</v>
      </c>
      <c r="B49" s="36">
        <f>COUNTIF('Matriz de Riesgos Integrada'!$C$13:$C$419,A49)</f>
        <v>0</v>
      </c>
      <c r="C49" s="31"/>
      <c r="D49" s="156"/>
      <c r="E49" s="156"/>
      <c r="F49" s="153" t="s">
        <v>151</v>
      </c>
    </row>
    <row r="50" spans="1:6">
      <c r="A50" s="153" t="s">
        <v>159</v>
      </c>
      <c r="B50" s="36">
        <f>COUNTIF('Matriz de Riesgos Integrada'!$C$13:$C$419,A50)</f>
        <v>4</v>
      </c>
      <c r="C50" s="31"/>
      <c r="D50" s="156"/>
      <c r="E50" s="156"/>
      <c r="F50" s="153" t="s">
        <v>155</v>
      </c>
    </row>
    <row r="51" spans="1:6">
      <c r="A51" s="153" t="s">
        <v>216</v>
      </c>
      <c r="B51" s="36">
        <f>COUNTIF('Matriz de Riesgos Integrada'!$C$13:$C$419,A51)</f>
        <v>0</v>
      </c>
      <c r="C51" s="31"/>
      <c r="D51" s="156"/>
      <c r="E51" s="156"/>
      <c r="F51" s="156"/>
    </row>
    <row r="52" spans="1:6">
      <c r="A52" s="153" t="s">
        <v>139</v>
      </c>
      <c r="B52" s="36">
        <f>COUNTIF('Matriz de Riesgos Integrada'!$C$13:$C$419,A52)</f>
        <v>0</v>
      </c>
      <c r="C52" s="31"/>
      <c r="D52" s="156"/>
      <c r="E52" s="156"/>
      <c r="F52" s="34" t="s">
        <v>116</v>
      </c>
    </row>
    <row r="53" spans="1:6" ht="32">
      <c r="A53" s="152" t="s">
        <v>312</v>
      </c>
      <c r="B53" s="36">
        <f>COUNTIF('Matriz de Riesgos Integrada'!$C$13:$C$419,A53)</f>
        <v>0</v>
      </c>
      <c r="C53" s="31"/>
      <c r="D53" s="156"/>
      <c r="E53" s="156"/>
      <c r="F53" s="153" t="s">
        <v>152</v>
      </c>
    </row>
    <row r="54" spans="1:6">
      <c r="A54" s="156"/>
      <c r="B54" s="49">
        <f>SUM(B49:B53)</f>
        <v>4</v>
      </c>
      <c r="C54" s="144"/>
      <c r="D54" s="156"/>
      <c r="E54" s="156"/>
      <c r="F54" s="153" t="s">
        <v>174</v>
      </c>
    </row>
    <row r="55" spans="1:6">
      <c r="A55" s="40"/>
      <c r="B55" s="156"/>
      <c r="C55" s="156"/>
      <c r="D55" s="156"/>
      <c r="E55" s="156"/>
      <c r="F55" s="156"/>
    </row>
    <row r="56" spans="1:6">
      <c r="A56" s="34" t="s">
        <v>313</v>
      </c>
      <c r="B56" s="156"/>
      <c r="C56" s="156"/>
      <c r="D56" s="156"/>
      <c r="E56" s="156"/>
      <c r="F56" s="156"/>
    </row>
    <row r="57" spans="1:6" ht="32">
      <c r="A57" s="153" t="s">
        <v>314</v>
      </c>
      <c r="B57" s="153" t="s">
        <v>315</v>
      </c>
      <c r="C57" s="153"/>
      <c r="D57" s="36" t="s">
        <v>316</v>
      </c>
      <c r="E57" s="36" t="s">
        <v>317</v>
      </c>
      <c r="F57" s="34" t="s">
        <v>318</v>
      </c>
    </row>
    <row r="58" spans="1:6">
      <c r="A58" s="153" t="s">
        <v>138</v>
      </c>
      <c r="B58" s="153" t="s">
        <v>139</v>
      </c>
      <c r="C58" s="153"/>
      <c r="D58" s="36" t="e">
        <f>COUNTIFS('Matriz de Riesgos Integrada'!#REF!,$A58,'Matriz de Riesgos Integrada'!#REF!,"SI")</f>
        <v>#REF!</v>
      </c>
      <c r="E58" s="56" t="e">
        <f>COUNTIF('Matriz de Riesgos Integrada'!$B$13:$B$419,A58)-D58</f>
        <v>#REF!</v>
      </c>
      <c r="F58" s="153" t="s">
        <v>311</v>
      </c>
    </row>
    <row r="59" spans="1:6">
      <c r="A59" s="153" t="s">
        <v>145</v>
      </c>
      <c r="B59" s="153" t="s">
        <v>139</v>
      </c>
      <c r="C59" s="153"/>
      <c r="D59" s="36" t="e">
        <f>COUNTIFS('Matriz de Riesgos Integrada'!#REF!,$A59,'Matriz de Riesgos Integrada'!#REF!,"SI")</f>
        <v>#REF!</v>
      </c>
      <c r="E59" s="56" t="e">
        <f>COUNTIF('Matriz de Riesgos Integrada'!$B$13:$B$419,A59)-D59</f>
        <v>#REF!</v>
      </c>
      <c r="F59" s="153" t="s">
        <v>319</v>
      </c>
    </row>
    <row r="60" spans="1:6">
      <c r="A60" s="153" t="s">
        <v>164</v>
      </c>
      <c r="B60" s="153" t="s">
        <v>139</v>
      </c>
      <c r="C60" s="153"/>
      <c r="D60" s="36" t="e">
        <f>COUNTIFS('Matriz de Riesgos Integrada'!#REF!,$A60,'Matriz de Riesgos Integrada'!#REF!,"SI")</f>
        <v>#REF!</v>
      </c>
      <c r="E60" s="56" t="e">
        <f>COUNTIF('Matriz de Riesgos Integrada'!$B$13:$B$419,A60)-D60</f>
        <v>#REF!</v>
      </c>
      <c r="F60" s="153" t="s">
        <v>320</v>
      </c>
    </row>
    <row r="61" spans="1:6">
      <c r="A61" s="153" t="s">
        <v>147</v>
      </c>
      <c r="B61" s="153" t="s">
        <v>148</v>
      </c>
      <c r="C61" s="153"/>
      <c r="D61" s="36" t="e">
        <f>COUNTIFS('Matriz de Riesgos Integrada'!#REF!,$A61,'Matriz de Riesgos Integrada'!#REF!,"SI")</f>
        <v>#REF!</v>
      </c>
      <c r="E61" s="56" t="e">
        <f>COUNTIF('Matriz de Riesgos Integrada'!$B$13:$B$419,A61)-D61</f>
        <v>#REF!</v>
      </c>
      <c r="F61" s="153" t="s">
        <v>321</v>
      </c>
    </row>
    <row r="62" spans="1:6">
      <c r="A62" s="153" t="s">
        <v>215</v>
      </c>
      <c r="B62" s="153" t="s">
        <v>216</v>
      </c>
      <c r="C62" s="153"/>
      <c r="D62" s="36" t="e">
        <f>COUNTIFS('Matriz de Riesgos Integrada'!#REF!,$A62,'Matriz de Riesgos Integrada'!#REF!,"SI")</f>
        <v>#REF!</v>
      </c>
      <c r="E62" s="56" t="e">
        <f>COUNTIF('Matriz de Riesgos Integrada'!$B$13:$B$419,A62)-D62</f>
        <v>#REF!</v>
      </c>
      <c r="F62" s="153" t="s">
        <v>322</v>
      </c>
    </row>
    <row r="63" spans="1:6">
      <c r="A63" s="153" t="s">
        <v>156</v>
      </c>
      <c r="B63" s="153" t="s">
        <v>148</v>
      </c>
      <c r="C63" s="153"/>
      <c r="D63" s="36" t="e">
        <f>COUNTIFS('Matriz de Riesgos Integrada'!#REF!,$A63,'Matriz de Riesgos Integrada'!#REF!,"SI")</f>
        <v>#REF!</v>
      </c>
      <c r="E63" s="56" t="e">
        <f>COUNTIF('Matriz de Riesgos Integrada'!$B$13:$B$419,A63)-D63</f>
        <v>#REF!</v>
      </c>
      <c r="F63" s="153" t="s">
        <v>218</v>
      </c>
    </row>
    <row r="64" spans="1:6">
      <c r="A64" s="153" t="s">
        <v>162</v>
      </c>
      <c r="B64" s="153" t="s">
        <v>159</v>
      </c>
      <c r="C64" s="153"/>
      <c r="D64" s="36" t="e">
        <f>COUNTIFS('Matriz de Riesgos Integrada'!#REF!,$A64,'Matriz de Riesgos Integrada'!#REF!,"SI")</f>
        <v>#REF!</v>
      </c>
      <c r="E64" s="56" t="e">
        <f>COUNTIF('Matriz de Riesgos Integrada'!$B$13:$B$419,A64)-D64</f>
        <v>#REF!</v>
      </c>
      <c r="F64" s="153" t="s">
        <v>154</v>
      </c>
    </row>
    <row r="65" spans="1:6">
      <c r="A65" s="153" t="s">
        <v>163</v>
      </c>
      <c r="B65" s="153" t="s">
        <v>159</v>
      </c>
      <c r="C65" s="153"/>
      <c r="D65" s="36" t="e">
        <f>COUNTIFS('Matriz de Riesgos Integrada'!#REF!,$A65,'Matriz de Riesgos Integrada'!#REF!,"SI")</f>
        <v>#REF!</v>
      </c>
      <c r="E65" s="56" t="e">
        <f>COUNTIF('Matriz de Riesgos Integrada'!$B$13:$B$419,A65)-D65</f>
        <v>#REF!</v>
      </c>
      <c r="F65" s="153" t="s">
        <v>168</v>
      </c>
    </row>
    <row r="66" spans="1:6">
      <c r="A66" s="153" t="s">
        <v>158</v>
      </c>
      <c r="B66" s="153" t="s">
        <v>159</v>
      </c>
      <c r="C66" s="153"/>
      <c r="D66" s="36" t="e">
        <f>COUNTIFS('Matriz de Riesgos Integrada'!#REF!,$A66,'Matriz de Riesgos Integrada'!#REF!,"SI")</f>
        <v>#REF!</v>
      </c>
      <c r="E66" s="56" t="e">
        <f>COUNTIF('Matriz de Riesgos Integrada'!$B$13:$B$419,A66)-D66</f>
        <v>#REF!</v>
      </c>
      <c r="F66" s="153" t="s">
        <v>323</v>
      </c>
    </row>
    <row r="67" spans="1:6">
      <c r="A67" s="153" t="s">
        <v>161</v>
      </c>
      <c r="B67" s="153" t="s">
        <v>159</v>
      </c>
      <c r="C67" s="153"/>
      <c r="D67" s="36" t="e">
        <f>COUNTIFS('Matriz de Riesgos Integrada'!#REF!,$A67,'Matriz de Riesgos Integrada'!#REF!,"SI")</f>
        <v>#REF!</v>
      </c>
      <c r="E67" s="56" t="e">
        <f>COUNTIF('Matriz de Riesgos Integrada'!$B$13:$B$419,A67)-D67</f>
        <v>#REF!</v>
      </c>
      <c r="F67" s="153" t="s">
        <v>324</v>
      </c>
    </row>
    <row r="68" spans="1:6">
      <c r="A68" s="153" t="s">
        <v>177</v>
      </c>
      <c r="B68" s="153" t="s">
        <v>159</v>
      </c>
      <c r="C68" s="153"/>
      <c r="D68" s="36" t="e">
        <f>COUNTIFS('Matriz de Riesgos Integrada'!#REF!,$A68,'Matriz de Riesgos Integrada'!#REF!,"SI")</f>
        <v>#REF!</v>
      </c>
      <c r="E68" s="56" t="e">
        <f>COUNTIF('Matriz de Riesgos Integrada'!$B$13:$B$419,A68)-D68</f>
        <v>#REF!</v>
      </c>
      <c r="F68" s="153" t="s">
        <v>325</v>
      </c>
    </row>
    <row r="69" spans="1:6">
      <c r="A69" s="153" t="s">
        <v>170</v>
      </c>
      <c r="B69" s="153" t="s">
        <v>159</v>
      </c>
      <c r="C69" s="153"/>
      <c r="D69" s="36" t="e">
        <f>COUNTIFS('Matriz de Riesgos Integrada'!#REF!,$A69,'Matriz de Riesgos Integrada'!#REF!,"SI")</f>
        <v>#REF!</v>
      </c>
      <c r="E69" s="56" t="e">
        <f>COUNTIF('Matriz de Riesgos Integrada'!$B$13:$B$419,A69)-D69</f>
        <v>#REF!</v>
      </c>
      <c r="F69" s="153" t="s">
        <v>326</v>
      </c>
    </row>
    <row r="70" spans="1:6">
      <c r="A70" s="153" t="s">
        <v>166</v>
      </c>
      <c r="B70" s="153" t="s">
        <v>159</v>
      </c>
      <c r="C70" s="153"/>
      <c r="D70" s="36" t="e">
        <f>COUNTIFS('Matriz de Riesgos Integrada'!#REF!,$A70,'Matriz de Riesgos Integrada'!#REF!,"SI")</f>
        <v>#REF!</v>
      </c>
      <c r="E70" s="56" t="e">
        <f>COUNTIF('Matriz de Riesgos Integrada'!$B$13:$B$419,A70)-D70</f>
        <v>#REF!</v>
      </c>
      <c r="F70" s="156"/>
    </row>
    <row r="71" spans="1:6">
      <c r="A71" s="153" t="s">
        <v>167</v>
      </c>
      <c r="B71" s="153" t="s">
        <v>148</v>
      </c>
      <c r="C71" s="153"/>
      <c r="D71" s="36" t="e">
        <f>COUNTIFS('Matriz de Riesgos Integrada'!#REF!,$A71,'Matriz de Riesgos Integrada'!#REF!,"SI")</f>
        <v>#REF!</v>
      </c>
      <c r="E71" s="56" t="e">
        <f>COUNTIF('Matriz de Riesgos Integrada'!$B$13:$B$419,A71)-D71</f>
        <v>#REF!</v>
      </c>
      <c r="F71" s="156"/>
    </row>
    <row r="72" spans="1:6">
      <c r="A72" s="153" t="s">
        <v>327</v>
      </c>
      <c r="B72" s="156"/>
      <c r="C72" s="156"/>
      <c r="D72" s="36" t="e">
        <f>SUM(D58:D71)</f>
        <v>#REF!</v>
      </c>
      <c r="E72" s="36" t="e">
        <f>SUM(E58:E71)</f>
        <v>#REF!</v>
      </c>
      <c r="F72" s="156"/>
    </row>
  </sheetData>
  <mergeCells count="5">
    <mergeCell ref="U25:V25"/>
    <mergeCell ref="U2:V2"/>
    <mergeCell ref="U11:V11"/>
    <mergeCell ref="M44:M45"/>
    <mergeCell ref="L44:L45"/>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BA9E24FD441CEC4F96205ECCBA1896D9" ma:contentTypeVersion="" ma:contentTypeDescription="Crear nuevo documento." ma:contentTypeScope="" ma:versionID="caf39620ea66a125937078143f7d4173">
  <xsd:schema xmlns:xsd="http://www.w3.org/2001/XMLSchema" xmlns:xs="http://www.w3.org/2001/XMLSchema" xmlns:p="http://schemas.microsoft.com/office/2006/metadata/properties" xmlns:ns2="7bf4d72c-892c-4baf-a433-0928d7e7756d" xmlns:ns3="748ac132-c697-4350-8b10-90a493109394" targetNamespace="http://schemas.microsoft.com/office/2006/metadata/properties" ma:root="true" ma:fieldsID="737b6eafebf46e7a828a7341ac11ccb9" ns2:_="" ns3:_="">
    <xsd:import namespace="7bf4d72c-892c-4baf-a433-0928d7e7756d"/>
    <xsd:import namespace="748ac132-c697-4350-8b10-90a493109394"/>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bf4d72c-892c-4baf-a433-0928d7e7756d" elementFormDefault="qualified">
    <xsd:import namespace="http://schemas.microsoft.com/office/2006/documentManagement/types"/>
    <xsd:import namespace="http://schemas.microsoft.com/office/infopath/2007/PartnerControls"/>
    <xsd:element name="SharedWithUsers" ma:index="8"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748ac132-c697-4350-8b10-90a493109394" elementFormDefault="qualified">
    <xsd:import namespace="http://schemas.microsoft.com/office/2006/documentManagement/types"/>
    <xsd:import namespace="http://schemas.microsoft.com/office/infopath/2007/PartnerControls"/>
    <xsd:element name="MediaServiceMetadata" ma:index="10" nillable="true" ma:displayName="MediaServiceMetadata" ma:description="" ma:hidden="true" ma:internalName="MediaServiceMetadata" ma:readOnly="true">
      <xsd:simpleType>
        <xsd:restriction base="dms:Note"/>
      </xsd:simpleType>
    </xsd:element>
    <xsd:element name="MediaServiceFastMetadata" ma:index="11" nillable="true" ma:displayName="MediaServiceFastMetadata" ma:description=""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E686CA85-DC82-4585-83F8-7E0250C7227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bf4d72c-892c-4baf-a433-0928d7e7756d"/>
    <ds:schemaRef ds:uri="748ac132-c697-4350-8b10-90a49310939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0D3F216-F157-4DE5-BD40-EF1C7E02CF9F}">
  <ds:schemaRefs>
    <ds:schemaRef ds:uri="http://schemas.microsoft.com/sharepoint/v3/contenttype/forms"/>
  </ds:schemaRefs>
</ds:datastoreItem>
</file>

<file path=customXml/itemProps3.xml><?xml version="1.0" encoding="utf-8"?>
<ds:datastoreItem xmlns:ds="http://schemas.openxmlformats.org/officeDocument/2006/customXml" ds:itemID="{99738856-1065-4CB1-9322-ACC5A6F207B4}">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6</vt:i4>
      </vt:variant>
      <vt:variant>
        <vt:lpstr>Rangos con nombre</vt:lpstr>
      </vt:variant>
      <vt:variant>
        <vt:i4>5</vt:i4>
      </vt:variant>
    </vt:vector>
  </HeadingPairs>
  <TitlesOfParts>
    <vt:vector size="11" baseType="lpstr">
      <vt:lpstr>Portada</vt:lpstr>
      <vt:lpstr>Mapa de Procesos</vt:lpstr>
      <vt:lpstr>Escalas de Valoración</vt:lpstr>
      <vt:lpstr>Matriz de Riesgos Integrada</vt:lpstr>
      <vt:lpstr> Gráficas</vt:lpstr>
      <vt:lpstr>Lista Desplegable</vt:lpstr>
      <vt:lpstr>' Gráficas'!Área_de_impresión</vt:lpstr>
      <vt:lpstr>'Escalas de Valoración'!Área_de_impresión</vt:lpstr>
      <vt:lpstr>'Matriz de Riesgos Integrada'!Área_de_impresión</vt:lpstr>
      <vt:lpstr>Portada!Área_de_impresión</vt:lpstr>
      <vt:lpstr>'Matriz de Riesgos Integrada'!Títulos_a_imprimir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Jeimy Vargas Cubides</dc:creator>
  <cp:keywords/>
  <dc:description/>
  <cp:lastModifiedBy>David Felipe Sanchez Mora</cp:lastModifiedBy>
  <cp:revision/>
  <dcterms:created xsi:type="dcterms:W3CDTF">2014-05-19T17:36:01Z</dcterms:created>
  <dcterms:modified xsi:type="dcterms:W3CDTF">2025-02-06T17:50:22Z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0x010100BA9E24FD441CEC4F96205ECCBA1896D9</vt:lpwstr>
  </property>
</Properties>
</file>