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PIC 2024 - copia\HOSPITAL ISAIAS DUARTE\"/>
    </mc:Choice>
  </mc:AlternateContent>
  <xr:revisionPtr revIDLastSave="0" documentId="8_{5A601964-CE93-4C86-9697-77A90427B431}" xr6:coauthVersionLast="47" xr6:coauthVersionMax="47" xr10:uidLastSave="{00000000-0000-0000-0000-000000000000}"/>
  <bookViews>
    <workbookView xWindow="-120" yWindow="-120" windowWidth="29040" windowHeight="15720" xr2:uid="{0FAE97C6-1568-4F9F-8682-87248FBC11CB}"/>
  </bookViews>
  <sheets>
    <sheet name="Contrato 1 IDC (2)" sheetId="1" r:id="rId1"/>
  </sheets>
  <definedNames>
    <definedName name="_xlnm.Print_Area" localSheetId="0">'Contrato 1 IDC (2)'!$A$1:$AF$13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1" i="1" l="1"/>
  <c r="U11" i="1"/>
  <c r="W10" i="1"/>
  <c r="X10" i="1" s="1"/>
  <c r="X8" i="1"/>
  <c r="W8" i="1"/>
  <c r="W6" i="1"/>
  <c r="X6" i="1" s="1"/>
  <c r="W4" i="1"/>
  <c r="X4" i="1" s="1"/>
  <c r="W3" i="1"/>
  <c r="W11" i="1" s="1"/>
  <c r="AF12" i="1" s="1"/>
  <c r="X3" i="1" l="1"/>
  <c r="X11" i="1" s="1"/>
  <c r="AF11" i="1"/>
  <c r="AF1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tc={CB0D58A2-CD7D-4C03-AFB2-B79F39168103}</author>
    <author>tc={CC594370-DC24-4FA9-A29E-B6BFA579AF97}</author>
  </authors>
  <commentList>
    <comment ref="Y7" authorId="0" shapeId="0" xr:uid="{CB0D58A2-CD7D-4C03-AFB2-B79F3916810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$14.491.497 Lógistica</t>
        </r>
      </text>
    </comment>
    <comment ref="Y9" authorId="1" shapeId="0" xr:uid="{CC594370-DC24-4FA9-A29E-B6BFA579AF9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$69.950.149</t>
        </r>
      </text>
    </comment>
  </commentList>
</comments>
</file>

<file path=xl/sharedStrings.xml><?xml version="1.0" encoding="utf-8"?>
<sst xmlns="http://schemas.openxmlformats.org/spreadsheetml/2006/main" count="144" uniqueCount="83">
  <si>
    <t>No</t>
  </si>
  <si>
    <t>Proyecto</t>
  </si>
  <si>
    <t>Descripcion Proyecto</t>
  </si>
  <si>
    <t>Programa</t>
  </si>
  <si>
    <t>CODIGO-CCPET</t>
  </si>
  <si>
    <t>NOMBRE DEL CCPET</t>
  </si>
  <si>
    <t>CODIGO - CPC</t>
  </si>
  <si>
    <t>NOMBRE DEL CPC</t>
  </si>
  <si>
    <t>FONDO</t>
  </si>
  <si>
    <t>Nombre Fondo</t>
  </si>
  <si>
    <t>Descripción de Linea de Accion</t>
  </si>
  <si>
    <t>Descripción de Programa</t>
  </si>
  <si>
    <t>Subprograma</t>
  </si>
  <si>
    <t>Descripción de Subprograma</t>
  </si>
  <si>
    <t>Codigo Meta Resultado</t>
  </si>
  <si>
    <t>Descripción de la Meta Resultado</t>
  </si>
  <si>
    <t>Actividad</t>
  </si>
  <si>
    <t>Descripción Técnica</t>
  </si>
  <si>
    <t>PPM: Actividad</t>
  </si>
  <si>
    <t>VALOR PRESUPUESTO TOTAL</t>
  </si>
  <si>
    <t>Ejecución</t>
  </si>
  <si>
    <t>VALOR</t>
  </si>
  <si>
    <t>VALOR ACTIVIDAD</t>
  </si>
  <si>
    <t>ENTORNO</t>
  </si>
  <si>
    <t>TALENTO HUMANO</t>
  </si>
  <si>
    <t>TIEMPO</t>
  </si>
  <si>
    <t>CANTIDAD</t>
  </si>
  <si>
    <t>VALOR UNITARIO</t>
  </si>
  <si>
    <t>VALOR TOTAL</t>
  </si>
  <si>
    <t>PI30-102347</t>
  </si>
  <si>
    <t>Fortalecimiento PARA LA GESTIÓN DE LA SALUD PUBLICA EN EL DEPARTAMENTO DEL   Valle del Cauca</t>
  </si>
  <si>
    <t>PI30-102347/1/1/03/02</t>
  </si>
  <si>
    <t>2.3.2.02.02.009</t>
  </si>
  <si>
    <t>Servicios para la
comunidad,
sociales y
personales</t>
  </si>
  <si>
    <t>Servicios de la administración
publica relacionados con la salud</t>
  </si>
  <si>
    <t>124202</t>
  </si>
  <si>
    <t>SGP-Salud-Salud pública</t>
  </si>
  <si>
    <t>LA501. GESTIÓN PUBLICA EFECTIVA: VALLE LÍDER</t>
  </si>
  <si>
    <t>PG50103. AUTORIDAD SANITARIA PARA LA GESTIÓN DE LA SALUD</t>
  </si>
  <si>
    <t>SP5010304. PROVISIÓN ADECUADA DE SERVICIOS DE SALUD</t>
  </si>
  <si>
    <t>MR50103002</t>
  </si>
  <si>
    <t>MR50103002. 100% DE LAS DIRECCIONES LOCALES DE SALUD - DLS CON CUMPLIENTO DE LAS FUNCIONES ESENCIALES EN SALUD PUBLICA, EN EL PERIODO DE GOBIERNO</t>
  </si>
  <si>
    <t>Ejecutar plan de gestión de la salud publica del componente Salud Sexual y Reproductiva con la entrega de insumos críticos en el departamento del Valle del Cauca.</t>
  </si>
  <si>
    <t xml:space="preserve">Realizar adquisición de insumos críticos hasta agotar recursos para el fortalecimiento de las accones para la salud sexual y reproductiva responsable y la reducción de embarazos en adolescentes:
- Condones de latex masculinos.
- Implantes subdermicos.
</t>
  </si>
  <si>
    <t>00000000000000040268</t>
  </si>
  <si>
    <t xml:space="preserve">INSTITUCIONAL </t>
  </si>
  <si>
    <t>NA</t>
  </si>
  <si>
    <t>9 MESES</t>
  </si>
  <si>
    <t>Monto agotable</t>
  </si>
  <si>
    <t>PI30-102347/1/2/02/01</t>
  </si>
  <si>
    <t>Ejecutar el plan de intervenciones colectivas en entornos institucionales con contenido de gestion del riesgo de la Salud sexual y r eproductiva en el Valle del Cauca.</t>
  </si>
  <si>
    <t xml:space="preserve">Implementar un modelo de innovación social en salud que contribuya a la reducción de la mortalidad materna y el mejoramiento de la salud de las 
gestantes en el territorio. Lo anterior, con el objetivo de fotalecer las capacidades técnicas y operativas del talento humano en salud para la detección temprana y el manejo oportuno de las complicaciones de las gestantes desde la mirada de la atención primaria en salud y la gestión del riesgo obstétrico. 
Incluye la conformación de equipo de expertos especialistas y el desarrollo de desarrollos en las modalidades virtuales, presenciales o in situ, la continuidad de la red de teleasistencia en el marco de la estrategia "Hospital Padrino" y la evaluación de los resultados de las intervenciones realizadas. Incluye logistica para el desarrollo </t>
  </si>
  <si>
    <t>00000000000000040280</t>
  </si>
  <si>
    <t>3 Ginecologos Intensivistas
1 Ginecologo maternofetal 
1 Ginecologo endocrinologo
1 Uro Ginecologo
10 Ginecologos</t>
  </si>
  <si>
    <t>8 MESES</t>
  </si>
  <si>
    <t>70 Talleres</t>
  </si>
  <si>
    <t>Logistica para el desarrollo de actividades</t>
  </si>
  <si>
    <t>40 Municipios</t>
  </si>
  <si>
    <t>PI30-102347/1/3/01/03</t>
  </si>
  <si>
    <t>Ejecutar el plan de intervenciones colectivas gestión del riesgo de enfermedades crónicas no transmisibles según curso de vida en el departamento del Valle del Cauca.</t>
  </si>
  <si>
    <t>Conformar equipo de auxiliares de enfermería asignando un profesional por municipio, para realizar busqueda activa comunitaria de pacientes con diagnistico con Enfermedades Cronicas No Transmisibles, mediante trabajo articulado y coordinado con la ESE y DLS de cada uno de los municipios.
Incluye el desarrollo e implementación de actividades de información en salud con enfasis en la importancia de los estilos de vida saludable y de la adherencia a los programas de control de ECNT.</t>
  </si>
  <si>
    <t>00000000000000040299</t>
  </si>
  <si>
    <t>COMUNITARIO</t>
  </si>
  <si>
    <t>40 Auxiliares de Enfermería</t>
  </si>
  <si>
    <t>7,5 Meses</t>
  </si>
  <si>
    <t>PI30-102347/1/2/02/02</t>
  </si>
  <si>
    <t>Ejecutar el plan de intervenciones colectivas en el contenido de promocion de la Salud Sexual Reproductiva en el departamento del Va lle del cauca.</t>
  </si>
  <si>
    <t>Conformar un equipo de profesionales de enfermería asignando una por región (8 en total) para la  identificación de población en vulnerabilidad y el desarrollo de actividades de información en salud en el marco de las estrategias de prevención de enfermedades de transmisión sexual, con enfasis en prevención de sifiliscongenita. Incluye el desarrollo de material educativo y la logistica para el desarrollo de actividades.</t>
  </si>
  <si>
    <t>00000000000000040281</t>
  </si>
  <si>
    <t>8 Profesionales de Enfermería</t>
  </si>
  <si>
    <t>8 Profesionales de enfermería</t>
  </si>
  <si>
    <t>PI30-102347/1/2/02/03</t>
  </si>
  <si>
    <t>Ejecutar el plan de intervenciones colectivas en el contenido de salud sexual y reproductiva, gestión del riesgo en los municipios del departamento de Valle del Cauca</t>
  </si>
  <si>
    <t>Desarrollo de logistica a todo costo para realizar un encuentro en modalidad virtual presencial, en el que se garantice participación de jóvenes lideres de los Servicios de Salud Amigables para Adolescentes y Jóvenes de los 40 municipios del Valle del Cauca, con inclusión de jóvenes tanto de la zona urbana, como de la zona rural. Mínimo 10 jóvenes por municipio.</t>
  </si>
  <si>
    <t>00000000000000040797</t>
  </si>
  <si>
    <t>Mínimo 10 jóvenes por municipio</t>
  </si>
  <si>
    <t>Valor Total Ejecución</t>
  </si>
  <si>
    <t>5% Mantenimiento</t>
  </si>
  <si>
    <t>Valor Total Contrato</t>
  </si>
  <si>
    <t>Los valores unitarios corresponden al presupuesto estimado para el desarrollo de las actividades con los actores del sistema que se describen en cada actividad, incluyen materiales, insumos y talento humano necesario. Corresponden al valor histórico de las actividades, se sustentará el gasto de los recursos con los verificadores correspondientes al momento de la supervisión.</t>
  </si>
  <si>
    <t>Decreto 1769 de 1994, por el cual se reglamenta el artículo 90 del Decreto 1298 de 1984 en el Articulo 1 refiere que ” el presente Decreto tiene por objeto regular los componentes y criterios básicos para la asignación y utilización de los recursos financieros, 5% del presupuesto total, destinados al mantenimiento de la infraestructura en los hospitales públicos...”. Por lo anterior de cada actividad se descuenta el 5%</t>
  </si>
  <si>
    <t>ANEXO TÉCNICO HOSPITAL ISAIAS DUARTE CANCINO - PLAN DE INTERVENCIONES COLECTIVAS PIC 2024</t>
  </si>
  <si>
    <t>VALOR 6 ONCEAVAS Y ÚLTIMA DOCEAVA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</si>
</sst>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family val="2"/>
    </font>
    <font>
      <sz val="11"/>
      <color theme="1"/>
      <name val="Arial"/>
      <family val="2"/>
    </font>
    <font>
      <sz val="12"/>
      <color theme="1"/>
      <name val="Arial"/>
      <family val="2"/>
    </font>
    <font>
      <b/>
      <sz val="12"/>
      <color theme="1"/>
      <name val="Calibri"/>
      <family val="2"/>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cellStyleXfs>
  <cellXfs count="45">
    <xf numFmtId="0" fontId="0" fillId="0" borderId="0" xfId="0"/>
    <xf numFmtId="0" fontId="4" fillId="0" borderId="0" xfId="0" applyFont="1" applyAlignment="1">
      <alignment vertical="center" wrapText="1"/>
    </xf>
    <xf numFmtId="0" fontId="5" fillId="0" borderId="0" xfId="0" applyFont="1" applyAlignment="1">
      <alignment vertical="center" wrapText="1"/>
    </xf>
    <xf numFmtId="164" fontId="5" fillId="0" borderId="0" xfId="0" applyNumberFormat="1" applyFont="1" applyAlignment="1">
      <alignment vertical="center" wrapText="1"/>
    </xf>
    <xf numFmtId="164" fontId="2" fillId="0" borderId="2" xfId="0" applyNumberFormat="1" applyFont="1" applyBorder="1" applyAlignment="1">
      <alignment wrapText="1"/>
    </xf>
    <xf numFmtId="164" fontId="5" fillId="0" borderId="0" xfId="2" applyNumberFormat="1" applyFont="1" applyAlignment="1">
      <alignment vertical="center" wrapText="1"/>
    </xf>
    <xf numFmtId="164" fontId="5" fillId="2" borderId="0" xfId="2" applyNumberFormat="1" applyFont="1" applyFill="1" applyAlignment="1">
      <alignment vertical="center" wrapText="1"/>
    </xf>
    <xf numFmtId="164" fontId="5" fillId="2" borderId="0" xfId="0" applyNumberFormat="1" applyFont="1" applyFill="1" applyAlignment="1">
      <alignment vertical="center" wrapText="1"/>
    </xf>
    <xf numFmtId="0" fontId="2" fillId="0" borderId="2" xfId="0" applyFont="1" applyBorder="1" applyAlignment="1">
      <alignment wrapText="1"/>
    </xf>
    <xf numFmtId="0" fontId="0" fillId="0" borderId="0" xfId="0" applyAlignment="1">
      <alignment wrapText="1"/>
    </xf>
    <xf numFmtId="0" fontId="3" fillId="0" borderId="2" xfId="0" applyFont="1" applyFill="1" applyBorder="1" applyAlignment="1">
      <alignment horizontal="center" vertical="center" wrapText="1"/>
    </xf>
    <xf numFmtId="43" fontId="3" fillId="0" borderId="2" xfId="1" applyFont="1" applyFill="1" applyBorder="1" applyAlignment="1">
      <alignment horizontal="center" vertical="center" wrapText="1"/>
    </xf>
    <xf numFmtId="9" fontId="3" fillId="0" borderId="2" xfId="0" applyNumberFormat="1" applyFont="1" applyFill="1" applyBorder="1" applyAlignment="1">
      <alignment vertical="center" wrapText="1"/>
    </xf>
    <xf numFmtId="0" fontId="5" fillId="0" borderId="2" xfId="0" applyFont="1" applyFill="1" applyBorder="1" applyAlignment="1">
      <alignment horizontal="center" vertical="center" wrapText="1"/>
    </xf>
    <xf numFmtId="0" fontId="5" fillId="0" borderId="2" xfId="3" applyFont="1" applyFill="1" applyBorder="1" applyAlignment="1">
      <alignment vertical="center" wrapText="1"/>
    </xf>
    <xf numFmtId="0" fontId="5" fillId="0" borderId="2" xfId="3" applyFont="1" applyFill="1" applyBorder="1" applyAlignment="1">
      <alignment horizontal="center" vertical="center" wrapText="1"/>
    </xf>
    <xf numFmtId="49" fontId="5" fillId="0" borderId="2" xfId="3" applyNumberFormat="1" applyFont="1" applyFill="1" applyBorder="1" applyAlignment="1">
      <alignment horizontal="center" vertical="center" wrapText="1"/>
    </xf>
    <xf numFmtId="0" fontId="5" fillId="0" borderId="2" xfId="0" applyFont="1" applyFill="1" applyBorder="1" applyAlignment="1">
      <alignment vertical="center" wrapText="1"/>
    </xf>
    <xf numFmtId="43" fontId="5" fillId="0" borderId="2" xfId="1" applyFont="1" applyFill="1" applyBorder="1" applyAlignment="1">
      <alignment vertical="center" wrapText="1"/>
    </xf>
    <xf numFmtId="164" fontId="5" fillId="0" borderId="2" xfId="2" applyNumberFormat="1" applyFont="1" applyFill="1" applyBorder="1" applyAlignment="1">
      <alignment horizontal="center" vertical="center" wrapText="1"/>
    </xf>
    <xf numFmtId="164" fontId="5" fillId="0" borderId="2" xfId="0" applyNumberFormat="1" applyFont="1" applyFill="1" applyBorder="1" applyAlignment="1">
      <alignment horizontal="center" vertical="center" wrapText="1"/>
    </xf>
    <xf numFmtId="164" fontId="5" fillId="0" borderId="2" xfId="2" applyNumberFormat="1" applyFont="1" applyFill="1" applyBorder="1" applyAlignment="1">
      <alignment vertical="center" wrapText="1"/>
    </xf>
    <xf numFmtId="164" fontId="5" fillId="0" borderId="2" xfId="0" applyNumberFormat="1" applyFont="1" applyFill="1" applyBorder="1" applyAlignment="1">
      <alignment vertical="center" wrapText="1"/>
    </xf>
    <xf numFmtId="0" fontId="5" fillId="0" borderId="3" xfId="0" applyFont="1" applyFill="1" applyBorder="1" applyAlignment="1">
      <alignment vertical="center" wrapText="1"/>
    </xf>
    <xf numFmtId="0" fontId="5" fillId="0" borderId="4" xfId="0" applyFont="1" applyFill="1" applyBorder="1" applyAlignment="1">
      <alignment vertical="center" wrapText="1"/>
    </xf>
    <xf numFmtId="0" fontId="0" fillId="0" borderId="0" xfId="0" applyFill="1"/>
    <xf numFmtId="164" fontId="0" fillId="0" borderId="0" xfId="0" applyNumberFormat="1" applyFill="1"/>
    <xf numFmtId="164" fontId="2" fillId="0" borderId="2" xfId="0" applyNumberFormat="1" applyFont="1" applyFill="1" applyBorder="1" applyAlignment="1">
      <alignment vertical="center"/>
    </xf>
    <xf numFmtId="0" fontId="2" fillId="0" borderId="2" xfId="0" applyFont="1" applyFill="1" applyBorder="1" applyAlignment="1">
      <alignment wrapText="1"/>
    </xf>
    <xf numFmtId="164" fontId="2" fillId="0" borderId="2" xfId="0" applyNumberFormat="1" applyFont="1" applyFill="1" applyBorder="1" applyAlignment="1">
      <alignment wrapText="1"/>
    </xf>
    <xf numFmtId="0" fontId="4" fillId="0" borderId="2" xfId="0" applyFont="1" applyFill="1" applyBorder="1" applyAlignment="1">
      <alignment horizontal="center" vertical="center" wrapText="1"/>
    </xf>
    <xf numFmtId="43" fontId="5" fillId="0" borderId="3" xfId="1" applyFont="1" applyFill="1" applyBorder="1" applyAlignment="1">
      <alignment horizontal="center" vertical="center" wrapText="1"/>
    </xf>
    <xf numFmtId="43" fontId="5" fillId="0" borderId="4" xfId="1" applyFont="1" applyFill="1" applyBorder="1" applyAlignment="1">
      <alignment horizontal="center" vertical="center" wrapText="1"/>
    </xf>
    <xf numFmtId="164" fontId="5" fillId="0" borderId="3" xfId="2" applyNumberFormat="1" applyFont="1" applyFill="1" applyBorder="1" applyAlignment="1">
      <alignment horizontal="center" vertical="center" wrapText="1"/>
    </xf>
    <xf numFmtId="164" fontId="5" fillId="0" borderId="4" xfId="2" applyNumberFormat="1" applyFont="1" applyFill="1" applyBorder="1" applyAlignment="1">
      <alignment horizontal="center" vertical="center" wrapText="1"/>
    </xf>
    <xf numFmtId="0" fontId="6" fillId="0" borderId="1" xfId="0" applyFont="1" applyFill="1" applyBorder="1" applyAlignment="1">
      <alignment horizontal="center"/>
    </xf>
    <xf numFmtId="164" fontId="5" fillId="0" borderId="3" xfId="0" applyNumberFormat="1" applyFont="1" applyFill="1" applyBorder="1" applyAlignment="1">
      <alignment horizontal="center" vertical="center" wrapText="1"/>
    </xf>
    <xf numFmtId="164" fontId="5" fillId="0" borderId="4"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164" fontId="5" fillId="0" borderId="2" xfId="2" applyNumberFormat="1" applyFont="1" applyFill="1" applyBorder="1" applyAlignment="1">
      <alignment horizontal="center" vertical="center" wrapText="1"/>
    </xf>
    <xf numFmtId="164" fontId="5"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3" xfId="3" applyFont="1" applyFill="1" applyBorder="1" applyAlignment="1">
      <alignment horizontal="center" vertical="center" wrapText="1"/>
    </xf>
    <xf numFmtId="0" fontId="5" fillId="0" borderId="4" xfId="3" applyFont="1" applyFill="1" applyBorder="1" applyAlignment="1">
      <alignment horizontal="center" vertical="center" wrapText="1"/>
    </xf>
  </cellXfs>
  <cellStyles count="4">
    <cellStyle name="Millares" xfId="1" builtinId="3"/>
    <cellStyle name="Moneda" xfId="2" builtinId="4"/>
    <cellStyle name="Normal" xfId="0" builtinId="0"/>
    <cellStyle name="Normal 11" xfId="3" xr:uid="{74657E08-7F11-4A18-B8A9-6BF03E052C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Sistemas Salud" id="{0D071F36-91DA-4AD5-BA3C-D86E37B3646C}" userId="2c9ff9e3f5b4fec7"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B7" dT="2024-03-16T15:38:23.87" personId="{0D071F36-91DA-4AD5-BA3C-D86E37B3646C}" id="{CB0D58A2-CD7D-4C03-AFB2-B79F39168103}">
    <text>$14.491.497 Lógistica</text>
  </threadedComment>
  <threadedComment ref="AB9" dT="2024-03-16T16:16:20.32" personId="{0D071F36-91DA-4AD5-BA3C-D86E37B3646C}" id="{CC594370-DC24-4FA9-A29E-B6BFA579AF97}">
    <text>$69.950.149</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2BBB6-0F84-4101-8A07-31028744D5A8}">
  <sheetPr>
    <tabColor rgb="FFCC99FF"/>
    <pageSetUpPr fitToPage="1"/>
  </sheetPr>
  <dimension ref="A1:AG13"/>
  <sheetViews>
    <sheetView tabSelected="1" view="pageBreakPreview" topLeftCell="R6" zoomScale="60" zoomScaleNormal="60" workbookViewId="0">
      <selection activeCell="AG1" sqref="AG1:AG1048576"/>
    </sheetView>
  </sheetViews>
  <sheetFormatPr baseColWidth="10" defaultRowHeight="15" x14ac:dyDescent="0.25"/>
  <cols>
    <col min="1" max="1" width="6.42578125" customWidth="1"/>
    <col min="2" max="2" width="26.5703125" customWidth="1"/>
    <col min="3" max="3" width="38.7109375" customWidth="1"/>
    <col min="4" max="4" width="16.85546875" customWidth="1"/>
    <col min="5" max="5" width="23" customWidth="1"/>
    <col min="6" max="6" width="18.7109375" customWidth="1"/>
    <col min="7" max="7" width="14.85546875" customWidth="1"/>
    <col min="8" max="8" width="19.5703125" customWidth="1"/>
    <col min="10" max="10" width="26.5703125" customWidth="1"/>
    <col min="11" max="12" width="23.85546875" customWidth="1"/>
    <col min="13" max="13" width="26.7109375" customWidth="1"/>
    <col min="14" max="14" width="23.85546875" customWidth="1"/>
    <col min="15" max="15" width="34.85546875" customWidth="1"/>
    <col min="16" max="16" width="21.85546875" customWidth="1"/>
    <col min="17" max="17" width="52.5703125" customWidth="1"/>
    <col min="18" max="18" width="43.42578125" customWidth="1"/>
    <col min="19" max="19" width="55.7109375" customWidth="1"/>
    <col min="20" max="20" width="27" customWidth="1"/>
    <col min="21" max="21" width="25.28515625" hidden="1" customWidth="1"/>
    <col min="22" max="22" width="33" customWidth="1"/>
    <col min="23" max="24" width="22.5703125" customWidth="1"/>
    <col min="25" max="26" width="24.140625" customWidth="1"/>
    <col min="27" max="27" width="24.28515625" customWidth="1"/>
    <col min="28" max="28" width="20.42578125" customWidth="1"/>
    <col min="29" max="30" width="16.140625" customWidth="1"/>
    <col min="31" max="31" width="17.7109375" customWidth="1"/>
    <col min="32" max="32" width="26" customWidth="1"/>
    <col min="33" max="33" width="24.42578125" customWidth="1"/>
  </cols>
  <sheetData>
    <row r="1" spans="1:33" ht="15.75" x14ac:dyDescent="0.25">
      <c r="A1" s="35" t="s">
        <v>81</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row>
    <row r="2" spans="1:33" s="1" customFormat="1" ht="51" customHeight="1" x14ac:dyDescent="0.25">
      <c r="A2" s="10" t="s">
        <v>0</v>
      </c>
      <c r="B2" s="10" t="s">
        <v>1</v>
      </c>
      <c r="C2" s="10" t="s">
        <v>2</v>
      </c>
      <c r="D2" s="10" t="s">
        <v>3</v>
      </c>
      <c r="E2" s="10" t="s">
        <v>4</v>
      </c>
      <c r="F2" s="10" t="s">
        <v>5</v>
      </c>
      <c r="G2" s="10" t="s">
        <v>6</v>
      </c>
      <c r="H2" s="10" t="s">
        <v>7</v>
      </c>
      <c r="I2" s="10" t="s">
        <v>8</v>
      </c>
      <c r="J2" s="10" t="s">
        <v>9</v>
      </c>
      <c r="K2" s="11" t="s">
        <v>10</v>
      </c>
      <c r="L2" s="11" t="s">
        <v>3</v>
      </c>
      <c r="M2" s="11" t="s">
        <v>11</v>
      </c>
      <c r="N2" s="11" t="s">
        <v>12</v>
      </c>
      <c r="O2" s="11" t="s">
        <v>13</v>
      </c>
      <c r="P2" s="10" t="s">
        <v>14</v>
      </c>
      <c r="Q2" s="10" t="s">
        <v>15</v>
      </c>
      <c r="R2" s="10" t="s">
        <v>16</v>
      </c>
      <c r="S2" s="10" t="s">
        <v>17</v>
      </c>
      <c r="T2" s="11" t="s">
        <v>18</v>
      </c>
      <c r="U2" s="10" t="s">
        <v>19</v>
      </c>
      <c r="V2" s="10" t="s">
        <v>82</v>
      </c>
      <c r="W2" s="12">
        <v>0.05</v>
      </c>
      <c r="X2" s="12" t="s">
        <v>20</v>
      </c>
      <c r="Y2" s="10" t="s">
        <v>21</v>
      </c>
      <c r="Z2" s="10" t="s">
        <v>22</v>
      </c>
      <c r="AA2" s="10" t="s">
        <v>23</v>
      </c>
      <c r="AB2" s="10" t="s">
        <v>24</v>
      </c>
      <c r="AC2" s="10" t="s">
        <v>25</v>
      </c>
      <c r="AD2" s="10" t="s">
        <v>26</v>
      </c>
      <c r="AE2" s="10" t="s">
        <v>27</v>
      </c>
      <c r="AF2" s="10" t="s">
        <v>28</v>
      </c>
    </row>
    <row r="3" spans="1:33" s="2" customFormat="1" ht="201.75" customHeight="1" x14ac:dyDescent="0.25">
      <c r="A3" s="13">
        <v>1</v>
      </c>
      <c r="B3" s="13" t="s">
        <v>29</v>
      </c>
      <c r="C3" s="13" t="s">
        <v>30</v>
      </c>
      <c r="D3" s="13" t="s">
        <v>31</v>
      </c>
      <c r="E3" s="13" t="s">
        <v>32</v>
      </c>
      <c r="F3" s="13" t="s">
        <v>33</v>
      </c>
      <c r="G3" s="13">
        <v>91122</v>
      </c>
      <c r="H3" s="13" t="s">
        <v>34</v>
      </c>
      <c r="I3" s="13" t="s">
        <v>35</v>
      </c>
      <c r="J3" s="13" t="s">
        <v>36</v>
      </c>
      <c r="K3" s="14" t="s">
        <v>37</v>
      </c>
      <c r="L3" s="15">
        <v>50103</v>
      </c>
      <c r="M3" s="14" t="s">
        <v>38</v>
      </c>
      <c r="N3" s="15">
        <v>5010304</v>
      </c>
      <c r="O3" s="14" t="s">
        <v>39</v>
      </c>
      <c r="P3" s="16" t="s">
        <v>40</v>
      </c>
      <c r="Q3" s="14" t="s">
        <v>41</v>
      </c>
      <c r="R3" s="17" t="s">
        <v>42</v>
      </c>
      <c r="S3" s="17" t="s">
        <v>43</v>
      </c>
      <c r="T3" s="18" t="s">
        <v>44</v>
      </c>
      <c r="U3" s="19">
        <v>106284768</v>
      </c>
      <c r="V3" s="20">
        <v>61999448.000000007</v>
      </c>
      <c r="W3" s="21">
        <f>+V3*$W$2</f>
        <v>3099972.4000000004</v>
      </c>
      <c r="X3" s="21">
        <f>+V3-W3</f>
        <v>58899475.600000009</v>
      </c>
      <c r="Y3" s="22">
        <v>58899475.600000009</v>
      </c>
      <c r="Z3" s="22">
        <v>58899475.600000009</v>
      </c>
      <c r="AA3" s="17" t="s">
        <v>45</v>
      </c>
      <c r="AB3" s="17" t="s">
        <v>46</v>
      </c>
      <c r="AC3" s="17" t="s">
        <v>47</v>
      </c>
      <c r="AD3" s="17" t="s">
        <v>48</v>
      </c>
      <c r="AE3" s="17" t="s">
        <v>46</v>
      </c>
      <c r="AF3" s="22">
        <v>58899475.600000009</v>
      </c>
    </row>
    <row r="4" spans="1:33" s="2" customFormat="1" ht="309.75" customHeight="1" x14ac:dyDescent="0.25">
      <c r="A4" s="41">
        <v>2</v>
      </c>
      <c r="B4" s="41" t="s">
        <v>29</v>
      </c>
      <c r="C4" s="41" t="s">
        <v>30</v>
      </c>
      <c r="D4" s="41" t="s">
        <v>49</v>
      </c>
      <c r="E4" s="41" t="s">
        <v>32</v>
      </c>
      <c r="F4" s="41" t="s">
        <v>33</v>
      </c>
      <c r="G4" s="41">
        <v>91122</v>
      </c>
      <c r="H4" s="41" t="s">
        <v>34</v>
      </c>
      <c r="I4" s="41" t="s">
        <v>35</v>
      </c>
      <c r="J4" s="41" t="s">
        <v>36</v>
      </c>
      <c r="K4" s="41" t="s">
        <v>37</v>
      </c>
      <c r="L4" s="41">
        <v>50103</v>
      </c>
      <c r="M4" s="41" t="s">
        <v>38</v>
      </c>
      <c r="N4" s="41">
        <v>5010304</v>
      </c>
      <c r="O4" s="43" t="s">
        <v>39</v>
      </c>
      <c r="P4" s="43" t="s">
        <v>40</v>
      </c>
      <c r="Q4" s="43" t="s">
        <v>41</v>
      </c>
      <c r="R4" s="41" t="s">
        <v>50</v>
      </c>
      <c r="S4" s="23" t="s">
        <v>51</v>
      </c>
      <c r="T4" s="31" t="s">
        <v>52</v>
      </c>
      <c r="U4" s="33">
        <v>1495597963</v>
      </c>
      <c r="V4" s="33">
        <v>872432145.08333349</v>
      </c>
      <c r="W4" s="33">
        <f t="shared" ref="W4:W10" si="0">+V4*$W$2</f>
        <v>43621607.254166678</v>
      </c>
      <c r="X4" s="33">
        <f>+V4-W4</f>
        <v>828810537.82916677</v>
      </c>
      <c r="Y4" s="21">
        <v>538726850</v>
      </c>
      <c r="Z4" s="33">
        <v>828810538.24020839</v>
      </c>
      <c r="AA4" s="38" t="s">
        <v>45</v>
      </c>
      <c r="AB4" s="38" t="s">
        <v>53</v>
      </c>
      <c r="AC4" s="38" t="s">
        <v>54</v>
      </c>
      <c r="AD4" s="17" t="s">
        <v>55</v>
      </c>
      <c r="AE4" s="21">
        <v>7696097.8571428573</v>
      </c>
      <c r="AF4" s="39">
        <v>828810538.24020839</v>
      </c>
      <c r="AG4" s="6"/>
    </row>
    <row r="5" spans="1:33" s="2" customFormat="1" ht="77.25" customHeight="1" x14ac:dyDescent="0.25">
      <c r="A5" s="42"/>
      <c r="B5" s="42"/>
      <c r="C5" s="42"/>
      <c r="D5" s="42"/>
      <c r="E5" s="42"/>
      <c r="F5" s="42"/>
      <c r="G5" s="42"/>
      <c r="H5" s="42"/>
      <c r="I5" s="42"/>
      <c r="J5" s="42"/>
      <c r="K5" s="42"/>
      <c r="L5" s="42"/>
      <c r="M5" s="42"/>
      <c r="N5" s="42"/>
      <c r="O5" s="44"/>
      <c r="P5" s="44"/>
      <c r="Q5" s="44"/>
      <c r="R5" s="42"/>
      <c r="S5" s="24" t="s">
        <v>56</v>
      </c>
      <c r="T5" s="32"/>
      <c r="U5" s="34"/>
      <c r="V5" s="34"/>
      <c r="W5" s="34"/>
      <c r="X5" s="34"/>
      <c r="Y5" s="21">
        <v>290083688.24020839</v>
      </c>
      <c r="Z5" s="34"/>
      <c r="AA5" s="38"/>
      <c r="AB5" s="38"/>
      <c r="AC5" s="38"/>
      <c r="AD5" s="17" t="s">
        <v>57</v>
      </c>
      <c r="AE5" s="21">
        <v>7252092.2060052101</v>
      </c>
      <c r="AF5" s="39"/>
    </row>
    <row r="6" spans="1:33" s="2" customFormat="1" ht="198" customHeight="1" x14ac:dyDescent="0.25">
      <c r="A6" s="13">
        <v>3</v>
      </c>
      <c r="B6" s="13" t="s">
        <v>29</v>
      </c>
      <c r="C6" s="13" t="s">
        <v>30</v>
      </c>
      <c r="D6" s="13" t="s">
        <v>58</v>
      </c>
      <c r="E6" s="13" t="s">
        <v>32</v>
      </c>
      <c r="F6" s="13" t="s">
        <v>33</v>
      </c>
      <c r="G6" s="13">
        <v>91122</v>
      </c>
      <c r="H6" s="13" t="s">
        <v>34</v>
      </c>
      <c r="I6" s="13" t="s">
        <v>35</v>
      </c>
      <c r="J6" s="13" t="s">
        <v>36</v>
      </c>
      <c r="K6" s="14" t="s">
        <v>37</v>
      </c>
      <c r="L6" s="15">
        <v>50103</v>
      </c>
      <c r="M6" s="14" t="s">
        <v>38</v>
      </c>
      <c r="N6" s="15">
        <v>5010304</v>
      </c>
      <c r="O6" s="14" t="s">
        <v>39</v>
      </c>
      <c r="P6" s="16" t="s">
        <v>40</v>
      </c>
      <c r="Q6" s="14" t="s">
        <v>41</v>
      </c>
      <c r="R6" s="41" t="s">
        <v>59</v>
      </c>
      <c r="S6" s="17" t="s">
        <v>60</v>
      </c>
      <c r="T6" s="31" t="s">
        <v>61</v>
      </c>
      <c r="U6" s="19">
        <v>2124568510</v>
      </c>
      <c r="V6" s="36">
        <v>1239331630.8333335</v>
      </c>
      <c r="W6" s="33">
        <f t="shared" si="0"/>
        <v>61966581.541666679</v>
      </c>
      <c r="X6" s="33">
        <f t="shared" ref="X6:X10" si="1">+V6-W6</f>
        <v>1177365049.2916667</v>
      </c>
      <c r="Y6" s="22">
        <v>750795900</v>
      </c>
      <c r="Z6" s="40">
        <v>1177365049.2520833</v>
      </c>
      <c r="AA6" s="38" t="s">
        <v>62</v>
      </c>
      <c r="AB6" s="38" t="s">
        <v>63</v>
      </c>
      <c r="AC6" s="38" t="s">
        <v>64</v>
      </c>
      <c r="AD6" s="17" t="s">
        <v>63</v>
      </c>
      <c r="AE6" s="21">
        <v>2502653</v>
      </c>
      <c r="AF6" s="40">
        <v>1177365049.2520833</v>
      </c>
      <c r="AG6" s="3"/>
    </row>
    <row r="7" spans="1:33" s="2" customFormat="1" ht="68.25" customHeight="1" x14ac:dyDescent="0.25">
      <c r="A7" s="13"/>
      <c r="B7" s="13"/>
      <c r="C7" s="13"/>
      <c r="D7" s="13"/>
      <c r="E7" s="13"/>
      <c r="F7" s="13"/>
      <c r="G7" s="13"/>
      <c r="H7" s="13"/>
      <c r="I7" s="13"/>
      <c r="J7" s="13"/>
      <c r="K7" s="14"/>
      <c r="L7" s="15"/>
      <c r="M7" s="14"/>
      <c r="N7" s="15"/>
      <c r="O7" s="14"/>
      <c r="P7" s="16"/>
      <c r="Q7" s="14"/>
      <c r="R7" s="42"/>
      <c r="S7" s="24" t="s">
        <v>56</v>
      </c>
      <c r="T7" s="32"/>
      <c r="U7" s="19"/>
      <c r="V7" s="37"/>
      <c r="W7" s="34"/>
      <c r="X7" s="34"/>
      <c r="Y7" s="22">
        <v>426569149.25208336</v>
      </c>
      <c r="Z7" s="40"/>
      <c r="AA7" s="38"/>
      <c r="AB7" s="38"/>
      <c r="AC7" s="38"/>
      <c r="AD7" s="17" t="s">
        <v>57</v>
      </c>
      <c r="AE7" s="21">
        <v>1421897.1641736112</v>
      </c>
      <c r="AF7" s="38"/>
    </row>
    <row r="8" spans="1:33" s="2" customFormat="1" ht="149.1" customHeight="1" x14ac:dyDescent="0.25">
      <c r="A8" s="13">
        <v>4</v>
      </c>
      <c r="B8" s="13" t="s">
        <v>29</v>
      </c>
      <c r="C8" s="13" t="s">
        <v>30</v>
      </c>
      <c r="D8" s="13" t="s">
        <v>65</v>
      </c>
      <c r="E8" s="13" t="s">
        <v>32</v>
      </c>
      <c r="F8" s="13" t="s">
        <v>33</v>
      </c>
      <c r="G8" s="13">
        <v>91122</v>
      </c>
      <c r="H8" s="13" t="s">
        <v>34</v>
      </c>
      <c r="I8" s="13" t="s">
        <v>35</v>
      </c>
      <c r="J8" s="13" t="s">
        <v>36</v>
      </c>
      <c r="K8" s="14" t="s">
        <v>37</v>
      </c>
      <c r="L8" s="15">
        <v>50103</v>
      </c>
      <c r="M8" s="14" t="s">
        <v>38</v>
      </c>
      <c r="N8" s="15">
        <v>5010304</v>
      </c>
      <c r="O8" s="14" t="s">
        <v>39</v>
      </c>
      <c r="P8" s="16" t="s">
        <v>40</v>
      </c>
      <c r="Q8" s="14" t="s">
        <v>41</v>
      </c>
      <c r="R8" s="41" t="s">
        <v>66</v>
      </c>
      <c r="S8" s="17" t="s">
        <v>67</v>
      </c>
      <c r="T8" s="31" t="s">
        <v>68</v>
      </c>
      <c r="U8" s="19">
        <v>1024699138</v>
      </c>
      <c r="V8" s="36">
        <v>597741163.83333302</v>
      </c>
      <c r="W8" s="33">
        <f t="shared" si="0"/>
        <v>29887058.191666652</v>
      </c>
      <c r="X8" s="33">
        <f t="shared" si="1"/>
        <v>567854105.64166641</v>
      </c>
      <c r="Y8" s="22">
        <v>369105168.66708314</v>
      </c>
      <c r="Z8" s="22"/>
      <c r="AA8" s="41" t="s">
        <v>62</v>
      </c>
      <c r="AB8" s="41" t="s">
        <v>69</v>
      </c>
      <c r="AC8" s="41" t="s">
        <v>64</v>
      </c>
      <c r="AD8" s="17" t="s">
        <v>70</v>
      </c>
      <c r="AE8" s="21">
        <v>4985917</v>
      </c>
      <c r="AF8" s="33">
        <v>567854105.97458327</v>
      </c>
      <c r="AG8" s="5"/>
    </row>
    <row r="9" spans="1:33" s="2" customFormat="1" ht="69" customHeight="1" x14ac:dyDescent="0.25">
      <c r="A9" s="13"/>
      <c r="B9" s="13"/>
      <c r="C9" s="13"/>
      <c r="D9" s="13"/>
      <c r="E9" s="13"/>
      <c r="F9" s="13"/>
      <c r="G9" s="13"/>
      <c r="H9" s="13"/>
      <c r="I9" s="13"/>
      <c r="J9" s="13"/>
      <c r="K9" s="14"/>
      <c r="L9" s="15"/>
      <c r="M9" s="14"/>
      <c r="N9" s="15"/>
      <c r="O9" s="14"/>
      <c r="P9" s="16"/>
      <c r="Q9" s="14"/>
      <c r="R9" s="42"/>
      <c r="S9" s="24" t="s">
        <v>56</v>
      </c>
      <c r="T9" s="32"/>
      <c r="U9" s="19"/>
      <c r="V9" s="37"/>
      <c r="W9" s="34"/>
      <c r="X9" s="34"/>
      <c r="Y9" s="22">
        <v>268699085.97458327</v>
      </c>
      <c r="Z9" s="22"/>
      <c r="AA9" s="42"/>
      <c r="AB9" s="42"/>
      <c r="AC9" s="42"/>
      <c r="AD9" s="17" t="s">
        <v>57</v>
      </c>
      <c r="AE9" s="21">
        <v>895663.61991527746</v>
      </c>
      <c r="AF9" s="34"/>
      <c r="AG9" s="7"/>
    </row>
    <row r="10" spans="1:33" s="2" customFormat="1" ht="124.5" customHeight="1" x14ac:dyDescent="0.25">
      <c r="A10" s="13">
        <v>5</v>
      </c>
      <c r="B10" s="13" t="s">
        <v>29</v>
      </c>
      <c r="C10" s="13" t="s">
        <v>30</v>
      </c>
      <c r="D10" s="13" t="s">
        <v>71</v>
      </c>
      <c r="E10" s="13" t="s">
        <v>32</v>
      </c>
      <c r="F10" s="13" t="s">
        <v>33</v>
      </c>
      <c r="G10" s="13">
        <v>91122</v>
      </c>
      <c r="H10" s="13" t="s">
        <v>34</v>
      </c>
      <c r="I10" s="13" t="s">
        <v>35</v>
      </c>
      <c r="J10" s="13" t="s">
        <v>36</v>
      </c>
      <c r="K10" s="14" t="s">
        <v>37</v>
      </c>
      <c r="L10" s="15">
        <v>50103</v>
      </c>
      <c r="M10" s="14" t="s">
        <v>38</v>
      </c>
      <c r="N10" s="15">
        <v>5010304</v>
      </c>
      <c r="O10" s="14" t="s">
        <v>39</v>
      </c>
      <c r="P10" s="16" t="s">
        <v>40</v>
      </c>
      <c r="Q10" s="14" t="s">
        <v>41</v>
      </c>
      <c r="R10" s="17" t="s">
        <v>72</v>
      </c>
      <c r="S10" s="17" t="s">
        <v>73</v>
      </c>
      <c r="T10" s="18" t="s">
        <v>74</v>
      </c>
      <c r="U10" s="19">
        <v>308703629</v>
      </c>
      <c r="V10" s="20">
        <v>180077116.91666669</v>
      </c>
      <c r="W10" s="21">
        <f t="shared" si="0"/>
        <v>9003855.8458333351</v>
      </c>
      <c r="X10" s="21">
        <f t="shared" si="1"/>
        <v>171073261.07083336</v>
      </c>
      <c r="Y10" s="22">
        <v>171073261.07083336</v>
      </c>
      <c r="Z10" s="22">
        <v>171073261.07083336</v>
      </c>
      <c r="AA10" s="17" t="s">
        <v>62</v>
      </c>
      <c r="AB10" s="17" t="s">
        <v>46</v>
      </c>
      <c r="AC10" s="17" t="s">
        <v>54</v>
      </c>
      <c r="AD10" s="17" t="s">
        <v>75</v>
      </c>
      <c r="AE10" s="21">
        <v>4276831.5267708339</v>
      </c>
      <c r="AF10" s="21">
        <v>171073261.07083336</v>
      </c>
    </row>
    <row r="11" spans="1:33" ht="74.25" customHeight="1" x14ac:dyDescent="0.25">
      <c r="A11" s="25"/>
      <c r="B11" s="25"/>
      <c r="C11" s="25"/>
      <c r="D11" s="25"/>
      <c r="E11" s="25"/>
      <c r="F11" s="25"/>
      <c r="G11" s="25"/>
      <c r="H11" s="25"/>
      <c r="I11" s="25"/>
      <c r="J11" s="25"/>
      <c r="K11" s="25"/>
      <c r="L11" s="25"/>
      <c r="M11" s="25"/>
      <c r="N11" s="25"/>
      <c r="O11" s="25"/>
      <c r="P11" s="25"/>
      <c r="Q11" s="25"/>
      <c r="R11" s="25"/>
      <c r="S11" s="25"/>
      <c r="T11" s="25"/>
      <c r="U11" s="26">
        <f>SUM(U3:U10)</f>
        <v>5059854008</v>
      </c>
      <c r="V11" s="27">
        <f>SUM(V3:V10)</f>
        <v>2951581504.6666665</v>
      </c>
      <c r="W11" s="27">
        <f>SUM(W3:W10)</f>
        <v>147579075.23333335</v>
      </c>
      <c r="X11" s="27">
        <f>+SUM(X3:X10)</f>
        <v>2804002429.4333334</v>
      </c>
      <c r="Y11" s="30" t="s">
        <v>79</v>
      </c>
      <c r="Z11" s="30"/>
      <c r="AA11" s="30"/>
      <c r="AB11" s="30"/>
      <c r="AC11" s="30"/>
      <c r="AD11" s="30"/>
      <c r="AE11" s="28" t="s">
        <v>76</v>
      </c>
      <c r="AF11" s="29">
        <f>SUM(AF3:AF10)</f>
        <v>2804002430.1377082</v>
      </c>
    </row>
    <row r="12" spans="1:33" ht="72.75" customHeight="1" x14ac:dyDescent="0.25">
      <c r="A12" s="25"/>
      <c r="B12" s="25"/>
      <c r="C12" s="25"/>
      <c r="D12" s="25"/>
      <c r="E12" s="25"/>
      <c r="F12" s="25"/>
      <c r="G12" s="25"/>
      <c r="H12" s="25"/>
      <c r="I12" s="25"/>
      <c r="J12" s="25"/>
      <c r="K12" s="25"/>
      <c r="L12" s="25"/>
      <c r="M12" s="25"/>
      <c r="N12" s="25"/>
      <c r="O12" s="25"/>
      <c r="P12" s="25"/>
      <c r="Q12" s="25"/>
      <c r="R12" s="25"/>
      <c r="S12" s="25"/>
      <c r="T12" s="25"/>
      <c r="U12" s="25"/>
      <c r="V12" s="25"/>
      <c r="W12" s="25"/>
      <c r="X12" s="25"/>
      <c r="Y12" s="30" t="s">
        <v>80</v>
      </c>
      <c r="Z12" s="30"/>
      <c r="AA12" s="30"/>
      <c r="AB12" s="30"/>
      <c r="AC12" s="30"/>
      <c r="AD12" s="30"/>
      <c r="AE12" s="28" t="s">
        <v>77</v>
      </c>
      <c r="AF12" s="29">
        <f>+W11</f>
        <v>147579075.23333335</v>
      </c>
    </row>
    <row r="13" spans="1:33" ht="30" x14ac:dyDescent="0.25">
      <c r="Y13" s="9"/>
      <c r="Z13" s="9"/>
      <c r="AA13" s="9"/>
      <c r="AB13" s="9"/>
      <c r="AC13" s="9"/>
      <c r="AD13" s="9"/>
      <c r="AE13" s="8" t="s">
        <v>78</v>
      </c>
      <c r="AF13" s="4">
        <f>+AF11+AF12</f>
        <v>2951581505.3710413</v>
      </c>
    </row>
  </sheetData>
  <mergeCells count="50">
    <mergeCell ref="N4:N5"/>
    <mergeCell ref="Q4:Q5"/>
    <mergeCell ref="P4:P5"/>
    <mergeCell ref="O4:O5"/>
    <mergeCell ref="B4:B5"/>
    <mergeCell ref="G4:G5"/>
    <mergeCell ref="H4:H5"/>
    <mergeCell ref="I4:I5"/>
    <mergeCell ref="J4:J5"/>
    <mergeCell ref="K4:K5"/>
    <mergeCell ref="L4:L5"/>
    <mergeCell ref="M4:M5"/>
    <mergeCell ref="A4:A5"/>
    <mergeCell ref="C4:C5"/>
    <mergeCell ref="D4:D5"/>
    <mergeCell ref="E4:E5"/>
    <mergeCell ref="F4:F5"/>
    <mergeCell ref="AF8:AF9"/>
    <mergeCell ref="R6:R7"/>
    <mergeCell ref="R8:R9"/>
    <mergeCell ref="R4:R5"/>
    <mergeCell ref="AF6:AF7"/>
    <mergeCell ref="T8:T9"/>
    <mergeCell ref="V8:V9"/>
    <mergeCell ref="W8:W9"/>
    <mergeCell ref="X8:X9"/>
    <mergeCell ref="AA8:AA9"/>
    <mergeCell ref="AB8:AB9"/>
    <mergeCell ref="A1:AF1"/>
    <mergeCell ref="T6:T7"/>
    <mergeCell ref="V6:V7"/>
    <mergeCell ref="W6:W7"/>
    <mergeCell ref="X6:X7"/>
    <mergeCell ref="Z4:Z5"/>
    <mergeCell ref="AA4:AA5"/>
    <mergeCell ref="AB4:AB5"/>
    <mergeCell ref="AC4:AC5"/>
    <mergeCell ref="AF4:AF5"/>
    <mergeCell ref="Z6:Z7"/>
    <mergeCell ref="AA6:AA7"/>
    <mergeCell ref="AB6:AB7"/>
    <mergeCell ref="AC6:AC7"/>
    <mergeCell ref="Y11:AD11"/>
    <mergeCell ref="Y12:AD12"/>
    <mergeCell ref="T4:T5"/>
    <mergeCell ref="U4:U5"/>
    <mergeCell ref="V4:V5"/>
    <mergeCell ref="W4:W5"/>
    <mergeCell ref="X4:X5"/>
    <mergeCell ref="AC8:AC9"/>
  </mergeCells>
  <pageMargins left="0.7" right="0.7" top="0.75" bottom="0.75" header="0.3" footer="0.3"/>
  <pageSetup paperSize="119" scale="19" fitToHeight="0" orientation="landscape" r:id="rId1"/>
  <colBreaks count="1" manualBreakCount="1">
    <brk id="32"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Contrato 1 IDC (2)</vt:lpstr>
      <vt:lpstr>'Contrato 1 IDC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Sistemas Salud</dc:creator>
  <cp:lastModifiedBy>Andrea Melissa Porras Beltran</cp:lastModifiedBy>
  <cp:lastPrinted>2024-03-18T15:22:41Z</cp:lastPrinted>
  <dcterms:created xsi:type="dcterms:W3CDTF">2024-03-16T16:00:39Z</dcterms:created>
  <dcterms:modified xsi:type="dcterms:W3CDTF">2024-03-18T20:31:18Z</dcterms:modified>
</cp:coreProperties>
</file>