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MB\Desktop\PROCESOS\6. MORALES\RECO-001-2025\"/>
    </mc:Choice>
  </mc:AlternateContent>
  <xr:revisionPtr revIDLastSave="0" documentId="13_ncr:1_{4A28B3B4-4EE1-478C-9686-E0242D549A4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ESUPUESTO OFICIAL" sheetId="30" r:id="rId1"/>
  </sheets>
  <definedNames>
    <definedName name="_xlnm.Print_Area" localSheetId="0">'PRESUPUESTO OFICIAL'!$A$2:$I$72</definedName>
    <definedName name="_xlnm.Print_Titles" localSheetId="0">'PRESUPUESTO OFICIAL'!$A:$I,'PRESUPUESTO OFICIAL'!$2:$7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1" i="30" l="1"/>
  <c r="H30" i="30"/>
  <c r="I47" i="30" l="1"/>
  <c r="I30" i="30"/>
  <c r="I31" i="30"/>
  <c r="I9" i="30"/>
  <c r="I10" i="30"/>
  <c r="I11" i="30"/>
  <c r="I12" i="30"/>
  <c r="I13" i="30"/>
  <c r="I14" i="30"/>
  <c r="I15" i="30"/>
  <c r="I18" i="30"/>
  <c r="I20" i="30"/>
  <c r="I21" i="30"/>
  <c r="G19" i="30" l="1"/>
  <c r="F19" i="30" l="1"/>
  <c r="I19" i="30"/>
  <c r="E19" i="30"/>
  <c r="E20" i="30" l="1"/>
  <c r="G17" i="30"/>
  <c r="I17" i="30" s="1"/>
  <c r="E47" i="30"/>
  <c r="H32" i="30"/>
  <c r="I32" i="30" s="1"/>
  <c r="H29" i="30"/>
  <c r="I29" i="30" s="1"/>
  <c r="H28" i="30"/>
  <c r="G16" i="30"/>
  <c r="I16" i="30" s="1"/>
  <c r="F20" i="30" l="1"/>
  <c r="F47" i="30"/>
  <c r="I60" i="30"/>
  <c r="I59" i="30"/>
  <c r="I58" i="30"/>
  <c r="I61" i="30" l="1"/>
  <c r="F46" i="30" l="1"/>
  <c r="E46" i="30"/>
  <c r="I39" i="30"/>
  <c r="E39" i="30"/>
  <c r="F39" i="30"/>
  <c r="E31" i="30" l="1"/>
  <c r="F31" i="30"/>
  <c r="F32" i="30"/>
  <c r="E32" i="30"/>
  <c r="F30" i="30"/>
  <c r="E30" i="30"/>
  <c r="F28" i="30" l="1"/>
  <c r="E28" i="30"/>
  <c r="F29" i="30"/>
  <c r="E29" i="30"/>
  <c r="F17" i="30" l="1"/>
  <c r="E17" i="30"/>
  <c r="F14" i="30" l="1"/>
  <c r="E14" i="30"/>
  <c r="E21" i="30"/>
  <c r="F21" i="30"/>
  <c r="F12" i="30" l="1"/>
  <c r="E12" i="30"/>
  <c r="E15" i="30"/>
  <c r="F15" i="30"/>
  <c r="F13" i="30"/>
  <c r="E13" i="30"/>
  <c r="E8" i="30"/>
  <c r="F8" i="30"/>
  <c r="F16" i="30"/>
  <c r="E16" i="30"/>
  <c r="F9" i="30"/>
  <c r="E9" i="30"/>
  <c r="F18" i="30"/>
  <c r="E18" i="30"/>
  <c r="F10" i="30"/>
  <c r="E10" i="30"/>
  <c r="F11" i="30"/>
  <c r="E11" i="30"/>
  <c r="I8" i="30"/>
  <c r="I46" i="30"/>
  <c r="I48" i="30" s="1"/>
  <c r="I40" i="30"/>
  <c r="I22" i="30" l="1"/>
  <c r="I50" i="30"/>
  <c r="I49" i="30"/>
  <c r="I42" i="30"/>
  <c r="I41" i="30"/>
  <c r="I28" i="30"/>
  <c r="I24" i="30" l="1"/>
  <c r="I23" i="30"/>
  <c r="I33" i="30"/>
  <c r="I35" i="30" l="1"/>
  <c r="I34" i="30"/>
  <c r="I52" i="30"/>
  <c r="I54" i="30" l="1"/>
  <c r="I53" i="30"/>
  <c r="I62" i="3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HP</author>
  </authors>
  <commentList>
    <comment ref="G3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INCLUYE IVA Y RETE FUENTE LO ASUME EL PROVEEDOR</t>
        </r>
      </text>
    </comment>
    <comment ref="G46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RETEFUENTE 1%</t>
        </r>
      </text>
    </comment>
    <comment ref="G47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RETEFUENTE 1%</t>
        </r>
      </text>
    </comment>
  </commentList>
</comments>
</file>

<file path=xl/sharedStrings.xml><?xml version="1.0" encoding="utf-8"?>
<sst xmlns="http://schemas.openxmlformats.org/spreadsheetml/2006/main" count="158" uniqueCount="82">
  <si>
    <t>ITEM</t>
  </si>
  <si>
    <t>CANTIDAD</t>
  </si>
  <si>
    <t>1.1</t>
  </si>
  <si>
    <t>KATHERINE GINNET MORENO ANTOLINEZ</t>
  </si>
  <si>
    <t>Secretaria de Desarrollo Social y Econòmico</t>
  </si>
  <si>
    <t>COSTO TOTAL</t>
  </si>
  <si>
    <t>1.2</t>
  </si>
  <si>
    <t>1.3</t>
  </si>
  <si>
    <t>DESCRIPCION</t>
  </si>
  <si>
    <t>VALOR UNIDAD</t>
  </si>
  <si>
    <t>1.4</t>
  </si>
  <si>
    <t>1.5</t>
  </si>
  <si>
    <t>1.6</t>
  </si>
  <si>
    <t>1.7</t>
  </si>
  <si>
    <t>1.8</t>
  </si>
  <si>
    <t>1.9</t>
  </si>
  <si>
    <t>1.10</t>
  </si>
  <si>
    <t>CUBRELECHO PARA CAMA PERSONAL   (1.00 mts * 1,90 mts)</t>
  </si>
  <si>
    <t>1. RECURSO HUMANO</t>
  </si>
  <si>
    <t>Coordinador: Responsable del cumplimiento de los servicios ofrecidos por el centro Vida. Formación tecnológica o profesional en ciencias humanas, ciencias sociales o ciencias de la salud</t>
  </si>
  <si>
    <t>Nutricionista: Responsable de la definición de menús del Centro Vida, garantiza que las personas mayores reciban una alimentación variada, balanceada y acorde a sus necesidades.</t>
  </si>
  <si>
    <t>Manipuladores de alimentos Centro Vida: (Certificados)</t>
  </si>
  <si>
    <t>Auxiliar de enfermeria: Técnico laboral auxiliar en enfermería o en salud pública</t>
  </si>
  <si>
    <t>MESES</t>
  </si>
  <si>
    <t>Profesional Psicosocial: Responsable de reforzar las Competencias transversales y socio emocionales de los adultos mayores, acompañamiento individual y familiar.</t>
  </si>
  <si>
    <t>Profesional Fisico-cultural: Responsable de la actividad física, deportiva, recreativa y cultural de los adultos mayores.</t>
  </si>
  <si>
    <t>Personal de Servicio y aseo: Responsables del mantenimiento y aseo de la infraestructura física y equipamiento del Centro Vida</t>
  </si>
  <si>
    <t>SUBTOTAL RECURSO HUMANO</t>
  </si>
  <si>
    <t>2.1</t>
  </si>
  <si>
    <t>2.2</t>
  </si>
  <si>
    <t>2.3</t>
  </si>
  <si>
    <t>DIAS DE SERVICIO</t>
  </si>
  <si>
    <t>3.1</t>
  </si>
  <si>
    <t>Auxiliar administrativo: Apoyo del area administrativa del  coordinador-Atencion a Adultos mayores y comunidad</t>
  </si>
  <si>
    <t>1.11</t>
  </si>
  <si>
    <t>1.12</t>
  </si>
  <si>
    <t>Logisticos Rurales: Responsables de la entrega de los Paquetes nutricionales a beneficiarios de veredas y corregimientos</t>
  </si>
  <si>
    <t>2. EJE NUTRICIONAL URBANO</t>
  </si>
  <si>
    <t>1.13</t>
  </si>
  <si>
    <t>SUBTOTAL EJE NUTRICIONAL URBANO</t>
  </si>
  <si>
    <t>SUBTOTAL EJE NUTRICIONAL RURAL</t>
  </si>
  <si>
    <t>Los valores referenciados incluyen IVA y demas impuestos de ley.</t>
  </si>
  <si>
    <t>UNIDAD</t>
  </si>
  <si>
    <t>Apoyo diseño, artes y manualidades: Responsable de actividades artisticas,  ludicas y recreativas de los adultos mayores.</t>
  </si>
  <si>
    <t>Domiciliario: Apoyo actividades logisticas diarias y entrega de alimentacion domiciliaria a Adultos mayores que por sus condiciones de salud son poblacion de atencion especial y no pueden dirigirse a las instalaciones del Centro Vida-incluye Rodamiento del vehiculo y gastos de combustible</t>
  </si>
  <si>
    <t>3. EJE NUTRICIONAL RURAL</t>
  </si>
  <si>
    <t>4. TRANSPORTE Y LOGISTICA VEHICULAR</t>
  </si>
  <si>
    <t>SUBTOTAL TRANSPORTE Y LOGISTICA VEHICULAR</t>
  </si>
  <si>
    <t>UNIDAD DE MEDIDA</t>
  </si>
  <si>
    <t>PERSONA</t>
  </si>
  <si>
    <t>2.4</t>
  </si>
  <si>
    <t>2.5</t>
  </si>
  <si>
    <t xml:space="preserve"> Desayunos preparados en sitio Centro Vida Area Urbana:  Según minuta de acuerdo a las condiciones nutricionales y requerimientos de la poblacion adulto mayor.</t>
  </si>
  <si>
    <t xml:space="preserve"> Almuerzos preparados en sitio Centro Vida Area Urbana:  Según minuta de acuerdo a las condiciones nutricionales y requerimientos de la poblacion adulto mayor.</t>
  </si>
  <si>
    <t xml:space="preserve">Almuerzos preparados en sitio Centro Vida Area Urbana:  Según minuta de acuerdo a las condiciones nutricionales y requerimientos de la poblacion adulto mayor. Para adultos mayores en extrema vulnerabilidad, residentes en el Centro Vida </t>
  </si>
  <si>
    <t xml:space="preserve">Desayunos preparados en sitio Centro Vida Area Urbana:  Según minuta de acuerdo a las condiciones nutricionales y requerimientos de la poblacion adulto mayor. Para adultos mayores en extrema vulnerabilidad, residentes en el Centro Vida </t>
  </si>
  <si>
    <t>Cenas preparadas en sitio Centro Vida Area Urbana: Según minuta de acuerdo a las condiciones nutricionales y requerimientos de la poblacion adulto mayor. Para adultos mayores en extrema vulnerabilidad, residentes en el Centro Vida</t>
  </si>
  <si>
    <t>TOTAL APORTES DEL MUNICIPIO</t>
  </si>
  <si>
    <t>PRESUPUESTO DEL CONVENIO</t>
  </si>
  <si>
    <t>APORTES DEL MUNICIPIO</t>
  </si>
  <si>
    <t>4.1</t>
  </si>
  <si>
    <t>BENEFICIARIOS</t>
  </si>
  <si>
    <t>VALOR TOTAL DEL CONVENIO</t>
  </si>
  <si>
    <t>5. APORTES DE LA ESAL</t>
  </si>
  <si>
    <t>SUBTOTAL APORTES DE LA ESAL</t>
  </si>
  <si>
    <t xml:space="preserve">TALLERES, LOGISTICA Y MATERIAL AUDIOVISUAL,  DIRIGIDOS POR UN PROFESIONAL DE LA SALUD SOBRE ESTILOS DE VIDA SALUDABLE </t>
  </si>
  <si>
    <t>TALLERES, LOGISTICA Y MATERIAL AUDIOVISUAL DIRIGIDOS POR UN PROFESIONAL DE LA EDUCACION FISICA PARA EL DESARROLLO LUDICO-RECREATIVO</t>
  </si>
  <si>
    <t xml:space="preserve">TALLERES, LOGISTICA Y MATERIAL AUDIOVISUAL PARA EL DESARROLLO TERAPEUTICO EN PRO DEL ENVEJECIMIENTO ACTIVO </t>
  </si>
  <si>
    <t>COSTOS DIRECTOS</t>
  </si>
  <si>
    <t>VALOR TOAL POR UNIDAD</t>
  </si>
  <si>
    <t>COSTO TOTAL DEL APORTE</t>
  </si>
  <si>
    <t>COSTOS INDIRECTOS (Estampillas, Tasas, Impuestos y Retenciones)</t>
  </si>
  <si>
    <t>COSTOS INDIRECTOS</t>
  </si>
  <si>
    <t>Apoyo actividades logisticas diarias y entrega de alimentacion domiciliaria a Adultos mayores que por sus condiciones de salud son poblacion de atencion especial y no pueden dirigirse a las instalaciones del Centro Vida</t>
  </si>
  <si>
    <t>1.14</t>
  </si>
  <si>
    <t>Apoyo logistico para armada de paquetes nutricionales y llevada de los mismos hasta corregimientos</t>
  </si>
  <si>
    <t>Profesional  Contable: Responsable de los procesos contables y apoyo  del coordinador.</t>
  </si>
  <si>
    <t>Paquetes Nutricionales: Entrega mensual de productos no perecederos, para adultos mayores ubicados en área rural dispersa, o en zonas rurales concentradas donde no existe
infraestructura para la preparación colectiva del  desayuno y/o almuerzo caliente. Este paquete alimenticio esta definido, según parámetros nutricionales acorde a la minuta referenciada para preparacion en sitio entregada diariamente en el centro vida y según características de consumo de los alimentos en el terrirorio.</t>
  </si>
  <si>
    <t>Servicio de transporte incluye combustible y rodamiento: Transporte para entrega a los 9 corregimientos de los paquetes nutricionales correspondientes a los 370 adultos mayores beneficiarios de las areas rurales  y Transporte para Atencion Integral Equipo Interdiciplinario a los 9 corregimientos. Se realizan 18 viajes a zonas rurales por mes y 1 viaje quincenal a la ciudad de Aguachica Cesar para transporte de insumos de funcionamiento del Centro vida, para total de 20 viajes mensuales.</t>
  </si>
  <si>
    <t>Servicio de transporte incluye  combustible y rodamiento: Transporte para entrega a los 9 corregimientos de los paquetes nutricionales correspondientes a los 370 adultos mayores beneficiarios de las areas rurales  y Transporte para Atencion Integral Equipo Interdiciplinario a los 9 corregimientos. Se realizan 5 viajes por mes a la ciudad de Aguachica Cesar para transporte de insumos de funcionamiento del Centro vida, para un total de 14 viajes por mes.</t>
  </si>
  <si>
    <t>4.2</t>
  </si>
  <si>
    <t>“AUNAR ESFUERZOS ADMINISTRATIVOS, LOGISTICOS Y FINANCIEROS PARA ADELANTAR EL PROGRAMA DE ATENCION INTEGRAL A LOS ADULTOS MAYORES DEL AREA URBANA Y RURAL DEL MUNICIPIO DE MORALES BOLIVAR, MEDIANTE ESTRATEGIAS QUE GARANTIZAN CONDICIONES DE VIDA DIGNA, HÁBITOS SALUDABLES, ASISTENCIA PSICOSOCIAL, ACTIVIDADES CULTURALES, ARTISTICAS Y RECREATIVAS CONTRIBUYENDO AL BIENESTAR DE LA POBLACIÓN ADULTO MAYOR 2025"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</si>
</sst>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6" formatCode="&quot;$&quot;\ #,##0;[Red]\-&quot;$&quot;\ #,##0"/>
    <numFmt numFmtId="164" formatCode="#,##0\ &quot;€&quot;;\-#,##0\ &quot;€&quot;"/>
    <numFmt numFmtId="165" formatCode="_(&quot;$&quot;\ * #,##0.00_);_(&quot;$&quot;\ * \(#,##0.00\);_(&quot;$&quot;\ * &quot;-&quot;??_);_(@_)"/>
    <numFmt numFmtId="166" formatCode="_ &quot;$&quot;\ * #,##0.00_ ;_ &quot;$&quot;\ * \-#,##0.00_ ;_ &quot;$&quot;\ * &quot;-&quot;??_ ;_ @_ "/>
    <numFmt numFmtId="167" formatCode="_ * #,##0.00_ ;_ * \-#,##0.00_ ;_ * &quot;-&quot;??_ ;_ @_ "/>
    <numFmt numFmtId="168" formatCode="_ &quot;$&quot;\ * #,##0_ ;_ &quot;$&quot;\ * \-#,##0_ ;_ &quot;$&quot;\ * &quot;-&quot;_ ;_ @_ "/>
    <numFmt numFmtId="169" formatCode="0.0"/>
    <numFmt numFmtId="170" formatCode="#,##0;[Red]#,##0"/>
    <numFmt numFmtId="171" formatCode="_(&quot;$&quot;\ * #,##0_);_(&quot;$&quot;\ * \(#,##0\);_(&quot;$&quot;\ * &quot;-&quot;??_);_(@_)"/>
    <numFmt numFmtId="172" formatCode="&quot;$&quot;\ #,##0.0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sz val="7.9"/>
      <color indexed="8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color indexed="8"/>
      <name val="MS Sans Serif"/>
    </font>
    <font>
      <sz val="7.9"/>
      <color indexed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  <scheme val="minor"/>
    </font>
    <font>
      <b/>
      <sz val="9"/>
      <color indexed="8"/>
      <name val="Arial Nova Cond"/>
      <family val="2"/>
    </font>
    <font>
      <b/>
      <sz val="8"/>
      <color indexed="8"/>
      <name val="Arial Nova Cond"/>
      <family val="2"/>
    </font>
    <font>
      <sz val="10"/>
      <color indexed="8"/>
      <name val="Arial Nova Cond"/>
      <family val="2"/>
    </font>
    <font>
      <b/>
      <sz val="12"/>
      <color indexed="8"/>
      <name val="Arial Nova Cond"/>
      <family val="2"/>
    </font>
    <font>
      <b/>
      <sz val="7"/>
      <color indexed="8"/>
      <name val="Arial Nova Cond"/>
      <family val="2"/>
    </font>
    <font>
      <sz val="7"/>
      <color indexed="8"/>
      <name val="Arial Nova Cond"/>
      <family val="2"/>
    </font>
    <font>
      <sz val="7"/>
      <color theme="1"/>
      <name val="Arial Nova Cond"/>
      <family val="2"/>
    </font>
    <font>
      <sz val="8"/>
      <color indexed="8"/>
      <name val="Arial Nova Cond"/>
      <family val="2"/>
    </font>
    <font>
      <sz val="12"/>
      <color indexed="8"/>
      <name val="Arial Nova Cond"/>
      <family val="2"/>
    </font>
    <font>
      <sz val="7"/>
      <color rgb="FF000000"/>
      <name val="Arial Nova Cond"/>
      <family val="2"/>
    </font>
    <font>
      <b/>
      <sz val="7"/>
      <color theme="1"/>
      <name val="Arial Nova Cond"/>
      <family val="2"/>
    </font>
    <font>
      <sz val="11"/>
      <color indexed="8"/>
      <name val="Arial Nova Cond"/>
      <family val="2"/>
    </font>
    <font>
      <sz val="11"/>
      <color theme="1"/>
      <name val="Arial Nova Cond"/>
      <family val="2"/>
    </font>
    <font>
      <b/>
      <sz val="11"/>
      <color indexed="8"/>
      <name val="Arial Nova Cond"/>
      <family val="2"/>
    </font>
    <font>
      <b/>
      <sz val="11"/>
      <color theme="1"/>
      <name val="Arial Nova Cond"/>
      <family val="2"/>
    </font>
    <font>
      <sz val="12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0">
    <xf numFmtId="0" fontId="0" fillId="0" borderId="0"/>
    <xf numFmtId="165" fontId="1" fillId="0" borderId="0" applyFont="0" applyFill="0" applyBorder="0" applyAlignment="0" applyProtection="0"/>
    <xf numFmtId="0" fontId="2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4" fillId="0" borderId="0" applyFont="0" applyFill="0" applyBorder="0" applyAlignment="0" applyProtection="0"/>
    <xf numFmtId="167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2" fillId="0" borderId="0"/>
    <xf numFmtId="0" fontId="2" fillId="0" borderId="0"/>
    <xf numFmtId="168" fontId="1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" fillId="0" borderId="0"/>
    <xf numFmtId="167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0" fontId="2" fillId="0" borderId="0"/>
    <xf numFmtId="168" fontId="7" fillId="0" borderId="0" applyFont="0" applyFill="0" applyBorder="0" applyAlignment="0" applyProtection="0"/>
    <xf numFmtId="166" fontId="7" fillId="0" borderId="0" applyFont="0" applyFill="0" applyBorder="0" applyAlignment="0" applyProtection="0"/>
  </cellStyleXfs>
  <cellXfs count="95">
    <xf numFmtId="0" fontId="0" fillId="0" borderId="0" xfId="0"/>
    <xf numFmtId="0" fontId="13" fillId="0" borderId="0" xfId="16" applyFont="1" applyAlignment="1">
      <alignment vertical="center" wrapText="1"/>
    </xf>
    <xf numFmtId="0" fontId="14" fillId="2" borderId="15" xfId="17" applyFont="1" applyFill="1" applyBorder="1" applyAlignment="1">
      <alignment horizontal="center" vertical="center" wrapText="1"/>
    </xf>
    <xf numFmtId="0" fontId="14" fillId="2" borderId="16" xfId="17" applyFont="1" applyFill="1" applyBorder="1" applyAlignment="1">
      <alignment horizontal="center" vertical="center" wrapText="1"/>
    </xf>
    <xf numFmtId="172" fontId="14" fillId="0" borderId="16" xfId="16" applyNumberFormat="1" applyFont="1" applyBorder="1" applyAlignment="1">
      <alignment horizontal="right" vertical="center" wrapText="1"/>
    </xf>
    <xf numFmtId="1" fontId="14" fillId="0" borderId="16" xfId="16" applyNumberFormat="1" applyFont="1" applyBorder="1" applyAlignment="1">
      <alignment horizontal="center" vertical="center" wrapText="1"/>
    </xf>
    <xf numFmtId="172" fontId="14" fillId="0" borderId="17" xfId="16" applyNumberFormat="1" applyFont="1" applyBorder="1" applyAlignment="1">
      <alignment horizontal="center" vertical="center" wrapText="1"/>
    </xf>
    <xf numFmtId="0" fontId="15" fillId="3" borderId="1" xfId="16" applyFont="1" applyFill="1" applyBorder="1" applyAlignment="1">
      <alignment horizontal="center" vertical="center" wrapText="1"/>
    </xf>
    <xf numFmtId="172" fontId="15" fillId="3" borderId="1" xfId="16" applyNumberFormat="1" applyFont="1" applyFill="1" applyBorder="1" applyAlignment="1">
      <alignment horizontal="center" vertical="center" wrapText="1"/>
    </xf>
    <xf numFmtId="1" fontId="15" fillId="3" borderId="1" xfId="16" applyNumberFormat="1" applyFont="1" applyFill="1" applyBorder="1" applyAlignment="1">
      <alignment horizontal="center" vertical="center" wrapText="1"/>
    </xf>
    <xf numFmtId="169" fontId="16" fillId="0" borderId="1" xfId="17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171" fontId="16" fillId="0" borderId="1" xfId="1" applyNumberFormat="1" applyFont="1" applyFill="1" applyBorder="1" applyAlignment="1" applyProtection="1">
      <alignment horizontal="center" vertical="center" wrapText="1"/>
    </xf>
    <xf numFmtId="170" fontId="16" fillId="0" borderId="1" xfId="17" applyNumberFormat="1" applyFont="1" applyBorder="1" applyAlignment="1">
      <alignment horizontal="center" vertical="center" wrapText="1"/>
    </xf>
    <xf numFmtId="172" fontId="16" fillId="0" borderId="1" xfId="1" applyNumberFormat="1" applyFont="1" applyFill="1" applyBorder="1" applyAlignment="1" applyProtection="1">
      <alignment horizontal="right" vertical="center" wrapText="1"/>
    </xf>
    <xf numFmtId="1" fontId="16" fillId="0" borderId="1" xfId="1" applyNumberFormat="1" applyFont="1" applyFill="1" applyBorder="1" applyAlignment="1" applyProtection="1">
      <alignment horizontal="center" vertical="center" wrapText="1"/>
    </xf>
    <xf numFmtId="172" fontId="16" fillId="0" borderId="1" xfId="18" applyNumberFormat="1" applyFont="1" applyFill="1" applyBorder="1" applyAlignment="1" applyProtection="1">
      <alignment horizontal="center" vertical="center" wrapText="1"/>
    </xf>
    <xf numFmtId="0" fontId="18" fillId="0" borderId="0" xfId="16" applyFont="1" applyAlignment="1">
      <alignment horizontal="center" vertical="center" wrapText="1"/>
    </xf>
    <xf numFmtId="171" fontId="13" fillId="0" borderId="0" xfId="1" applyNumberFormat="1" applyFont="1" applyAlignment="1">
      <alignment vertical="center" wrapText="1"/>
    </xf>
    <xf numFmtId="170" fontId="18" fillId="0" borderId="0" xfId="16" applyNumberFormat="1" applyFont="1" applyAlignment="1">
      <alignment horizontal="center" vertical="center" wrapText="1"/>
    </xf>
    <xf numFmtId="1" fontId="15" fillId="3" borderId="1" xfId="17" applyNumberFormat="1" applyFont="1" applyFill="1" applyBorder="1" applyAlignment="1">
      <alignment horizontal="center" vertical="center" wrapText="1"/>
    </xf>
    <xf numFmtId="172" fontId="15" fillId="3" borderId="1" xfId="18" applyNumberFormat="1" applyFont="1" applyFill="1" applyBorder="1" applyAlignment="1" applyProtection="1">
      <alignment horizontal="center" vertical="center" wrapText="1"/>
    </xf>
    <xf numFmtId="0" fontId="19" fillId="0" borderId="0" xfId="16" applyFont="1" applyAlignment="1">
      <alignment vertical="center" wrapText="1"/>
    </xf>
    <xf numFmtId="170" fontId="13" fillId="0" borderId="0" xfId="16" applyNumberFormat="1" applyFont="1" applyAlignment="1">
      <alignment vertical="center" wrapText="1"/>
    </xf>
    <xf numFmtId="0" fontId="15" fillId="0" borderId="1" xfId="16" applyFont="1" applyBorder="1" applyAlignment="1">
      <alignment horizontal="center" vertical="center" wrapText="1"/>
    </xf>
    <xf numFmtId="172" fontId="15" fillId="0" borderId="1" xfId="16" applyNumberFormat="1" applyFont="1" applyBorder="1" applyAlignment="1">
      <alignment horizontal="right" vertical="center" wrapText="1"/>
    </xf>
    <xf numFmtId="1" fontId="15" fillId="0" borderId="1" xfId="16" applyNumberFormat="1" applyFont="1" applyBorder="1" applyAlignment="1">
      <alignment horizontal="center" vertical="center" wrapText="1"/>
    </xf>
    <xf numFmtId="172" fontId="15" fillId="0" borderId="1" xfId="16" applyNumberFormat="1" applyFont="1" applyBorder="1" applyAlignment="1">
      <alignment horizontal="center" vertical="center" wrapText="1"/>
    </xf>
    <xf numFmtId="172" fontId="15" fillId="3" borderId="1" xfId="16" applyNumberFormat="1" applyFont="1" applyFill="1" applyBorder="1" applyAlignment="1">
      <alignment horizontal="right" vertical="center" wrapText="1"/>
    </xf>
    <xf numFmtId="171" fontId="13" fillId="0" borderId="0" xfId="16" applyNumberFormat="1" applyFont="1" applyAlignment="1">
      <alignment vertical="center" wrapText="1"/>
    </xf>
    <xf numFmtId="172" fontId="13" fillId="0" borderId="0" xfId="16" applyNumberFormat="1" applyFont="1" applyAlignment="1">
      <alignment vertical="center" wrapText="1"/>
    </xf>
    <xf numFmtId="172" fontId="19" fillId="0" borderId="0" xfId="16" applyNumberFormat="1" applyFont="1" applyAlignment="1">
      <alignment vertical="center" wrapText="1"/>
    </xf>
    <xf numFmtId="170" fontId="19" fillId="0" borderId="0" xfId="16" applyNumberFormat="1" applyFont="1" applyAlignment="1">
      <alignment vertical="center" wrapText="1"/>
    </xf>
    <xf numFmtId="169" fontId="16" fillId="4" borderId="1" xfId="17" applyNumberFormat="1" applyFont="1" applyFill="1" applyBorder="1" applyAlignment="1">
      <alignment horizontal="center" vertical="center" wrapText="1"/>
    </xf>
    <xf numFmtId="171" fontId="16" fillId="4" borderId="1" xfId="1" applyNumberFormat="1" applyFont="1" applyFill="1" applyBorder="1" applyAlignment="1" applyProtection="1">
      <alignment horizontal="center" vertical="center" wrapText="1"/>
    </xf>
    <xf numFmtId="170" fontId="16" fillId="4" borderId="1" xfId="17" applyNumberFormat="1" applyFont="1" applyFill="1" applyBorder="1" applyAlignment="1">
      <alignment horizontal="center" vertical="center" wrapText="1"/>
    </xf>
    <xf numFmtId="6" fontId="20" fillId="4" borderId="1" xfId="0" applyNumberFormat="1" applyFont="1" applyFill="1" applyBorder="1" applyAlignment="1">
      <alignment horizontal="right" vertical="center" wrapText="1"/>
    </xf>
    <xf numFmtId="1" fontId="16" fillId="4" borderId="1" xfId="1" applyNumberFormat="1" applyFont="1" applyFill="1" applyBorder="1" applyAlignment="1" applyProtection="1">
      <alignment horizontal="center" vertical="center" wrapText="1"/>
    </xf>
    <xf numFmtId="172" fontId="16" fillId="4" borderId="1" xfId="18" applyNumberFormat="1" applyFont="1" applyFill="1" applyBorder="1" applyAlignment="1" applyProtection="1">
      <alignment horizontal="center" vertical="center" wrapText="1"/>
    </xf>
    <xf numFmtId="1" fontId="21" fillId="3" borderId="1" xfId="16" applyNumberFormat="1" applyFont="1" applyFill="1" applyBorder="1" applyAlignment="1">
      <alignment horizontal="center" vertical="center" wrapText="1"/>
    </xf>
    <xf numFmtId="172" fontId="21" fillId="3" borderId="1" xfId="18" applyNumberFormat="1" applyFont="1" applyFill="1" applyBorder="1" applyAlignment="1">
      <alignment horizontal="center" vertical="center" wrapText="1"/>
    </xf>
    <xf numFmtId="0" fontId="12" fillId="2" borderId="10" xfId="16" applyFont="1" applyFill="1" applyBorder="1" applyAlignment="1">
      <alignment vertical="center" wrapText="1"/>
    </xf>
    <xf numFmtId="0" fontId="22" fillId="2" borderId="11" xfId="16" applyFont="1" applyFill="1" applyBorder="1" applyAlignment="1">
      <alignment vertical="center" wrapText="1"/>
    </xf>
    <xf numFmtId="172" fontId="22" fillId="2" borderId="11" xfId="16" applyNumberFormat="1" applyFont="1" applyFill="1" applyBorder="1" applyAlignment="1">
      <alignment horizontal="right" vertical="center" wrapText="1"/>
    </xf>
    <xf numFmtId="1" fontId="22" fillId="2" borderId="11" xfId="16" applyNumberFormat="1" applyFont="1" applyFill="1" applyBorder="1" applyAlignment="1">
      <alignment vertical="center" wrapText="1"/>
    </xf>
    <xf numFmtId="172" fontId="22" fillId="2" borderId="5" xfId="16" applyNumberFormat="1" applyFont="1" applyFill="1" applyBorder="1" applyAlignment="1">
      <alignment vertical="center" wrapText="1"/>
    </xf>
    <xf numFmtId="0" fontId="12" fillId="2" borderId="3" xfId="16" applyFont="1" applyFill="1" applyBorder="1" applyAlignment="1">
      <alignment vertical="center" wrapText="1"/>
    </xf>
    <xf numFmtId="0" fontId="13" fillId="2" borderId="0" xfId="16" applyFont="1" applyFill="1" applyAlignment="1">
      <alignment vertical="center" wrapText="1"/>
    </xf>
    <xf numFmtId="0" fontId="22" fillId="2" borderId="0" xfId="16" applyFont="1" applyFill="1" applyAlignment="1">
      <alignment vertical="center" wrapText="1"/>
    </xf>
    <xf numFmtId="172" fontId="22" fillId="2" borderId="0" xfId="16" applyNumberFormat="1" applyFont="1" applyFill="1" applyAlignment="1">
      <alignment horizontal="right" vertical="center" wrapText="1"/>
    </xf>
    <xf numFmtId="1" fontId="22" fillId="2" borderId="0" xfId="16" applyNumberFormat="1" applyFont="1" applyFill="1" applyAlignment="1">
      <alignment vertical="center" wrapText="1"/>
    </xf>
    <xf numFmtId="172" fontId="22" fillId="2" borderId="8" xfId="16" applyNumberFormat="1" applyFont="1" applyFill="1" applyBorder="1" applyAlignment="1">
      <alignment vertical="center" wrapText="1"/>
    </xf>
    <xf numFmtId="0" fontId="22" fillId="2" borderId="3" xfId="16" applyFont="1" applyFill="1" applyBorder="1" applyAlignment="1">
      <alignment vertical="center" wrapText="1"/>
    </xf>
    <xf numFmtId="0" fontId="23" fillId="2" borderId="4" xfId="0" applyFont="1" applyFill="1" applyBorder="1" applyAlignment="1">
      <alignment horizontal="left" vertical="center" wrapText="1"/>
    </xf>
    <xf numFmtId="0" fontId="24" fillId="2" borderId="3" xfId="16" applyFont="1" applyFill="1" applyBorder="1" applyAlignment="1">
      <alignment vertical="center" wrapText="1"/>
    </xf>
    <xf numFmtId="0" fontId="26" fillId="2" borderId="0" xfId="0" applyFont="1" applyFill="1" applyAlignment="1">
      <alignment horizontal="center" vertical="center" wrapText="1"/>
    </xf>
    <xf numFmtId="0" fontId="26" fillId="2" borderId="0" xfId="0" applyFont="1" applyFill="1" applyAlignment="1">
      <alignment horizontal="left" vertical="center" wrapText="1"/>
    </xf>
    <xf numFmtId="0" fontId="22" fillId="2" borderId="2" xfId="16" applyFont="1" applyFill="1" applyBorder="1" applyAlignment="1">
      <alignment vertical="center" wrapText="1"/>
    </xf>
    <xf numFmtId="0" fontId="22" fillId="2" borderId="4" xfId="16" applyFont="1" applyFill="1" applyBorder="1" applyAlignment="1">
      <alignment vertical="center" wrapText="1"/>
    </xf>
    <xf numFmtId="172" fontId="22" fillId="2" borderId="4" xfId="16" applyNumberFormat="1" applyFont="1" applyFill="1" applyBorder="1" applyAlignment="1">
      <alignment horizontal="right" vertical="center" wrapText="1"/>
    </xf>
    <xf numFmtId="1" fontId="22" fillId="2" borderId="4" xfId="16" applyNumberFormat="1" applyFont="1" applyFill="1" applyBorder="1" applyAlignment="1">
      <alignment vertical="center" wrapText="1"/>
    </xf>
    <xf numFmtId="172" fontId="22" fillId="2" borderId="9" xfId="16" applyNumberFormat="1" applyFont="1" applyFill="1" applyBorder="1" applyAlignment="1">
      <alignment vertical="center" wrapText="1"/>
    </xf>
    <xf numFmtId="0" fontId="13" fillId="2" borderId="2" xfId="16" applyFont="1" applyFill="1" applyBorder="1" applyAlignment="1">
      <alignment vertical="center" wrapText="1"/>
    </xf>
    <xf numFmtId="0" fontId="13" fillId="2" borderId="4" xfId="16" applyFont="1" applyFill="1" applyBorder="1" applyAlignment="1">
      <alignment vertical="center" wrapText="1"/>
    </xf>
    <xf numFmtId="172" fontId="13" fillId="2" borderId="4" xfId="16" applyNumberFormat="1" applyFont="1" applyFill="1" applyBorder="1" applyAlignment="1">
      <alignment horizontal="right" vertical="center" wrapText="1"/>
    </xf>
    <xf numFmtId="1" fontId="13" fillId="2" borderId="4" xfId="16" applyNumberFormat="1" applyFont="1" applyFill="1" applyBorder="1" applyAlignment="1">
      <alignment vertical="center" wrapText="1"/>
    </xf>
    <xf numFmtId="172" fontId="13" fillId="2" borderId="9" xfId="16" applyNumberFormat="1" applyFont="1" applyFill="1" applyBorder="1" applyAlignment="1">
      <alignment vertical="center" wrapText="1"/>
    </xf>
    <xf numFmtId="172" fontId="13" fillId="2" borderId="0" xfId="16" applyNumberFormat="1" applyFont="1" applyFill="1" applyAlignment="1">
      <alignment horizontal="right" vertical="center" wrapText="1"/>
    </xf>
    <xf numFmtId="1" fontId="13" fillId="2" borderId="0" xfId="16" applyNumberFormat="1" applyFont="1" applyFill="1" applyAlignment="1">
      <alignment vertical="center" wrapText="1"/>
    </xf>
    <xf numFmtId="172" fontId="13" fillId="2" borderId="0" xfId="16" applyNumberFormat="1" applyFont="1" applyFill="1" applyAlignment="1">
      <alignment vertical="center" wrapText="1"/>
    </xf>
    <xf numFmtId="172" fontId="13" fillId="0" borderId="0" xfId="16" applyNumberFormat="1" applyFont="1" applyAlignment="1">
      <alignment horizontal="right" vertical="center" wrapText="1"/>
    </xf>
    <xf numFmtId="1" fontId="13" fillId="0" borderId="0" xfId="16" applyNumberFormat="1" applyFont="1" applyAlignment="1">
      <alignment vertical="center" wrapText="1"/>
    </xf>
    <xf numFmtId="172" fontId="16" fillId="0" borderId="1" xfId="17" applyNumberFormat="1" applyFont="1" applyBorder="1" applyAlignment="1">
      <alignment horizontal="center" vertical="center" wrapText="1"/>
    </xf>
    <xf numFmtId="169" fontId="15" fillId="3" borderId="1" xfId="17" applyNumberFormat="1" applyFont="1" applyFill="1" applyBorder="1" applyAlignment="1">
      <alignment horizontal="center" vertical="center" wrapText="1"/>
    </xf>
    <xf numFmtId="169" fontId="15" fillId="0" borderId="10" xfId="17" applyNumberFormat="1" applyFont="1" applyBorder="1" applyAlignment="1">
      <alignment horizontal="center" vertical="center" wrapText="1"/>
    </xf>
    <xf numFmtId="169" fontId="15" fillId="0" borderId="11" xfId="17" applyNumberFormat="1" applyFont="1" applyBorder="1" applyAlignment="1">
      <alignment horizontal="center" vertical="center" wrapText="1"/>
    </xf>
    <xf numFmtId="169" fontId="15" fillId="0" borderId="5" xfId="17" applyNumberFormat="1" applyFont="1" applyBorder="1" applyAlignment="1">
      <alignment horizontal="center" vertical="center" wrapText="1"/>
    </xf>
    <xf numFmtId="0" fontId="15" fillId="3" borderId="1" xfId="16" applyFont="1" applyFill="1" applyBorder="1" applyAlignment="1">
      <alignment horizontal="center" vertical="center" wrapText="1"/>
    </xf>
    <xf numFmtId="0" fontId="12" fillId="0" borderId="14" xfId="16" applyFont="1" applyBorder="1" applyAlignment="1">
      <alignment horizontal="center" vertical="center" wrapText="1"/>
    </xf>
    <xf numFmtId="0" fontId="12" fillId="0" borderId="6" xfId="16" applyFont="1" applyBorder="1" applyAlignment="1">
      <alignment horizontal="center" vertical="center" wrapText="1"/>
    </xf>
    <xf numFmtId="0" fontId="12" fillId="0" borderId="7" xfId="16" applyFont="1" applyBorder="1" applyAlignment="1">
      <alignment horizontal="center" vertical="center" wrapText="1"/>
    </xf>
    <xf numFmtId="0" fontId="12" fillId="3" borderId="1" xfId="16" applyFont="1" applyFill="1" applyBorder="1" applyAlignment="1">
      <alignment horizontal="center" vertical="center" wrapText="1"/>
    </xf>
    <xf numFmtId="0" fontId="11" fillId="2" borderId="12" xfId="17" applyFont="1" applyFill="1" applyBorder="1" applyAlignment="1">
      <alignment horizontal="center" vertical="center" wrapText="1"/>
    </xf>
    <xf numFmtId="0" fontId="11" fillId="2" borderId="13" xfId="17" applyFont="1" applyFill="1" applyBorder="1" applyAlignment="1">
      <alignment horizontal="center" vertical="center" wrapText="1"/>
    </xf>
    <xf numFmtId="0" fontId="11" fillId="2" borderId="18" xfId="17" applyFont="1" applyFill="1" applyBorder="1" applyAlignment="1">
      <alignment horizontal="center" vertical="center" wrapText="1"/>
    </xf>
    <xf numFmtId="0" fontId="25" fillId="2" borderId="0" xfId="0" applyFont="1" applyFill="1" applyAlignment="1">
      <alignment horizontal="left" vertical="center" wrapText="1"/>
    </xf>
    <xf numFmtId="0" fontId="21" fillId="3" borderId="1" xfId="16" applyFont="1" applyFill="1" applyBorder="1" applyAlignment="1">
      <alignment horizontal="center" vertical="center" wrapText="1"/>
    </xf>
    <xf numFmtId="0" fontId="15" fillId="3" borderId="1" xfId="17" applyFont="1" applyFill="1" applyBorder="1" applyAlignment="1">
      <alignment horizontal="center" vertical="center" wrapText="1"/>
    </xf>
    <xf numFmtId="0" fontId="15" fillId="3" borderId="10" xfId="16" applyFont="1" applyFill="1" applyBorder="1" applyAlignment="1">
      <alignment horizontal="center" vertical="center" wrapText="1"/>
    </xf>
    <xf numFmtId="0" fontId="15" fillId="3" borderId="11" xfId="16" applyFont="1" applyFill="1" applyBorder="1" applyAlignment="1">
      <alignment horizontal="center" vertical="center" wrapText="1"/>
    </xf>
    <xf numFmtId="0" fontId="15" fillId="3" borderId="5" xfId="16" applyFont="1" applyFill="1" applyBorder="1" applyAlignment="1">
      <alignment horizontal="center" vertical="center" wrapText="1"/>
    </xf>
    <xf numFmtId="0" fontId="20" fillId="4" borderId="10" xfId="0" applyFont="1" applyFill="1" applyBorder="1" applyAlignment="1">
      <alignment horizontal="left" vertical="center" wrapText="1"/>
    </xf>
    <xf numFmtId="0" fontId="20" fillId="4" borderId="11" xfId="0" applyFont="1" applyFill="1" applyBorder="1" applyAlignment="1">
      <alignment horizontal="left" vertical="center" wrapText="1"/>
    </xf>
    <xf numFmtId="0" fontId="20" fillId="4" borderId="5" xfId="0" applyFont="1" applyFill="1" applyBorder="1" applyAlignment="1">
      <alignment horizontal="left" vertical="center" wrapText="1"/>
    </xf>
    <xf numFmtId="0" fontId="15" fillId="2" borderId="1" xfId="17" applyFont="1" applyFill="1" applyBorder="1" applyAlignment="1">
      <alignment horizontal="center" vertical="center" wrapText="1"/>
    </xf>
  </cellXfs>
  <cellStyles count="20">
    <cellStyle name="Hipervínculo 2" xfId="3" xr:uid="{00000000-0005-0000-0000-000000000000}"/>
    <cellStyle name="Millares 2 2" xfId="14" xr:uid="{00000000-0005-0000-0000-000001000000}"/>
    <cellStyle name="Millares 2 3" xfId="4" xr:uid="{00000000-0005-0000-0000-000002000000}"/>
    <cellStyle name="Millares 26" xfId="5" xr:uid="{00000000-0005-0000-0000-000003000000}"/>
    <cellStyle name="Moneda" xfId="1" builtinId="4"/>
    <cellStyle name="Moneda [0] 2" xfId="9" xr:uid="{00000000-0005-0000-0000-000005000000}"/>
    <cellStyle name="Moneda [0] 3" xfId="18" xr:uid="{00000000-0005-0000-0000-000006000000}"/>
    <cellStyle name="Moneda 2" xfId="6" xr:uid="{00000000-0005-0000-0000-000007000000}"/>
    <cellStyle name="Moneda 3" xfId="11" xr:uid="{00000000-0005-0000-0000-000008000000}"/>
    <cellStyle name="Moneda 4" xfId="19" xr:uid="{00000000-0005-0000-0000-000009000000}"/>
    <cellStyle name="Normal" xfId="0" builtinId="0"/>
    <cellStyle name="Normal 16" xfId="17" xr:uid="{00000000-0005-0000-0000-00000B000000}"/>
    <cellStyle name="Normal 2" xfId="2" xr:uid="{00000000-0005-0000-0000-00000C000000}"/>
    <cellStyle name="Normal 2 2" xfId="7" xr:uid="{00000000-0005-0000-0000-00000D000000}"/>
    <cellStyle name="Normal 2 3" xfId="10" xr:uid="{00000000-0005-0000-0000-00000E000000}"/>
    <cellStyle name="Normal 3" xfId="13" xr:uid="{00000000-0005-0000-0000-00000F000000}"/>
    <cellStyle name="Normal 4" xfId="16" xr:uid="{00000000-0005-0000-0000-000010000000}"/>
    <cellStyle name="Normal 5" xfId="8" xr:uid="{00000000-0005-0000-0000-000011000000}"/>
    <cellStyle name="Porcentaje 2" xfId="12" xr:uid="{00000000-0005-0000-0000-000012000000}"/>
    <cellStyle name="Porcentaje 3" xfId="15" xr:uid="{00000000-0005-0000-0000-000013000000}"/>
  </cellStyles>
  <dxfs count="0"/>
  <tableStyles count="0" defaultTableStyle="TableStyleMedium9" defaultPivotStyle="PivotStyleLight16"/>
  <colors>
    <mruColors>
      <color rgb="FFFFFFFF"/>
      <color rgb="FFFFFFCC"/>
      <color rgb="FFFFFF99"/>
      <color rgb="FF00FF00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266700</xdr:colOff>
      <xdr:row>1</xdr:row>
      <xdr:rowOff>161924</xdr:rowOff>
    </xdr:from>
    <xdr:to>
      <xdr:col>8</xdr:col>
      <xdr:colOff>881243</xdr:colOff>
      <xdr:row>1</xdr:row>
      <xdr:rowOff>1114425</xdr:rowOff>
    </xdr:to>
    <xdr:pic>
      <xdr:nvPicPr>
        <xdr:cNvPr id="2" name="Imagen 161439526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528" t="2771" r="2192" b="89552"/>
        <a:stretch/>
      </xdr:blipFill>
      <xdr:spPr bwMode="auto">
        <a:xfrm>
          <a:off x="5953125" y="323849"/>
          <a:ext cx="2252843" cy="952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M100"/>
  <sheetViews>
    <sheetView tabSelected="1" view="pageBreakPreview" topLeftCell="A2" zoomScaleNormal="100" zoomScaleSheetLayoutView="100" workbookViewId="0">
      <selection activeCell="L10" sqref="L10"/>
    </sheetView>
  </sheetViews>
  <sheetFormatPr baseColWidth="10" defaultRowHeight="13.2" x14ac:dyDescent="0.3"/>
  <cols>
    <col min="1" max="1" width="4.33203125" style="1" bestFit="1" customWidth="1"/>
    <col min="2" max="2" width="38.109375" style="1" customWidth="1"/>
    <col min="3" max="3" width="8.5546875" style="1" bestFit="1" customWidth="1"/>
    <col min="4" max="4" width="6.44140625" style="1" bestFit="1" customWidth="1"/>
    <col min="5" max="5" width="10.33203125" style="1" customWidth="1"/>
    <col min="6" max="6" width="14" style="1" customWidth="1"/>
    <col min="7" max="7" width="10.6640625" style="70" customWidth="1"/>
    <col min="8" max="8" width="10.77734375" style="71" bestFit="1" customWidth="1"/>
    <col min="9" max="9" width="16" style="30" customWidth="1"/>
    <col min="10" max="10" width="25.109375" style="1" customWidth="1"/>
    <col min="11" max="11" width="28.33203125" style="1" hidden="1" customWidth="1"/>
    <col min="12" max="12" width="11.44140625" style="1" customWidth="1"/>
    <col min="13" max="241" width="11.44140625" style="1"/>
    <col min="242" max="242" width="5.33203125" style="1" customWidth="1"/>
    <col min="243" max="243" width="18.44140625" style="1" customWidth="1"/>
    <col min="244" max="244" width="41.33203125" style="1" customWidth="1"/>
    <col min="245" max="245" width="7.33203125" style="1" customWidth="1"/>
    <col min="246" max="246" width="10" style="1" customWidth="1"/>
    <col min="247" max="247" width="11.44140625" style="1"/>
    <col min="248" max="248" width="12.33203125" style="1" customWidth="1"/>
    <col min="249" max="249" width="16.5546875" style="1" customWidth="1"/>
    <col min="250" max="251" width="5.33203125" style="1" customWidth="1"/>
    <col min="252" max="252" width="18.33203125" style="1" customWidth="1"/>
    <col min="253" max="253" width="11.33203125" style="1" customWidth="1"/>
    <col min="254" max="254" width="12.33203125" style="1" customWidth="1"/>
    <col min="255" max="497" width="11.44140625" style="1"/>
    <col min="498" max="498" width="5.33203125" style="1" customWidth="1"/>
    <col min="499" max="499" width="18.44140625" style="1" customWidth="1"/>
    <col min="500" max="500" width="41.33203125" style="1" customWidth="1"/>
    <col min="501" max="501" width="7.33203125" style="1" customWidth="1"/>
    <col min="502" max="502" width="10" style="1" customWidth="1"/>
    <col min="503" max="503" width="11.44140625" style="1"/>
    <col min="504" max="504" width="12.33203125" style="1" customWidth="1"/>
    <col min="505" max="505" width="16.5546875" style="1" customWidth="1"/>
    <col min="506" max="507" width="5.33203125" style="1" customWidth="1"/>
    <col min="508" max="508" width="18.33203125" style="1" customWidth="1"/>
    <col min="509" max="509" width="11.33203125" style="1" customWidth="1"/>
    <col min="510" max="510" width="12.33203125" style="1" customWidth="1"/>
    <col min="511" max="753" width="11.44140625" style="1"/>
    <col min="754" max="754" width="5.33203125" style="1" customWidth="1"/>
    <col min="755" max="755" width="18.44140625" style="1" customWidth="1"/>
    <col min="756" max="756" width="41.33203125" style="1" customWidth="1"/>
    <col min="757" max="757" width="7.33203125" style="1" customWidth="1"/>
    <col min="758" max="758" width="10" style="1" customWidth="1"/>
    <col min="759" max="759" width="11.44140625" style="1"/>
    <col min="760" max="760" width="12.33203125" style="1" customWidth="1"/>
    <col min="761" max="761" width="16.5546875" style="1" customWidth="1"/>
    <col min="762" max="763" width="5.33203125" style="1" customWidth="1"/>
    <col min="764" max="764" width="18.33203125" style="1" customWidth="1"/>
    <col min="765" max="765" width="11.33203125" style="1" customWidth="1"/>
    <col min="766" max="766" width="12.33203125" style="1" customWidth="1"/>
    <col min="767" max="1009" width="11.44140625" style="1"/>
    <col min="1010" max="1010" width="5.33203125" style="1" customWidth="1"/>
    <col min="1011" max="1011" width="18.44140625" style="1" customWidth="1"/>
    <col min="1012" max="1012" width="41.33203125" style="1" customWidth="1"/>
    <col min="1013" max="1013" width="7.33203125" style="1" customWidth="1"/>
    <col min="1014" max="1014" width="10" style="1" customWidth="1"/>
    <col min="1015" max="1015" width="11.44140625" style="1"/>
    <col min="1016" max="1016" width="12.33203125" style="1" customWidth="1"/>
    <col min="1017" max="1017" width="16.5546875" style="1" customWidth="1"/>
    <col min="1018" max="1019" width="5.33203125" style="1" customWidth="1"/>
    <col min="1020" max="1020" width="18.33203125" style="1" customWidth="1"/>
    <col min="1021" max="1021" width="11.33203125" style="1" customWidth="1"/>
    <col min="1022" max="1022" width="12.33203125" style="1" customWidth="1"/>
    <col min="1023" max="1265" width="11.44140625" style="1"/>
    <col min="1266" max="1266" width="5.33203125" style="1" customWidth="1"/>
    <col min="1267" max="1267" width="18.44140625" style="1" customWidth="1"/>
    <col min="1268" max="1268" width="41.33203125" style="1" customWidth="1"/>
    <col min="1269" max="1269" width="7.33203125" style="1" customWidth="1"/>
    <col min="1270" max="1270" width="10" style="1" customWidth="1"/>
    <col min="1271" max="1271" width="11.44140625" style="1"/>
    <col min="1272" max="1272" width="12.33203125" style="1" customWidth="1"/>
    <col min="1273" max="1273" width="16.5546875" style="1" customWidth="1"/>
    <col min="1274" max="1275" width="5.33203125" style="1" customWidth="1"/>
    <col min="1276" max="1276" width="18.33203125" style="1" customWidth="1"/>
    <col min="1277" max="1277" width="11.33203125" style="1" customWidth="1"/>
    <col min="1278" max="1278" width="12.33203125" style="1" customWidth="1"/>
    <col min="1279" max="1521" width="11.44140625" style="1"/>
    <col min="1522" max="1522" width="5.33203125" style="1" customWidth="1"/>
    <col min="1523" max="1523" width="18.44140625" style="1" customWidth="1"/>
    <col min="1524" max="1524" width="41.33203125" style="1" customWidth="1"/>
    <col min="1525" max="1525" width="7.33203125" style="1" customWidth="1"/>
    <col min="1526" max="1526" width="10" style="1" customWidth="1"/>
    <col min="1527" max="1527" width="11.44140625" style="1"/>
    <col min="1528" max="1528" width="12.33203125" style="1" customWidth="1"/>
    <col min="1529" max="1529" width="16.5546875" style="1" customWidth="1"/>
    <col min="1530" max="1531" width="5.33203125" style="1" customWidth="1"/>
    <col min="1532" max="1532" width="18.33203125" style="1" customWidth="1"/>
    <col min="1533" max="1533" width="11.33203125" style="1" customWidth="1"/>
    <col min="1534" max="1534" width="12.33203125" style="1" customWidth="1"/>
    <col min="1535" max="1777" width="11.44140625" style="1"/>
    <col min="1778" max="1778" width="5.33203125" style="1" customWidth="1"/>
    <col min="1779" max="1779" width="18.44140625" style="1" customWidth="1"/>
    <col min="1780" max="1780" width="41.33203125" style="1" customWidth="1"/>
    <col min="1781" max="1781" width="7.33203125" style="1" customWidth="1"/>
    <col min="1782" max="1782" width="10" style="1" customWidth="1"/>
    <col min="1783" max="1783" width="11.44140625" style="1"/>
    <col min="1784" max="1784" width="12.33203125" style="1" customWidth="1"/>
    <col min="1785" max="1785" width="16.5546875" style="1" customWidth="1"/>
    <col min="1786" max="1787" width="5.33203125" style="1" customWidth="1"/>
    <col min="1788" max="1788" width="18.33203125" style="1" customWidth="1"/>
    <col min="1789" max="1789" width="11.33203125" style="1" customWidth="1"/>
    <col min="1790" max="1790" width="12.33203125" style="1" customWidth="1"/>
    <col min="1791" max="2033" width="11.44140625" style="1"/>
    <col min="2034" max="2034" width="5.33203125" style="1" customWidth="1"/>
    <col min="2035" max="2035" width="18.44140625" style="1" customWidth="1"/>
    <col min="2036" max="2036" width="41.33203125" style="1" customWidth="1"/>
    <col min="2037" max="2037" width="7.33203125" style="1" customWidth="1"/>
    <col min="2038" max="2038" width="10" style="1" customWidth="1"/>
    <col min="2039" max="2039" width="11.44140625" style="1"/>
    <col min="2040" max="2040" width="12.33203125" style="1" customWidth="1"/>
    <col min="2041" max="2041" width="16.5546875" style="1" customWidth="1"/>
    <col min="2042" max="2043" width="5.33203125" style="1" customWidth="1"/>
    <col min="2044" max="2044" width="18.33203125" style="1" customWidth="1"/>
    <col min="2045" max="2045" width="11.33203125" style="1" customWidth="1"/>
    <col min="2046" max="2046" width="12.33203125" style="1" customWidth="1"/>
    <col min="2047" max="2289" width="11.44140625" style="1"/>
    <col min="2290" max="2290" width="5.33203125" style="1" customWidth="1"/>
    <col min="2291" max="2291" width="18.44140625" style="1" customWidth="1"/>
    <col min="2292" max="2292" width="41.33203125" style="1" customWidth="1"/>
    <col min="2293" max="2293" width="7.33203125" style="1" customWidth="1"/>
    <col min="2294" max="2294" width="10" style="1" customWidth="1"/>
    <col min="2295" max="2295" width="11.44140625" style="1"/>
    <col min="2296" max="2296" width="12.33203125" style="1" customWidth="1"/>
    <col min="2297" max="2297" width="16.5546875" style="1" customWidth="1"/>
    <col min="2298" max="2299" width="5.33203125" style="1" customWidth="1"/>
    <col min="2300" max="2300" width="18.33203125" style="1" customWidth="1"/>
    <col min="2301" max="2301" width="11.33203125" style="1" customWidth="1"/>
    <col min="2302" max="2302" width="12.33203125" style="1" customWidth="1"/>
    <col min="2303" max="2545" width="11.44140625" style="1"/>
    <col min="2546" max="2546" width="5.33203125" style="1" customWidth="1"/>
    <col min="2547" max="2547" width="18.44140625" style="1" customWidth="1"/>
    <col min="2548" max="2548" width="41.33203125" style="1" customWidth="1"/>
    <col min="2549" max="2549" width="7.33203125" style="1" customWidth="1"/>
    <col min="2550" max="2550" width="10" style="1" customWidth="1"/>
    <col min="2551" max="2551" width="11.44140625" style="1"/>
    <col min="2552" max="2552" width="12.33203125" style="1" customWidth="1"/>
    <col min="2553" max="2553" width="16.5546875" style="1" customWidth="1"/>
    <col min="2554" max="2555" width="5.33203125" style="1" customWidth="1"/>
    <col min="2556" max="2556" width="18.33203125" style="1" customWidth="1"/>
    <col min="2557" max="2557" width="11.33203125" style="1" customWidth="1"/>
    <col min="2558" max="2558" width="12.33203125" style="1" customWidth="1"/>
    <col min="2559" max="2801" width="11.44140625" style="1"/>
    <col min="2802" max="2802" width="5.33203125" style="1" customWidth="1"/>
    <col min="2803" max="2803" width="18.44140625" style="1" customWidth="1"/>
    <col min="2804" max="2804" width="41.33203125" style="1" customWidth="1"/>
    <col min="2805" max="2805" width="7.33203125" style="1" customWidth="1"/>
    <col min="2806" max="2806" width="10" style="1" customWidth="1"/>
    <col min="2807" max="2807" width="11.44140625" style="1"/>
    <col min="2808" max="2808" width="12.33203125" style="1" customWidth="1"/>
    <col min="2809" max="2809" width="16.5546875" style="1" customWidth="1"/>
    <col min="2810" max="2811" width="5.33203125" style="1" customWidth="1"/>
    <col min="2812" max="2812" width="18.33203125" style="1" customWidth="1"/>
    <col min="2813" max="2813" width="11.33203125" style="1" customWidth="1"/>
    <col min="2814" max="2814" width="12.33203125" style="1" customWidth="1"/>
    <col min="2815" max="3057" width="11.44140625" style="1"/>
    <col min="3058" max="3058" width="5.33203125" style="1" customWidth="1"/>
    <col min="3059" max="3059" width="18.44140625" style="1" customWidth="1"/>
    <col min="3060" max="3060" width="41.33203125" style="1" customWidth="1"/>
    <col min="3061" max="3061" width="7.33203125" style="1" customWidth="1"/>
    <col min="3062" max="3062" width="10" style="1" customWidth="1"/>
    <col min="3063" max="3063" width="11.44140625" style="1"/>
    <col min="3064" max="3064" width="12.33203125" style="1" customWidth="1"/>
    <col min="3065" max="3065" width="16.5546875" style="1" customWidth="1"/>
    <col min="3066" max="3067" width="5.33203125" style="1" customWidth="1"/>
    <col min="3068" max="3068" width="18.33203125" style="1" customWidth="1"/>
    <col min="3069" max="3069" width="11.33203125" style="1" customWidth="1"/>
    <col min="3070" max="3070" width="12.33203125" style="1" customWidth="1"/>
    <col min="3071" max="3313" width="11.44140625" style="1"/>
    <col min="3314" max="3314" width="5.33203125" style="1" customWidth="1"/>
    <col min="3315" max="3315" width="18.44140625" style="1" customWidth="1"/>
    <col min="3316" max="3316" width="41.33203125" style="1" customWidth="1"/>
    <col min="3317" max="3317" width="7.33203125" style="1" customWidth="1"/>
    <col min="3318" max="3318" width="10" style="1" customWidth="1"/>
    <col min="3319" max="3319" width="11.44140625" style="1"/>
    <col min="3320" max="3320" width="12.33203125" style="1" customWidth="1"/>
    <col min="3321" max="3321" width="16.5546875" style="1" customWidth="1"/>
    <col min="3322" max="3323" width="5.33203125" style="1" customWidth="1"/>
    <col min="3324" max="3324" width="18.33203125" style="1" customWidth="1"/>
    <col min="3325" max="3325" width="11.33203125" style="1" customWidth="1"/>
    <col min="3326" max="3326" width="12.33203125" style="1" customWidth="1"/>
    <col min="3327" max="3569" width="11.44140625" style="1"/>
    <col min="3570" max="3570" width="5.33203125" style="1" customWidth="1"/>
    <col min="3571" max="3571" width="18.44140625" style="1" customWidth="1"/>
    <col min="3572" max="3572" width="41.33203125" style="1" customWidth="1"/>
    <col min="3573" max="3573" width="7.33203125" style="1" customWidth="1"/>
    <col min="3574" max="3574" width="10" style="1" customWidth="1"/>
    <col min="3575" max="3575" width="11.44140625" style="1"/>
    <col min="3576" max="3576" width="12.33203125" style="1" customWidth="1"/>
    <col min="3577" max="3577" width="16.5546875" style="1" customWidth="1"/>
    <col min="3578" max="3579" width="5.33203125" style="1" customWidth="1"/>
    <col min="3580" max="3580" width="18.33203125" style="1" customWidth="1"/>
    <col min="3581" max="3581" width="11.33203125" style="1" customWidth="1"/>
    <col min="3582" max="3582" width="12.33203125" style="1" customWidth="1"/>
    <col min="3583" max="3825" width="11.44140625" style="1"/>
    <col min="3826" max="3826" width="5.33203125" style="1" customWidth="1"/>
    <col min="3827" max="3827" width="18.44140625" style="1" customWidth="1"/>
    <col min="3828" max="3828" width="41.33203125" style="1" customWidth="1"/>
    <col min="3829" max="3829" width="7.33203125" style="1" customWidth="1"/>
    <col min="3830" max="3830" width="10" style="1" customWidth="1"/>
    <col min="3831" max="3831" width="11.44140625" style="1"/>
    <col min="3832" max="3832" width="12.33203125" style="1" customWidth="1"/>
    <col min="3833" max="3833" width="16.5546875" style="1" customWidth="1"/>
    <col min="3834" max="3835" width="5.33203125" style="1" customWidth="1"/>
    <col min="3836" max="3836" width="18.33203125" style="1" customWidth="1"/>
    <col min="3837" max="3837" width="11.33203125" style="1" customWidth="1"/>
    <col min="3838" max="3838" width="12.33203125" style="1" customWidth="1"/>
    <col min="3839" max="4081" width="11.44140625" style="1"/>
    <col min="4082" max="4082" width="5.33203125" style="1" customWidth="1"/>
    <col min="4083" max="4083" width="18.44140625" style="1" customWidth="1"/>
    <col min="4084" max="4084" width="41.33203125" style="1" customWidth="1"/>
    <col min="4085" max="4085" width="7.33203125" style="1" customWidth="1"/>
    <col min="4086" max="4086" width="10" style="1" customWidth="1"/>
    <col min="4087" max="4087" width="11.44140625" style="1"/>
    <col min="4088" max="4088" width="12.33203125" style="1" customWidth="1"/>
    <col min="4089" max="4089" width="16.5546875" style="1" customWidth="1"/>
    <col min="4090" max="4091" width="5.33203125" style="1" customWidth="1"/>
    <col min="4092" max="4092" width="18.33203125" style="1" customWidth="1"/>
    <col min="4093" max="4093" width="11.33203125" style="1" customWidth="1"/>
    <col min="4094" max="4094" width="12.33203125" style="1" customWidth="1"/>
    <col min="4095" max="4337" width="11.44140625" style="1"/>
    <col min="4338" max="4338" width="5.33203125" style="1" customWidth="1"/>
    <col min="4339" max="4339" width="18.44140625" style="1" customWidth="1"/>
    <col min="4340" max="4340" width="41.33203125" style="1" customWidth="1"/>
    <col min="4341" max="4341" width="7.33203125" style="1" customWidth="1"/>
    <col min="4342" max="4342" width="10" style="1" customWidth="1"/>
    <col min="4343" max="4343" width="11.44140625" style="1"/>
    <col min="4344" max="4344" width="12.33203125" style="1" customWidth="1"/>
    <col min="4345" max="4345" width="16.5546875" style="1" customWidth="1"/>
    <col min="4346" max="4347" width="5.33203125" style="1" customWidth="1"/>
    <col min="4348" max="4348" width="18.33203125" style="1" customWidth="1"/>
    <col min="4349" max="4349" width="11.33203125" style="1" customWidth="1"/>
    <col min="4350" max="4350" width="12.33203125" style="1" customWidth="1"/>
    <col min="4351" max="4593" width="11.44140625" style="1"/>
    <col min="4594" max="4594" width="5.33203125" style="1" customWidth="1"/>
    <col min="4595" max="4595" width="18.44140625" style="1" customWidth="1"/>
    <col min="4596" max="4596" width="41.33203125" style="1" customWidth="1"/>
    <col min="4597" max="4597" width="7.33203125" style="1" customWidth="1"/>
    <col min="4598" max="4598" width="10" style="1" customWidth="1"/>
    <col min="4599" max="4599" width="11.44140625" style="1"/>
    <col min="4600" max="4600" width="12.33203125" style="1" customWidth="1"/>
    <col min="4601" max="4601" width="16.5546875" style="1" customWidth="1"/>
    <col min="4602" max="4603" width="5.33203125" style="1" customWidth="1"/>
    <col min="4604" max="4604" width="18.33203125" style="1" customWidth="1"/>
    <col min="4605" max="4605" width="11.33203125" style="1" customWidth="1"/>
    <col min="4606" max="4606" width="12.33203125" style="1" customWidth="1"/>
    <col min="4607" max="4849" width="11.44140625" style="1"/>
    <col min="4850" max="4850" width="5.33203125" style="1" customWidth="1"/>
    <col min="4851" max="4851" width="18.44140625" style="1" customWidth="1"/>
    <col min="4852" max="4852" width="41.33203125" style="1" customWidth="1"/>
    <col min="4853" max="4853" width="7.33203125" style="1" customWidth="1"/>
    <col min="4854" max="4854" width="10" style="1" customWidth="1"/>
    <col min="4855" max="4855" width="11.44140625" style="1"/>
    <col min="4856" max="4856" width="12.33203125" style="1" customWidth="1"/>
    <col min="4857" max="4857" width="16.5546875" style="1" customWidth="1"/>
    <col min="4858" max="4859" width="5.33203125" style="1" customWidth="1"/>
    <col min="4860" max="4860" width="18.33203125" style="1" customWidth="1"/>
    <col min="4861" max="4861" width="11.33203125" style="1" customWidth="1"/>
    <col min="4862" max="4862" width="12.33203125" style="1" customWidth="1"/>
    <col min="4863" max="5105" width="11.44140625" style="1"/>
    <col min="5106" max="5106" width="5.33203125" style="1" customWidth="1"/>
    <col min="5107" max="5107" width="18.44140625" style="1" customWidth="1"/>
    <col min="5108" max="5108" width="41.33203125" style="1" customWidth="1"/>
    <col min="5109" max="5109" width="7.33203125" style="1" customWidth="1"/>
    <col min="5110" max="5110" width="10" style="1" customWidth="1"/>
    <col min="5111" max="5111" width="11.44140625" style="1"/>
    <col min="5112" max="5112" width="12.33203125" style="1" customWidth="1"/>
    <col min="5113" max="5113" width="16.5546875" style="1" customWidth="1"/>
    <col min="5114" max="5115" width="5.33203125" style="1" customWidth="1"/>
    <col min="5116" max="5116" width="18.33203125" style="1" customWidth="1"/>
    <col min="5117" max="5117" width="11.33203125" style="1" customWidth="1"/>
    <col min="5118" max="5118" width="12.33203125" style="1" customWidth="1"/>
    <col min="5119" max="5361" width="11.44140625" style="1"/>
    <col min="5362" max="5362" width="5.33203125" style="1" customWidth="1"/>
    <col min="5363" max="5363" width="18.44140625" style="1" customWidth="1"/>
    <col min="5364" max="5364" width="41.33203125" style="1" customWidth="1"/>
    <col min="5365" max="5365" width="7.33203125" style="1" customWidth="1"/>
    <col min="5366" max="5366" width="10" style="1" customWidth="1"/>
    <col min="5367" max="5367" width="11.44140625" style="1"/>
    <col min="5368" max="5368" width="12.33203125" style="1" customWidth="1"/>
    <col min="5369" max="5369" width="16.5546875" style="1" customWidth="1"/>
    <col min="5370" max="5371" width="5.33203125" style="1" customWidth="1"/>
    <col min="5372" max="5372" width="18.33203125" style="1" customWidth="1"/>
    <col min="5373" max="5373" width="11.33203125" style="1" customWidth="1"/>
    <col min="5374" max="5374" width="12.33203125" style="1" customWidth="1"/>
    <col min="5375" max="5617" width="11.44140625" style="1"/>
    <col min="5618" max="5618" width="5.33203125" style="1" customWidth="1"/>
    <col min="5619" max="5619" width="18.44140625" style="1" customWidth="1"/>
    <col min="5620" max="5620" width="41.33203125" style="1" customWidth="1"/>
    <col min="5621" max="5621" width="7.33203125" style="1" customWidth="1"/>
    <col min="5622" max="5622" width="10" style="1" customWidth="1"/>
    <col min="5623" max="5623" width="11.44140625" style="1"/>
    <col min="5624" max="5624" width="12.33203125" style="1" customWidth="1"/>
    <col min="5625" max="5625" width="16.5546875" style="1" customWidth="1"/>
    <col min="5626" max="5627" width="5.33203125" style="1" customWidth="1"/>
    <col min="5628" max="5628" width="18.33203125" style="1" customWidth="1"/>
    <col min="5629" max="5629" width="11.33203125" style="1" customWidth="1"/>
    <col min="5630" max="5630" width="12.33203125" style="1" customWidth="1"/>
    <col min="5631" max="5873" width="11.44140625" style="1"/>
    <col min="5874" max="5874" width="5.33203125" style="1" customWidth="1"/>
    <col min="5875" max="5875" width="18.44140625" style="1" customWidth="1"/>
    <col min="5876" max="5876" width="41.33203125" style="1" customWidth="1"/>
    <col min="5877" max="5877" width="7.33203125" style="1" customWidth="1"/>
    <col min="5878" max="5878" width="10" style="1" customWidth="1"/>
    <col min="5879" max="5879" width="11.44140625" style="1"/>
    <col min="5880" max="5880" width="12.33203125" style="1" customWidth="1"/>
    <col min="5881" max="5881" width="16.5546875" style="1" customWidth="1"/>
    <col min="5882" max="5883" width="5.33203125" style="1" customWidth="1"/>
    <col min="5884" max="5884" width="18.33203125" style="1" customWidth="1"/>
    <col min="5885" max="5885" width="11.33203125" style="1" customWidth="1"/>
    <col min="5886" max="5886" width="12.33203125" style="1" customWidth="1"/>
    <col min="5887" max="6129" width="11.44140625" style="1"/>
    <col min="6130" max="6130" width="5.33203125" style="1" customWidth="1"/>
    <col min="6131" max="6131" width="18.44140625" style="1" customWidth="1"/>
    <col min="6132" max="6132" width="41.33203125" style="1" customWidth="1"/>
    <col min="6133" max="6133" width="7.33203125" style="1" customWidth="1"/>
    <col min="6134" max="6134" width="10" style="1" customWidth="1"/>
    <col min="6135" max="6135" width="11.44140625" style="1"/>
    <col min="6136" max="6136" width="12.33203125" style="1" customWidth="1"/>
    <col min="6137" max="6137" width="16.5546875" style="1" customWidth="1"/>
    <col min="6138" max="6139" width="5.33203125" style="1" customWidth="1"/>
    <col min="6140" max="6140" width="18.33203125" style="1" customWidth="1"/>
    <col min="6141" max="6141" width="11.33203125" style="1" customWidth="1"/>
    <col min="6142" max="6142" width="12.33203125" style="1" customWidth="1"/>
    <col min="6143" max="6385" width="11.44140625" style="1"/>
    <col min="6386" max="6386" width="5.33203125" style="1" customWidth="1"/>
    <col min="6387" max="6387" width="18.44140625" style="1" customWidth="1"/>
    <col min="6388" max="6388" width="41.33203125" style="1" customWidth="1"/>
    <col min="6389" max="6389" width="7.33203125" style="1" customWidth="1"/>
    <col min="6390" max="6390" width="10" style="1" customWidth="1"/>
    <col min="6391" max="6391" width="11.44140625" style="1"/>
    <col min="6392" max="6392" width="12.33203125" style="1" customWidth="1"/>
    <col min="6393" max="6393" width="16.5546875" style="1" customWidth="1"/>
    <col min="6394" max="6395" width="5.33203125" style="1" customWidth="1"/>
    <col min="6396" max="6396" width="18.33203125" style="1" customWidth="1"/>
    <col min="6397" max="6397" width="11.33203125" style="1" customWidth="1"/>
    <col min="6398" max="6398" width="12.33203125" style="1" customWidth="1"/>
    <col min="6399" max="6641" width="11.44140625" style="1"/>
    <col min="6642" max="6642" width="5.33203125" style="1" customWidth="1"/>
    <col min="6643" max="6643" width="18.44140625" style="1" customWidth="1"/>
    <col min="6644" max="6644" width="41.33203125" style="1" customWidth="1"/>
    <col min="6645" max="6645" width="7.33203125" style="1" customWidth="1"/>
    <col min="6646" max="6646" width="10" style="1" customWidth="1"/>
    <col min="6647" max="6647" width="11.44140625" style="1"/>
    <col min="6648" max="6648" width="12.33203125" style="1" customWidth="1"/>
    <col min="6649" max="6649" width="16.5546875" style="1" customWidth="1"/>
    <col min="6650" max="6651" width="5.33203125" style="1" customWidth="1"/>
    <col min="6652" max="6652" width="18.33203125" style="1" customWidth="1"/>
    <col min="6653" max="6653" width="11.33203125" style="1" customWidth="1"/>
    <col min="6654" max="6654" width="12.33203125" style="1" customWidth="1"/>
    <col min="6655" max="6897" width="11.44140625" style="1"/>
    <col min="6898" max="6898" width="5.33203125" style="1" customWidth="1"/>
    <col min="6899" max="6899" width="18.44140625" style="1" customWidth="1"/>
    <col min="6900" max="6900" width="41.33203125" style="1" customWidth="1"/>
    <col min="6901" max="6901" width="7.33203125" style="1" customWidth="1"/>
    <col min="6902" max="6902" width="10" style="1" customWidth="1"/>
    <col min="6903" max="6903" width="11.44140625" style="1"/>
    <col min="6904" max="6904" width="12.33203125" style="1" customWidth="1"/>
    <col min="6905" max="6905" width="16.5546875" style="1" customWidth="1"/>
    <col min="6906" max="6907" width="5.33203125" style="1" customWidth="1"/>
    <col min="6908" max="6908" width="18.33203125" style="1" customWidth="1"/>
    <col min="6909" max="6909" width="11.33203125" style="1" customWidth="1"/>
    <col min="6910" max="6910" width="12.33203125" style="1" customWidth="1"/>
    <col min="6911" max="7153" width="11.44140625" style="1"/>
    <col min="7154" max="7154" width="5.33203125" style="1" customWidth="1"/>
    <col min="7155" max="7155" width="18.44140625" style="1" customWidth="1"/>
    <col min="7156" max="7156" width="41.33203125" style="1" customWidth="1"/>
    <col min="7157" max="7157" width="7.33203125" style="1" customWidth="1"/>
    <col min="7158" max="7158" width="10" style="1" customWidth="1"/>
    <col min="7159" max="7159" width="11.44140625" style="1"/>
    <col min="7160" max="7160" width="12.33203125" style="1" customWidth="1"/>
    <col min="7161" max="7161" width="16.5546875" style="1" customWidth="1"/>
    <col min="7162" max="7163" width="5.33203125" style="1" customWidth="1"/>
    <col min="7164" max="7164" width="18.33203125" style="1" customWidth="1"/>
    <col min="7165" max="7165" width="11.33203125" style="1" customWidth="1"/>
    <col min="7166" max="7166" width="12.33203125" style="1" customWidth="1"/>
    <col min="7167" max="7409" width="11.44140625" style="1"/>
    <col min="7410" max="7410" width="5.33203125" style="1" customWidth="1"/>
    <col min="7411" max="7411" width="18.44140625" style="1" customWidth="1"/>
    <col min="7412" max="7412" width="41.33203125" style="1" customWidth="1"/>
    <col min="7413" max="7413" width="7.33203125" style="1" customWidth="1"/>
    <col min="7414" max="7414" width="10" style="1" customWidth="1"/>
    <col min="7415" max="7415" width="11.44140625" style="1"/>
    <col min="7416" max="7416" width="12.33203125" style="1" customWidth="1"/>
    <col min="7417" max="7417" width="16.5546875" style="1" customWidth="1"/>
    <col min="7418" max="7419" width="5.33203125" style="1" customWidth="1"/>
    <col min="7420" max="7420" width="18.33203125" style="1" customWidth="1"/>
    <col min="7421" max="7421" width="11.33203125" style="1" customWidth="1"/>
    <col min="7422" max="7422" width="12.33203125" style="1" customWidth="1"/>
    <col min="7423" max="7665" width="11.44140625" style="1"/>
    <col min="7666" max="7666" width="5.33203125" style="1" customWidth="1"/>
    <col min="7667" max="7667" width="18.44140625" style="1" customWidth="1"/>
    <col min="7668" max="7668" width="41.33203125" style="1" customWidth="1"/>
    <col min="7669" max="7669" width="7.33203125" style="1" customWidth="1"/>
    <col min="7670" max="7670" width="10" style="1" customWidth="1"/>
    <col min="7671" max="7671" width="11.44140625" style="1"/>
    <col min="7672" max="7672" width="12.33203125" style="1" customWidth="1"/>
    <col min="7673" max="7673" width="16.5546875" style="1" customWidth="1"/>
    <col min="7674" max="7675" width="5.33203125" style="1" customWidth="1"/>
    <col min="7676" max="7676" width="18.33203125" style="1" customWidth="1"/>
    <col min="7677" max="7677" width="11.33203125" style="1" customWidth="1"/>
    <col min="7678" max="7678" width="12.33203125" style="1" customWidth="1"/>
    <col min="7679" max="7921" width="11.44140625" style="1"/>
    <col min="7922" max="7922" width="5.33203125" style="1" customWidth="1"/>
    <col min="7923" max="7923" width="18.44140625" style="1" customWidth="1"/>
    <col min="7924" max="7924" width="41.33203125" style="1" customWidth="1"/>
    <col min="7925" max="7925" width="7.33203125" style="1" customWidth="1"/>
    <col min="7926" max="7926" width="10" style="1" customWidth="1"/>
    <col min="7927" max="7927" width="11.44140625" style="1"/>
    <col min="7928" max="7928" width="12.33203125" style="1" customWidth="1"/>
    <col min="7929" max="7929" width="16.5546875" style="1" customWidth="1"/>
    <col min="7930" max="7931" width="5.33203125" style="1" customWidth="1"/>
    <col min="7932" max="7932" width="18.33203125" style="1" customWidth="1"/>
    <col min="7933" max="7933" width="11.33203125" style="1" customWidth="1"/>
    <col min="7934" max="7934" width="12.33203125" style="1" customWidth="1"/>
    <col min="7935" max="8177" width="11.44140625" style="1"/>
    <col min="8178" max="8178" width="5.33203125" style="1" customWidth="1"/>
    <col min="8179" max="8179" width="18.44140625" style="1" customWidth="1"/>
    <col min="8180" max="8180" width="41.33203125" style="1" customWidth="1"/>
    <col min="8181" max="8181" width="7.33203125" style="1" customWidth="1"/>
    <col min="8182" max="8182" width="10" style="1" customWidth="1"/>
    <col min="8183" max="8183" width="11.44140625" style="1"/>
    <col min="8184" max="8184" width="12.33203125" style="1" customWidth="1"/>
    <col min="8185" max="8185" width="16.5546875" style="1" customWidth="1"/>
    <col min="8186" max="8187" width="5.33203125" style="1" customWidth="1"/>
    <col min="8188" max="8188" width="18.33203125" style="1" customWidth="1"/>
    <col min="8189" max="8189" width="11.33203125" style="1" customWidth="1"/>
    <col min="8190" max="8190" width="12.33203125" style="1" customWidth="1"/>
    <col min="8191" max="8433" width="11.44140625" style="1"/>
    <col min="8434" max="8434" width="5.33203125" style="1" customWidth="1"/>
    <col min="8435" max="8435" width="18.44140625" style="1" customWidth="1"/>
    <col min="8436" max="8436" width="41.33203125" style="1" customWidth="1"/>
    <col min="8437" max="8437" width="7.33203125" style="1" customWidth="1"/>
    <col min="8438" max="8438" width="10" style="1" customWidth="1"/>
    <col min="8439" max="8439" width="11.44140625" style="1"/>
    <col min="8440" max="8440" width="12.33203125" style="1" customWidth="1"/>
    <col min="8441" max="8441" width="16.5546875" style="1" customWidth="1"/>
    <col min="8442" max="8443" width="5.33203125" style="1" customWidth="1"/>
    <col min="8444" max="8444" width="18.33203125" style="1" customWidth="1"/>
    <col min="8445" max="8445" width="11.33203125" style="1" customWidth="1"/>
    <col min="8446" max="8446" width="12.33203125" style="1" customWidth="1"/>
    <col min="8447" max="8689" width="11.44140625" style="1"/>
    <col min="8690" max="8690" width="5.33203125" style="1" customWidth="1"/>
    <col min="8691" max="8691" width="18.44140625" style="1" customWidth="1"/>
    <col min="8692" max="8692" width="41.33203125" style="1" customWidth="1"/>
    <col min="8693" max="8693" width="7.33203125" style="1" customWidth="1"/>
    <col min="8694" max="8694" width="10" style="1" customWidth="1"/>
    <col min="8695" max="8695" width="11.44140625" style="1"/>
    <col min="8696" max="8696" width="12.33203125" style="1" customWidth="1"/>
    <col min="8697" max="8697" width="16.5546875" style="1" customWidth="1"/>
    <col min="8698" max="8699" width="5.33203125" style="1" customWidth="1"/>
    <col min="8700" max="8700" width="18.33203125" style="1" customWidth="1"/>
    <col min="8701" max="8701" width="11.33203125" style="1" customWidth="1"/>
    <col min="8702" max="8702" width="12.33203125" style="1" customWidth="1"/>
    <col min="8703" max="8945" width="11.44140625" style="1"/>
    <col min="8946" max="8946" width="5.33203125" style="1" customWidth="1"/>
    <col min="8947" max="8947" width="18.44140625" style="1" customWidth="1"/>
    <col min="8948" max="8948" width="41.33203125" style="1" customWidth="1"/>
    <col min="8949" max="8949" width="7.33203125" style="1" customWidth="1"/>
    <col min="8950" max="8950" width="10" style="1" customWidth="1"/>
    <col min="8951" max="8951" width="11.44140625" style="1"/>
    <col min="8952" max="8952" width="12.33203125" style="1" customWidth="1"/>
    <col min="8953" max="8953" width="16.5546875" style="1" customWidth="1"/>
    <col min="8954" max="8955" width="5.33203125" style="1" customWidth="1"/>
    <col min="8956" max="8956" width="18.33203125" style="1" customWidth="1"/>
    <col min="8957" max="8957" width="11.33203125" style="1" customWidth="1"/>
    <col min="8958" max="8958" width="12.33203125" style="1" customWidth="1"/>
    <col min="8959" max="9201" width="11.44140625" style="1"/>
    <col min="9202" max="9202" width="5.33203125" style="1" customWidth="1"/>
    <col min="9203" max="9203" width="18.44140625" style="1" customWidth="1"/>
    <col min="9204" max="9204" width="41.33203125" style="1" customWidth="1"/>
    <col min="9205" max="9205" width="7.33203125" style="1" customWidth="1"/>
    <col min="9206" max="9206" width="10" style="1" customWidth="1"/>
    <col min="9207" max="9207" width="11.44140625" style="1"/>
    <col min="9208" max="9208" width="12.33203125" style="1" customWidth="1"/>
    <col min="9209" max="9209" width="16.5546875" style="1" customWidth="1"/>
    <col min="9210" max="9211" width="5.33203125" style="1" customWidth="1"/>
    <col min="9212" max="9212" width="18.33203125" style="1" customWidth="1"/>
    <col min="9213" max="9213" width="11.33203125" style="1" customWidth="1"/>
    <col min="9214" max="9214" width="12.33203125" style="1" customWidth="1"/>
    <col min="9215" max="9457" width="11.44140625" style="1"/>
    <col min="9458" max="9458" width="5.33203125" style="1" customWidth="1"/>
    <col min="9459" max="9459" width="18.44140625" style="1" customWidth="1"/>
    <col min="9460" max="9460" width="41.33203125" style="1" customWidth="1"/>
    <col min="9461" max="9461" width="7.33203125" style="1" customWidth="1"/>
    <col min="9462" max="9462" width="10" style="1" customWidth="1"/>
    <col min="9463" max="9463" width="11.44140625" style="1"/>
    <col min="9464" max="9464" width="12.33203125" style="1" customWidth="1"/>
    <col min="9465" max="9465" width="16.5546875" style="1" customWidth="1"/>
    <col min="9466" max="9467" width="5.33203125" style="1" customWidth="1"/>
    <col min="9468" max="9468" width="18.33203125" style="1" customWidth="1"/>
    <col min="9469" max="9469" width="11.33203125" style="1" customWidth="1"/>
    <col min="9470" max="9470" width="12.33203125" style="1" customWidth="1"/>
    <col min="9471" max="9713" width="11.44140625" style="1"/>
    <col min="9714" max="9714" width="5.33203125" style="1" customWidth="1"/>
    <col min="9715" max="9715" width="18.44140625" style="1" customWidth="1"/>
    <col min="9716" max="9716" width="41.33203125" style="1" customWidth="1"/>
    <col min="9717" max="9717" width="7.33203125" style="1" customWidth="1"/>
    <col min="9718" max="9718" width="10" style="1" customWidth="1"/>
    <col min="9719" max="9719" width="11.44140625" style="1"/>
    <col min="9720" max="9720" width="12.33203125" style="1" customWidth="1"/>
    <col min="9721" max="9721" width="16.5546875" style="1" customWidth="1"/>
    <col min="9722" max="9723" width="5.33203125" style="1" customWidth="1"/>
    <col min="9724" max="9724" width="18.33203125" style="1" customWidth="1"/>
    <col min="9725" max="9725" width="11.33203125" style="1" customWidth="1"/>
    <col min="9726" max="9726" width="12.33203125" style="1" customWidth="1"/>
    <col min="9727" max="9969" width="11.44140625" style="1"/>
    <col min="9970" max="9970" width="5.33203125" style="1" customWidth="1"/>
    <col min="9971" max="9971" width="18.44140625" style="1" customWidth="1"/>
    <col min="9972" max="9972" width="41.33203125" style="1" customWidth="1"/>
    <col min="9973" max="9973" width="7.33203125" style="1" customWidth="1"/>
    <col min="9974" max="9974" width="10" style="1" customWidth="1"/>
    <col min="9975" max="9975" width="11.44140625" style="1"/>
    <col min="9976" max="9976" width="12.33203125" style="1" customWidth="1"/>
    <col min="9977" max="9977" width="16.5546875" style="1" customWidth="1"/>
    <col min="9978" max="9979" width="5.33203125" style="1" customWidth="1"/>
    <col min="9980" max="9980" width="18.33203125" style="1" customWidth="1"/>
    <col min="9981" max="9981" width="11.33203125" style="1" customWidth="1"/>
    <col min="9982" max="9982" width="12.33203125" style="1" customWidth="1"/>
    <col min="9983" max="10225" width="11.44140625" style="1"/>
    <col min="10226" max="10226" width="5.33203125" style="1" customWidth="1"/>
    <col min="10227" max="10227" width="18.44140625" style="1" customWidth="1"/>
    <col min="10228" max="10228" width="41.33203125" style="1" customWidth="1"/>
    <col min="10229" max="10229" width="7.33203125" style="1" customWidth="1"/>
    <col min="10230" max="10230" width="10" style="1" customWidth="1"/>
    <col min="10231" max="10231" width="11.44140625" style="1"/>
    <col min="10232" max="10232" width="12.33203125" style="1" customWidth="1"/>
    <col min="10233" max="10233" width="16.5546875" style="1" customWidth="1"/>
    <col min="10234" max="10235" width="5.33203125" style="1" customWidth="1"/>
    <col min="10236" max="10236" width="18.33203125" style="1" customWidth="1"/>
    <col min="10237" max="10237" width="11.33203125" style="1" customWidth="1"/>
    <col min="10238" max="10238" width="12.33203125" style="1" customWidth="1"/>
    <col min="10239" max="10481" width="11.44140625" style="1"/>
    <col min="10482" max="10482" width="5.33203125" style="1" customWidth="1"/>
    <col min="10483" max="10483" width="18.44140625" style="1" customWidth="1"/>
    <col min="10484" max="10484" width="41.33203125" style="1" customWidth="1"/>
    <col min="10485" max="10485" width="7.33203125" style="1" customWidth="1"/>
    <col min="10486" max="10486" width="10" style="1" customWidth="1"/>
    <col min="10487" max="10487" width="11.44140625" style="1"/>
    <col min="10488" max="10488" width="12.33203125" style="1" customWidth="1"/>
    <col min="10489" max="10489" width="16.5546875" style="1" customWidth="1"/>
    <col min="10490" max="10491" width="5.33203125" style="1" customWidth="1"/>
    <col min="10492" max="10492" width="18.33203125" style="1" customWidth="1"/>
    <col min="10493" max="10493" width="11.33203125" style="1" customWidth="1"/>
    <col min="10494" max="10494" width="12.33203125" style="1" customWidth="1"/>
    <col min="10495" max="10737" width="11.44140625" style="1"/>
    <col min="10738" max="10738" width="5.33203125" style="1" customWidth="1"/>
    <col min="10739" max="10739" width="18.44140625" style="1" customWidth="1"/>
    <col min="10740" max="10740" width="41.33203125" style="1" customWidth="1"/>
    <col min="10741" max="10741" width="7.33203125" style="1" customWidth="1"/>
    <col min="10742" max="10742" width="10" style="1" customWidth="1"/>
    <col min="10743" max="10743" width="11.44140625" style="1"/>
    <col min="10744" max="10744" width="12.33203125" style="1" customWidth="1"/>
    <col min="10745" max="10745" width="16.5546875" style="1" customWidth="1"/>
    <col min="10746" max="10747" width="5.33203125" style="1" customWidth="1"/>
    <col min="10748" max="10748" width="18.33203125" style="1" customWidth="1"/>
    <col min="10749" max="10749" width="11.33203125" style="1" customWidth="1"/>
    <col min="10750" max="10750" width="12.33203125" style="1" customWidth="1"/>
    <col min="10751" max="10993" width="11.44140625" style="1"/>
    <col min="10994" max="10994" width="5.33203125" style="1" customWidth="1"/>
    <col min="10995" max="10995" width="18.44140625" style="1" customWidth="1"/>
    <col min="10996" max="10996" width="41.33203125" style="1" customWidth="1"/>
    <col min="10997" max="10997" width="7.33203125" style="1" customWidth="1"/>
    <col min="10998" max="10998" width="10" style="1" customWidth="1"/>
    <col min="10999" max="10999" width="11.44140625" style="1"/>
    <col min="11000" max="11000" width="12.33203125" style="1" customWidth="1"/>
    <col min="11001" max="11001" width="16.5546875" style="1" customWidth="1"/>
    <col min="11002" max="11003" width="5.33203125" style="1" customWidth="1"/>
    <col min="11004" max="11004" width="18.33203125" style="1" customWidth="1"/>
    <col min="11005" max="11005" width="11.33203125" style="1" customWidth="1"/>
    <col min="11006" max="11006" width="12.33203125" style="1" customWidth="1"/>
    <col min="11007" max="11249" width="11.44140625" style="1"/>
    <col min="11250" max="11250" width="5.33203125" style="1" customWidth="1"/>
    <col min="11251" max="11251" width="18.44140625" style="1" customWidth="1"/>
    <col min="11252" max="11252" width="41.33203125" style="1" customWidth="1"/>
    <col min="11253" max="11253" width="7.33203125" style="1" customWidth="1"/>
    <col min="11254" max="11254" width="10" style="1" customWidth="1"/>
    <col min="11255" max="11255" width="11.44140625" style="1"/>
    <col min="11256" max="11256" width="12.33203125" style="1" customWidth="1"/>
    <col min="11257" max="11257" width="16.5546875" style="1" customWidth="1"/>
    <col min="11258" max="11259" width="5.33203125" style="1" customWidth="1"/>
    <col min="11260" max="11260" width="18.33203125" style="1" customWidth="1"/>
    <col min="11261" max="11261" width="11.33203125" style="1" customWidth="1"/>
    <col min="11262" max="11262" width="12.33203125" style="1" customWidth="1"/>
    <col min="11263" max="11505" width="11.44140625" style="1"/>
    <col min="11506" max="11506" width="5.33203125" style="1" customWidth="1"/>
    <col min="11507" max="11507" width="18.44140625" style="1" customWidth="1"/>
    <col min="11508" max="11508" width="41.33203125" style="1" customWidth="1"/>
    <col min="11509" max="11509" width="7.33203125" style="1" customWidth="1"/>
    <col min="11510" max="11510" width="10" style="1" customWidth="1"/>
    <col min="11511" max="11511" width="11.44140625" style="1"/>
    <col min="11512" max="11512" width="12.33203125" style="1" customWidth="1"/>
    <col min="11513" max="11513" width="16.5546875" style="1" customWidth="1"/>
    <col min="11514" max="11515" width="5.33203125" style="1" customWidth="1"/>
    <col min="11516" max="11516" width="18.33203125" style="1" customWidth="1"/>
    <col min="11517" max="11517" width="11.33203125" style="1" customWidth="1"/>
    <col min="11518" max="11518" width="12.33203125" style="1" customWidth="1"/>
    <col min="11519" max="11761" width="11.44140625" style="1"/>
    <col min="11762" max="11762" width="5.33203125" style="1" customWidth="1"/>
    <col min="11763" max="11763" width="18.44140625" style="1" customWidth="1"/>
    <col min="11764" max="11764" width="41.33203125" style="1" customWidth="1"/>
    <col min="11765" max="11765" width="7.33203125" style="1" customWidth="1"/>
    <col min="11766" max="11766" width="10" style="1" customWidth="1"/>
    <col min="11767" max="11767" width="11.44140625" style="1"/>
    <col min="11768" max="11768" width="12.33203125" style="1" customWidth="1"/>
    <col min="11769" max="11769" width="16.5546875" style="1" customWidth="1"/>
    <col min="11770" max="11771" width="5.33203125" style="1" customWidth="1"/>
    <col min="11772" max="11772" width="18.33203125" style="1" customWidth="1"/>
    <col min="11773" max="11773" width="11.33203125" style="1" customWidth="1"/>
    <col min="11774" max="11774" width="12.33203125" style="1" customWidth="1"/>
    <col min="11775" max="12017" width="11.44140625" style="1"/>
    <col min="12018" max="12018" width="5.33203125" style="1" customWidth="1"/>
    <col min="12019" max="12019" width="18.44140625" style="1" customWidth="1"/>
    <col min="12020" max="12020" width="41.33203125" style="1" customWidth="1"/>
    <col min="12021" max="12021" width="7.33203125" style="1" customWidth="1"/>
    <col min="12022" max="12022" width="10" style="1" customWidth="1"/>
    <col min="12023" max="12023" width="11.44140625" style="1"/>
    <col min="12024" max="12024" width="12.33203125" style="1" customWidth="1"/>
    <col min="12025" max="12025" width="16.5546875" style="1" customWidth="1"/>
    <col min="12026" max="12027" width="5.33203125" style="1" customWidth="1"/>
    <col min="12028" max="12028" width="18.33203125" style="1" customWidth="1"/>
    <col min="12029" max="12029" width="11.33203125" style="1" customWidth="1"/>
    <col min="12030" max="12030" width="12.33203125" style="1" customWidth="1"/>
    <col min="12031" max="12273" width="11.44140625" style="1"/>
    <col min="12274" max="12274" width="5.33203125" style="1" customWidth="1"/>
    <col min="12275" max="12275" width="18.44140625" style="1" customWidth="1"/>
    <col min="12276" max="12276" width="41.33203125" style="1" customWidth="1"/>
    <col min="12277" max="12277" width="7.33203125" style="1" customWidth="1"/>
    <col min="12278" max="12278" width="10" style="1" customWidth="1"/>
    <col min="12279" max="12279" width="11.44140625" style="1"/>
    <col min="12280" max="12280" width="12.33203125" style="1" customWidth="1"/>
    <col min="12281" max="12281" width="16.5546875" style="1" customWidth="1"/>
    <col min="12282" max="12283" width="5.33203125" style="1" customWidth="1"/>
    <col min="12284" max="12284" width="18.33203125" style="1" customWidth="1"/>
    <col min="12285" max="12285" width="11.33203125" style="1" customWidth="1"/>
    <col min="12286" max="12286" width="12.33203125" style="1" customWidth="1"/>
    <col min="12287" max="12529" width="11.44140625" style="1"/>
    <col min="12530" max="12530" width="5.33203125" style="1" customWidth="1"/>
    <col min="12531" max="12531" width="18.44140625" style="1" customWidth="1"/>
    <col min="12532" max="12532" width="41.33203125" style="1" customWidth="1"/>
    <col min="12533" max="12533" width="7.33203125" style="1" customWidth="1"/>
    <col min="12534" max="12534" width="10" style="1" customWidth="1"/>
    <col min="12535" max="12535" width="11.44140625" style="1"/>
    <col min="12536" max="12536" width="12.33203125" style="1" customWidth="1"/>
    <col min="12537" max="12537" width="16.5546875" style="1" customWidth="1"/>
    <col min="12538" max="12539" width="5.33203125" style="1" customWidth="1"/>
    <col min="12540" max="12540" width="18.33203125" style="1" customWidth="1"/>
    <col min="12541" max="12541" width="11.33203125" style="1" customWidth="1"/>
    <col min="12542" max="12542" width="12.33203125" style="1" customWidth="1"/>
    <col min="12543" max="12785" width="11.44140625" style="1"/>
    <col min="12786" max="12786" width="5.33203125" style="1" customWidth="1"/>
    <col min="12787" max="12787" width="18.44140625" style="1" customWidth="1"/>
    <col min="12788" max="12788" width="41.33203125" style="1" customWidth="1"/>
    <col min="12789" max="12789" width="7.33203125" style="1" customWidth="1"/>
    <col min="12790" max="12790" width="10" style="1" customWidth="1"/>
    <col min="12791" max="12791" width="11.44140625" style="1"/>
    <col min="12792" max="12792" width="12.33203125" style="1" customWidth="1"/>
    <col min="12793" max="12793" width="16.5546875" style="1" customWidth="1"/>
    <col min="12794" max="12795" width="5.33203125" style="1" customWidth="1"/>
    <col min="12796" max="12796" width="18.33203125" style="1" customWidth="1"/>
    <col min="12797" max="12797" width="11.33203125" style="1" customWidth="1"/>
    <col min="12798" max="12798" width="12.33203125" style="1" customWidth="1"/>
    <col min="12799" max="13041" width="11.44140625" style="1"/>
    <col min="13042" max="13042" width="5.33203125" style="1" customWidth="1"/>
    <col min="13043" max="13043" width="18.44140625" style="1" customWidth="1"/>
    <col min="13044" max="13044" width="41.33203125" style="1" customWidth="1"/>
    <col min="13045" max="13045" width="7.33203125" style="1" customWidth="1"/>
    <col min="13046" max="13046" width="10" style="1" customWidth="1"/>
    <col min="13047" max="13047" width="11.44140625" style="1"/>
    <col min="13048" max="13048" width="12.33203125" style="1" customWidth="1"/>
    <col min="13049" max="13049" width="16.5546875" style="1" customWidth="1"/>
    <col min="13050" max="13051" width="5.33203125" style="1" customWidth="1"/>
    <col min="13052" max="13052" width="18.33203125" style="1" customWidth="1"/>
    <col min="13053" max="13053" width="11.33203125" style="1" customWidth="1"/>
    <col min="13054" max="13054" width="12.33203125" style="1" customWidth="1"/>
    <col min="13055" max="13297" width="11.44140625" style="1"/>
    <col min="13298" max="13298" width="5.33203125" style="1" customWidth="1"/>
    <col min="13299" max="13299" width="18.44140625" style="1" customWidth="1"/>
    <col min="13300" max="13300" width="41.33203125" style="1" customWidth="1"/>
    <col min="13301" max="13301" width="7.33203125" style="1" customWidth="1"/>
    <col min="13302" max="13302" width="10" style="1" customWidth="1"/>
    <col min="13303" max="13303" width="11.44140625" style="1"/>
    <col min="13304" max="13304" width="12.33203125" style="1" customWidth="1"/>
    <col min="13305" max="13305" width="16.5546875" style="1" customWidth="1"/>
    <col min="13306" max="13307" width="5.33203125" style="1" customWidth="1"/>
    <col min="13308" max="13308" width="18.33203125" style="1" customWidth="1"/>
    <col min="13309" max="13309" width="11.33203125" style="1" customWidth="1"/>
    <col min="13310" max="13310" width="12.33203125" style="1" customWidth="1"/>
    <col min="13311" max="13553" width="11.44140625" style="1"/>
    <col min="13554" max="13554" width="5.33203125" style="1" customWidth="1"/>
    <col min="13555" max="13555" width="18.44140625" style="1" customWidth="1"/>
    <col min="13556" max="13556" width="41.33203125" style="1" customWidth="1"/>
    <col min="13557" max="13557" width="7.33203125" style="1" customWidth="1"/>
    <col min="13558" max="13558" width="10" style="1" customWidth="1"/>
    <col min="13559" max="13559" width="11.44140625" style="1"/>
    <col min="13560" max="13560" width="12.33203125" style="1" customWidth="1"/>
    <col min="13561" max="13561" width="16.5546875" style="1" customWidth="1"/>
    <col min="13562" max="13563" width="5.33203125" style="1" customWidth="1"/>
    <col min="13564" max="13564" width="18.33203125" style="1" customWidth="1"/>
    <col min="13565" max="13565" width="11.33203125" style="1" customWidth="1"/>
    <col min="13566" max="13566" width="12.33203125" style="1" customWidth="1"/>
    <col min="13567" max="13809" width="11.44140625" style="1"/>
    <col min="13810" max="13810" width="5.33203125" style="1" customWidth="1"/>
    <col min="13811" max="13811" width="18.44140625" style="1" customWidth="1"/>
    <col min="13812" max="13812" width="41.33203125" style="1" customWidth="1"/>
    <col min="13813" max="13813" width="7.33203125" style="1" customWidth="1"/>
    <col min="13814" max="13814" width="10" style="1" customWidth="1"/>
    <col min="13815" max="13815" width="11.44140625" style="1"/>
    <col min="13816" max="13816" width="12.33203125" style="1" customWidth="1"/>
    <col min="13817" max="13817" width="16.5546875" style="1" customWidth="1"/>
    <col min="13818" max="13819" width="5.33203125" style="1" customWidth="1"/>
    <col min="13820" max="13820" width="18.33203125" style="1" customWidth="1"/>
    <col min="13821" max="13821" width="11.33203125" style="1" customWidth="1"/>
    <col min="13822" max="13822" width="12.33203125" style="1" customWidth="1"/>
    <col min="13823" max="14065" width="11.44140625" style="1"/>
    <col min="14066" max="14066" width="5.33203125" style="1" customWidth="1"/>
    <col min="14067" max="14067" width="18.44140625" style="1" customWidth="1"/>
    <col min="14068" max="14068" width="41.33203125" style="1" customWidth="1"/>
    <col min="14069" max="14069" width="7.33203125" style="1" customWidth="1"/>
    <col min="14070" max="14070" width="10" style="1" customWidth="1"/>
    <col min="14071" max="14071" width="11.44140625" style="1"/>
    <col min="14072" max="14072" width="12.33203125" style="1" customWidth="1"/>
    <col min="14073" max="14073" width="16.5546875" style="1" customWidth="1"/>
    <col min="14074" max="14075" width="5.33203125" style="1" customWidth="1"/>
    <col min="14076" max="14076" width="18.33203125" style="1" customWidth="1"/>
    <col min="14077" max="14077" width="11.33203125" style="1" customWidth="1"/>
    <col min="14078" max="14078" width="12.33203125" style="1" customWidth="1"/>
    <col min="14079" max="14321" width="11.44140625" style="1"/>
    <col min="14322" max="14322" width="5.33203125" style="1" customWidth="1"/>
    <col min="14323" max="14323" width="18.44140625" style="1" customWidth="1"/>
    <col min="14324" max="14324" width="41.33203125" style="1" customWidth="1"/>
    <col min="14325" max="14325" width="7.33203125" style="1" customWidth="1"/>
    <col min="14326" max="14326" width="10" style="1" customWidth="1"/>
    <col min="14327" max="14327" width="11.44140625" style="1"/>
    <col min="14328" max="14328" width="12.33203125" style="1" customWidth="1"/>
    <col min="14329" max="14329" width="16.5546875" style="1" customWidth="1"/>
    <col min="14330" max="14331" width="5.33203125" style="1" customWidth="1"/>
    <col min="14332" max="14332" width="18.33203125" style="1" customWidth="1"/>
    <col min="14333" max="14333" width="11.33203125" style="1" customWidth="1"/>
    <col min="14334" max="14334" width="12.33203125" style="1" customWidth="1"/>
    <col min="14335" max="14577" width="11.44140625" style="1"/>
    <col min="14578" max="14578" width="5.33203125" style="1" customWidth="1"/>
    <col min="14579" max="14579" width="18.44140625" style="1" customWidth="1"/>
    <col min="14580" max="14580" width="41.33203125" style="1" customWidth="1"/>
    <col min="14581" max="14581" width="7.33203125" style="1" customWidth="1"/>
    <col min="14582" max="14582" width="10" style="1" customWidth="1"/>
    <col min="14583" max="14583" width="11.44140625" style="1"/>
    <col min="14584" max="14584" width="12.33203125" style="1" customWidth="1"/>
    <col min="14585" max="14585" width="16.5546875" style="1" customWidth="1"/>
    <col min="14586" max="14587" width="5.33203125" style="1" customWidth="1"/>
    <col min="14588" max="14588" width="18.33203125" style="1" customWidth="1"/>
    <col min="14589" max="14589" width="11.33203125" style="1" customWidth="1"/>
    <col min="14590" max="14590" width="12.33203125" style="1" customWidth="1"/>
    <col min="14591" max="14833" width="11.44140625" style="1"/>
    <col min="14834" max="14834" width="5.33203125" style="1" customWidth="1"/>
    <col min="14835" max="14835" width="18.44140625" style="1" customWidth="1"/>
    <col min="14836" max="14836" width="41.33203125" style="1" customWidth="1"/>
    <col min="14837" max="14837" width="7.33203125" style="1" customWidth="1"/>
    <col min="14838" max="14838" width="10" style="1" customWidth="1"/>
    <col min="14839" max="14839" width="11.44140625" style="1"/>
    <col min="14840" max="14840" width="12.33203125" style="1" customWidth="1"/>
    <col min="14841" max="14841" width="16.5546875" style="1" customWidth="1"/>
    <col min="14842" max="14843" width="5.33203125" style="1" customWidth="1"/>
    <col min="14844" max="14844" width="18.33203125" style="1" customWidth="1"/>
    <col min="14845" max="14845" width="11.33203125" style="1" customWidth="1"/>
    <col min="14846" max="14846" width="12.33203125" style="1" customWidth="1"/>
    <col min="14847" max="15089" width="11.44140625" style="1"/>
    <col min="15090" max="15090" width="5.33203125" style="1" customWidth="1"/>
    <col min="15091" max="15091" width="18.44140625" style="1" customWidth="1"/>
    <col min="15092" max="15092" width="41.33203125" style="1" customWidth="1"/>
    <col min="15093" max="15093" width="7.33203125" style="1" customWidth="1"/>
    <col min="15094" max="15094" width="10" style="1" customWidth="1"/>
    <col min="15095" max="15095" width="11.44140625" style="1"/>
    <col min="15096" max="15096" width="12.33203125" style="1" customWidth="1"/>
    <col min="15097" max="15097" width="16.5546875" style="1" customWidth="1"/>
    <col min="15098" max="15099" width="5.33203125" style="1" customWidth="1"/>
    <col min="15100" max="15100" width="18.33203125" style="1" customWidth="1"/>
    <col min="15101" max="15101" width="11.33203125" style="1" customWidth="1"/>
    <col min="15102" max="15102" width="12.33203125" style="1" customWidth="1"/>
    <col min="15103" max="15345" width="11.44140625" style="1"/>
    <col min="15346" max="15346" width="5.33203125" style="1" customWidth="1"/>
    <col min="15347" max="15347" width="18.44140625" style="1" customWidth="1"/>
    <col min="15348" max="15348" width="41.33203125" style="1" customWidth="1"/>
    <col min="15349" max="15349" width="7.33203125" style="1" customWidth="1"/>
    <col min="15350" max="15350" width="10" style="1" customWidth="1"/>
    <col min="15351" max="15351" width="11.44140625" style="1"/>
    <col min="15352" max="15352" width="12.33203125" style="1" customWidth="1"/>
    <col min="15353" max="15353" width="16.5546875" style="1" customWidth="1"/>
    <col min="15354" max="15355" width="5.33203125" style="1" customWidth="1"/>
    <col min="15356" max="15356" width="18.33203125" style="1" customWidth="1"/>
    <col min="15357" max="15357" width="11.33203125" style="1" customWidth="1"/>
    <col min="15358" max="15358" width="12.33203125" style="1" customWidth="1"/>
    <col min="15359" max="15601" width="11.44140625" style="1"/>
    <col min="15602" max="15602" width="5.33203125" style="1" customWidth="1"/>
    <col min="15603" max="15603" width="18.44140625" style="1" customWidth="1"/>
    <col min="15604" max="15604" width="41.33203125" style="1" customWidth="1"/>
    <col min="15605" max="15605" width="7.33203125" style="1" customWidth="1"/>
    <col min="15606" max="15606" width="10" style="1" customWidth="1"/>
    <col min="15607" max="15607" width="11.44140625" style="1"/>
    <col min="15608" max="15608" width="12.33203125" style="1" customWidth="1"/>
    <col min="15609" max="15609" width="16.5546875" style="1" customWidth="1"/>
    <col min="15610" max="15611" width="5.33203125" style="1" customWidth="1"/>
    <col min="15612" max="15612" width="18.33203125" style="1" customWidth="1"/>
    <col min="15613" max="15613" width="11.33203125" style="1" customWidth="1"/>
    <col min="15614" max="15614" width="12.33203125" style="1" customWidth="1"/>
    <col min="15615" max="15857" width="11.44140625" style="1"/>
    <col min="15858" max="15858" width="5.33203125" style="1" customWidth="1"/>
    <col min="15859" max="15859" width="18.44140625" style="1" customWidth="1"/>
    <col min="15860" max="15860" width="41.33203125" style="1" customWidth="1"/>
    <col min="15861" max="15861" width="7.33203125" style="1" customWidth="1"/>
    <col min="15862" max="15862" width="10" style="1" customWidth="1"/>
    <col min="15863" max="15863" width="11.44140625" style="1"/>
    <col min="15864" max="15864" width="12.33203125" style="1" customWidth="1"/>
    <col min="15865" max="15865" width="16.5546875" style="1" customWidth="1"/>
    <col min="15866" max="15867" width="5.33203125" style="1" customWidth="1"/>
    <col min="15868" max="15868" width="18.33203125" style="1" customWidth="1"/>
    <col min="15869" max="15869" width="11.33203125" style="1" customWidth="1"/>
    <col min="15870" max="15870" width="12.33203125" style="1" customWidth="1"/>
    <col min="15871" max="16113" width="11.44140625" style="1"/>
    <col min="16114" max="16114" width="5.33203125" style="1" customWidth="1"/>
    <col min="16115" max="16115" width="18.44140625" style="1" customWidth="1"/>
    <col min="16116" max="16116" width="41.33203125" style="1" customWidth="1"/>
    <col min="16117" max="16117" width="7.33203125" style="1" customWidth="1"/>
    <col min="16118" max="16118" width="10" style="1" customWidth="1"/>
    <col min="16119" max="16119" width="11.44140625" style="1"/>
    <col min="16120" max="16120" width="12.33203125" style="1" customWidth="1"/>
    <col min="16121" max="16121" width="16.5546875" style="1" customWidth="1"/>
    <col min="16122" max="16123" width="5.33203125" style="1" customWidth="1"/>
    <col min="16124" max="16124" width="18.33203125" style="1" customWidth="1"/>
    <col min="16125" max="16125" width="11.33203125" style="1" customWidth="1"/>
    <col min="16126" max="16126" width="12.33203125" style="1" customWidth="1"/>
    <col min="16127" max="16380" width="11.44140625" style="1"/>
    <col min="16381" max="16384" width="11.44140625" style="1" customWidth="1"/>
  </cols>
  <sheetData>
    <row r="2" spans="1:13" ht="99.75" customHeight="1" thickBot="1" x14ac:dyDescent="0.35">
      <c r="A2" s="82" t="s">
        <v>81</v>
      </c>
      <c r="B2" s="83"/>
      <c r="C2" s="83"/>
      <c r="D2" s="83"/>
      <c r="E2" s="83"/>
      <c r="F2" s="84"/>
      <c r="G2" s="78"/>
      <c r="H2" s="79"/>
      <c r="I2" s="80"/>
    </row>
    <row r="3" spans="1:13" ht="15.6" x14ac:dyDescent="0.3">
      <c r="A3" s="2"/>
      <c r="B3" s="3"/>
      <c r="C3" s="3"/>
      <c r="D3" s="3"/>
      <c r="E3" s="3"/>
      <c r="F3" s="3"/>
      <c r="G3" s="4"/>
      <c r="H3" s="5"/>
      <c r="I3" s="6"/>
    </row>
    <row r="4" spans="1:13" x14ac:dyDescent="0.3">
      <c r="A4" s="81" t="s">
        <v>58</v>
      </c>
      <c r="B4" s="81"/>
      <c r="C4" s="81"/>
      <c r="D4" s="81"/>
      <c r="E4" s="81"/>
      <c r="F4" s="81"/>
      <c r="G4" s="81"/>
      <c r="H4" s="81"/>
      <c r="I4" s="81"/>
    </row>
    <row r="5" spans="1:13" x14ac:dyDescent="0.3">
      <c r="A5" s="81" t="s">
        <v>59</v>
      </c>
      <c r="B5" s="81"/>
      <c r="C5" s="81"/>
      <c r="D5" s="81"/>
      <c r="E5" s="81"/>
      <c r="F5" s="81"/>
      <c r="G5" s="81"/>
      <c r="H5" s="81"/>
      <c r="I5" s="81"/>
    </row>
    <row r="6" spans="1:13" x14ac:dyDescent="0.3">
      <c r="A6" s="81" t="s">
        <v>18</v>
      </c>
      <c r="B6" s="81"/>
      <c r="C6" s="81"/>
      <c r="D6" s="81"/>
      <c r="E6" s="81"/>
      <c r="F6" s="81"/>
      <c r="G6" s="81"/>
      <c r="H6" s="81"/>
      <c r="I6" s="81"/>
    </row>
    <row r="7" spans="1:13" ht="38.4" x14ac:dyDescent="0.3">
      <c r="A7" s="7" t="s">
        <v>0</v>
      </c>
      <c r="B7" s="7" t="s">
        <v>8</v>
      </c>
      <c r="C7" s="7" t="s">
        <v>48</v>
      </c>
      <c r="D7" s="7" t="s">
        <v>1</v>
      </c>
      <c r="E7" s="7" t="s">
        <v>68</v>
      </c>
      <c r="F7" s="7" t="s">
        <v>71</v>
      </c>
      <c r="G7" s="8" t="s">
        <v>69</v>
      </c>
      <c r="H7" s="9" t="s">
        <v>23</v>
      </c>
      <c r="I7" s="8" t="s">
        <v>70</v>
      </c>
    </row>
    <row r="8" spans="1:13" ht="28.8" x14ac:dyDescent="0.3">
      <c r="A8" s="10" t="s">
        <v>2</v>
      </c>
      <c r="B8" s="11" t="s">
        <v>19</v>
      </c>
      <c r="C8" s="12" t="s">
        <v>49</v>
      </c>
      <c r="D8" s="13">
        <v>1</v>
      </c>
      <c r="E8" s="72">
        <f t="shared" ref="E8:E21" si="0">G8*81%</f>
        <v>4183650.0000000005</v>
      </c>
      <c r="F8" s="72">
        <f t="shared" ref="F8:F21" si="1">G8*19%</f>
        <v>981350</v>
      </c>
      <c r="G8" s="14">
        <v>5165000</v>
      </c>
      <c r="H8" s="15">
        <v>10</v>
      </c>
      <c r="I8" s="16">
        <f>D8*G8*H8</f>
        <v>51650000</v>
      </c>
      <c r="J8" s="17"/>
      <c r="M8" s="18"/>
    </row>
    <row r="9" spans="1:13" ht="28.8" x14ac:dyDescent="0.3">
      <c r="A9" s="10" t="s">
        <v>6</v>
      </c>
      <c r="B9" s="11" t="s">
        <v>20</v>
      </c>
      <c r="C9" s="12" t="s">
        <v>49</v>
      </c>
      <c r="D9" s="13">
        <v>1</v>
      </c>
      <c r="E9" s="72">
        <f t="shared" si="0"/>
        <v>3134700</v>
      </c>
      <c r="F9" s="72">
        <f t="shared" si="1"/>
        <v>735300</v>
      </c>
      <c r="G9" s="14">
        <v>3870000</v>
      </c>
      <c r="H9" s="15">
        <v>10</v>
      </c>
      <c r="I9" s="16">
        <f t="shared" ref="I9:I21" si="2">D9*G9*H9</f>
        <v>38700000</v>
      </c>
      <c r="J9" s="17"/>
      <c r="M9" s="18"/>
    </row>
    <row r="10" spans="1:13" ht="33.75" customHeight="1" x14ac:dyDescent="0.3">
      <c r="A10" s="10" t="s">
        <v>7</v>
      </c>
      <c r="B10" s="11" t="s">
        <v>21</v>
      </c>
      <c r="C10" s="12" t="s">
        <v>49</v>
      </c>
      <c r="D10" s="13">
        <v>6</v>
      </c>
      <c r="E10" s="72">
        <f t="shared" si="0"/>
        <v>1845180.0000000002</v>
      </c>
      <c r="F10" s="72">
        <f t="shared" si="1"/>
        <v>432820</v>
      </c>
      <c r="G10" s="14">
        <v>2278000</v>
      </c>
      <c r="H10" s="15">
        <v>10</v>
      </c>
      <c r="I10" s="16">
        <f t="shared" si="2"/>
        <v>136680000</v>
      </c>
      <c r="J10" s="19"/>
      <c r="M10" s="18"/>
    </row>
    <row r="11" spans="1:13" ht="19.2" x14ac:dyDescent="0.3">
      <c r="A11" s="10" t="s">
        <v>10</v>
      </c>
      <c r="B11" s="11" t="s">
        <v>22</v>
      </c>
      <c r="C11" s="12" t="s">
        <v>49</v>
      </c>
      <c r="D11" s="13">
        <v>4</v>
      </c>
      <c r="E11" s="72">
        <f t="shared" si="0"/>
        <v>2093850.0000000002</v>
      </c>
      <c r="F11" s="72">
        <f t="shared" si="1"/>
        <v>491150</v>
      </c>
      <c r="G11" s="14">
        <v>2585000</v>
      </c>
      <c r="H11" s="15">
        <v>10</v>
      </c>
      <c r="I11" s="16">
        <f t="shared" si="2"/>
        <v>103400000</v>
      </c>
      <c r="J11" s="19"/>
      <c r="M11" s="18"/>
    </row>
    <row r="12" spans="1:13" ht="28.8" x14ac:dyDescent="0.3">
      <c r="A12" s="10" t="s">
        <v>11</v>
      </c>
      <c r="B12" s="11" t="s">
        <v>24</v>
      </c>
      <c r="C12" s="12" t="s">
        <v>49</v>
      </c>
      <c r="D12" s="13">
        <v>1</v>
      </c>
      <c r="E12" s="72">
        <f t="shared" si="0"/>
        <v>4183650.0000000005</v>
      </c>
      <c r="F12" s="72">
        <f t="shared" si="1"/>
        <v>981350</v>
      </c>
      <c r="G12" s="14">
        <v>5165000</v>
      </c>
      <c r="H12" s="15">
        <v>10</v>
      </c>
      <c r="I12" s="16">
        <f t="shared" si="2"/>
        <v>51650000</v>
      </c>
      <c r="J12" s="19"/>
      <c r="M12" s="18"/>
    </row>
    <row r="13" spans="1:13" ht="27" customHeight="1" x14ac:dyDescent="0.3">
      <c r="A13" s="10" t="s">
        <v>12</v>
      </c>
      <c r="B13" s="11" t="s">
        <v>25</v>
      </c>
      <c r="C13" s="12" t="s">
        <v>49</v>
      </c>
      <c r="D13" s="13">
        <v>1</v>
      </c>
      <c r="E13" s="72">
        <f t="shared" si="0"/>
        <v>4183650.0000000005</v>
      </c>
      <c r="F13" s="72">
        <f t="shared" si="1"/>
        <v>981350</v>
      </c>
      <c r="G13" s="14">
        <v>5165000</v>
      </c>
      <c r="H13" s="15">
        <v>10</v>
      </c>
      <c r="I13" s="16">
        <f t="shared" si="2"/>
        <v>51650000</v>
      </c>
      <c r="J13" s="19"/>
      <c r="M13" s="18"/>
    </row>
    <row r="14" spans="1:13" ht="19.2" x14ac:dyDescent="0.3">
      <c r="A14" s="10" t="s">
        <v>13</v>
      </c>
      <c r="B14" s="11" t="s">
        <v>43</v>
      </c>
      <c r="C14" s="12" t="s">
        <v>49</v>
      </c>
      <c r="D14" s="13">
        <v>1</v>
      </c>
      <c r="E14" s="72">
        <f t="shared" si="0"/>
        <v>2737800</v>
      </c>
      <c r="F14" s="72">
        <f t="shared" si="1"/>
        <v>642200</v>
      </c>
      <c r="G14" s="14">
        <v>3380000</v>
      </c>
      <c r="H14" s="15">
        <v>10</v>
      </c>
      <c r="I14" s="16">
        <f t="shared" si="2"/>
        <v>33800000</v>
      </c>
      <c r="J14" s="19"/>
      <c r="M14" s="18"/>
    </row>
    <row r="15" spans="1:13" ht="19.2" x14ac:dyDescent="0.3">
      <c r="A15" s="10" t="s">
        <v>14</v>
      </c>
      <c r="B15" s="11" t="s">
        <v>76</v>
      </c>
      <c r="C15" s="12" t="s">
        <v>49</v>
      </c>
      <c r="D15" s="13">
        <v>1</v>
      </c>
      <c r="E15" s="72">
        <f t="shared" si="0"/>
        <v>4183650.0000000005</v>
      </c>
      <c r="F15" s="72">
        <f t="shared" si="1"/>
        <v>981350</v>
      </c>
      <c r="G15" s="14">
        <v>5165000</v>
      </c>
      <c r="H15" s="15">
        <v>10</v>
      </c>
      <c r="I15" s="16">
        <f t="shared" si="2"/>
        <v>51650000</v>
      </c>
      <c r="J15" s="19"/>
      <c r="M15" s="18"/>
    </row>
    <row r="16" spans="1:13" ht="19.2" x14ac:dyDescent="0.3">
      <c r="A16" s="10" t="s">
        <v>15</v>
      </c>
      <c r="B16" s="11" t="s">
        <v>33</v>
      </c>
      <c r="C16" s="12" t="s">
        <v>49</v>
      </c>
      <c r="D16" s="13">
        <v>1</v>
      </c>
      <c r="E16" s="72">
        <f t="shared" si="0"/>
        <v>2092230.0000000002</v>
      </c>
      <c r="F16" s="72">
        <f t="shared" si="1"/>
        <v>490770</v>
      </c>
      <c r="G16" s="14">
        <f>+(2100000*23%)+2100000</f>
        <v>2583000</v>
      </c>
      <c r="H16" s="15">
        <v>10</v>
      </c>
      <c r="I16" s="16">
        <f t="shared" si="2"/>
        <v>25830000</v>
      </c>
      <c r="J16" s="19"/>
      <c r="M16" s="18"/>
    </row>
    <row r="17" spans="1:13" ht="19.2" x14ac:dyDescent="0.3">
      <c r="A17" s="10" t="s">
        <v>16</v>
      </c>
      <c r="B17" s="11" t="s">
        <v>36</v>
      </c>
      <c r="C17" s="12" t="s">
        <v>49</v>
      </c>
      <c r="D17" s="13">
        <v>11</v>
      </c>
      <c r="E17" s="72">
        <f t="shared" si="0"/>
        <v>597780</v>
      </c>
      <c r="F17" s="72">
        <f t="shared" si="1"/>
        <v>140220</v>
      </c>
      <c r="G17" s="14">
        <f>+(600000*23%)+600000</f>
        <v>738000</v>
      </c>
      <c r="H17" s="15">
        <v>10</v>
      </c>
      <c r="I17" s="16">
        <f t="shared" si="2"/>
        <v>81180000</v>
      </c>
      <c r="J17" s="19"/>
      <c r="M17" s="18"/>
    </row>
    <row r="18" spans="1:13" ht="19.2" x14ac:dyDescent="0.3">
      <c r="A18" s="10" t="s">
        <v>34</v>
      </c>
      <c r="B18" s="11" t="s">
        <v>26</v>
      </c>
      <c r="C18" s="12" t="s">
        <v>49</v>
      </c>
      <c r="D18" s="13">
        <v>3</v>
      </c>
      <c r="E18" s="72">
        <f t="shared" si="0"/>
        <v>1845180.0000000002</v>
      </c>
      <c r="F18" s="72">
        <f t="shared" si="1"/>
        <v>432820</v>
      </c>
      <c r="G18" s="14">
        <v>2278000</v>
      </c>
      <c r="H18" s="15">
        <v>10</v>
      </c>
      <c r="I18" s="16">
        <f t="shared" si="2"/>
        <v>68340000</v>
      </c>
      <c r="J18" s="19"/>
      <c r="M18" s="18"/>
    </row>
    <row r="19" spans="1:13" ht="24.6" customHeight="1" x14ac:dyDescent="0.3">
      <c r="A19" s="10" t="s">
        <v>35</v>
      </c>
      <c r="B19" s="11" t="s">
        <v>75</v>
      </c>
      <c r="C19" s="12" t="s">
        <v>49</v>
      </c>
      <c r="D19" s="13">
        <v>1</v>
      </c>
      <c r="E19" s="72">
        <f t="shared" ref="E19" si="3">G19*81%</f>
        <v>2490750</v>
      </c>
      <c r="F19" s="72">
        <f t="shared" ref="F19" si="4">G19*19%</f>
        <v>584250</v>
      </c>
      <c r="G19" s="14">
        <f>+(2500000*23%)+2500000</f>
        <v>3075000</v>
      </c>
      <c r="H19" s="15">
        <v>10</v>
      </c>
      <c r="I19" s="16">
        <f t="shared" si="2"/>
        <v>30750000</v>
      </c>
      <c r="J19" s="19"/>
      <c r="M19" s="18"/>
    </row>
    <row r="20" spans="1:13" ht="38.4" x14ac:dyDescent="0.3">
      <c r="A20" s="10" t="s">
        <v>38</v>
      </c>
      <c r="B20" s="11" t="s">
        <v>73</v>
      </c>
      <c r="C20" s="12" t="s">
        <v>49</v>
      </c>
      <c r="D20" s="13">
        <v>2</v>
      </c>
      <c r="E20" s="72">
        <f t="shared" ref="E20" si="5">G20*81%</f>
        <v>1845180.0000000002</v>
      </c>
      <c r="F20" s="72">
        <f t="shared" ref="F20" si="6">G20*19%</f>
        <v>432820</v>
      </c>
      <c r="G20" s="14">
        <v>2278000</v>
      </c>
      <c r="H20" s="15">
        <v>10</v>
      </c>
      <c r="I20" s="16">
        <f t="shared" si="2"/>
        <v>45560000</v>
      </c>
      <c r="J20" s="19"/>
      <c r="M20" s="18"/>
    </row>
    <row r="21" spans="1:13" ht="48" x14ac:dyDescent="0.3">
      <c r="A21" s="10" t="s">
        <v>74</v>
      </c>
      <c r="B21" s="11" t="s">
        <v>44</v>
      </c>
      <c r="C21" s="12" t="s">
        <v>49</v>
      </c>
      <c r="D21" s="13">
        <v>2</v>
      </c>
      <c r="E21" s="72">
        <f t="shared" si="0"/>
        <v>2340900</v>
      </c>
      <c r="F21" s="72">
        <f t="shared" si="1"/>
        <v>549100</v>
      </c>
      <c r="G21" s="14">
        <v>2890000</v>
      </c>
      <c r="H21" s="15">
        <v>10</v>
      </c>
      <c r="I21" s="16">
        <f t="shared" si="2"/>
        <v>57800000</v>
      </c>
      <c r="J21" s="19"/>
      <c r="M21" s="18"/>
    </row>
    <row r="22" spans="1:13" s="22" customFormat="1" ht="15.6" x14ac:dyDescent="0.3">
      <c r="A22" s="73" t="s">
        <v>27</v>
      </c>
      <c r="B22" s="73" t="s">
        <v>17</v>
      </c>
      <c r="C22" s="73"/>
      <c r="D22" s="73">
        <v>10</v>
      </c>
      <c r="E22" s="73"/>
      <c r="F22" s="73"/>
      <c r="G22" s="73">
        <v>90000</v>
      </c>
      <c r="H22" s="20"/>
      <c r="I22" s="21">
        <f>SUM(I8:I21)</f>
        <v>828640000</v>
      </c>
    </row>
    <row r="23" spans="1:13" ht="15.6" x14ac:dyDescent="0.3">
      <c r="A23" s="73" t="s">
        <v>68</v>
      </c>
      <c r="B23" s="73" t="s">
        <v>17</v>
      </c>
      <c r="C23" s="73"/>
      <c r="D23" s="73">
        <v>10</v>
      </c>
      <c r="E23" s="73"/>
      <c r="F23" s="73"/>
      <c r="G23" s="73">
        <v>90000</v>
      </c>
      <c r="H23" s="20"/>
      <c r="I23" s="21">
        <f>I22*81%</f>
        <v>671198400</v>
      </c>
      <c r="J23" s="22"/>
    </row>
    <row r="24" spans="1:13" ht="12.6" customHeight="1" x14ac:dyDescent="0.3">
      <c r="A24" s="73" t="s">
        <v>72</v>
      </c>
      <c r="B24" s="73" t="s">
        <v>17</v>
      </c>
      <c r="C24" s="73"/>
      <c r="D24" s="73">
        <v>10</v>
      </c>
      <c r="E24" s="73"/>
      <c r="F24" s="73"/>
      <c r="G24" s="73">
        <v>90000</v>
      </c>
      <c r="H24" s="20"/>
      <c r="I24" s="21">
        <f>I22*19%</f>
        <v>157441600</v>
      </c>
      <c r="J24" s="23"/>
    </row>
    <row r="25" spans="1:13" x14ac:dyDescent="0.3">
      <c r="A25" s="24"/>
      <c r="B25" s="24"/>
      <c r="C25" s="24"/>
      <c r="D25" s="24"/>
      <c r="E25" s="24"/>
      <c r="F25" s="24"/>
      <c r="G25" s="25"/>
      <c r="H25" s="26"/>
      <c r="I25" s="27"/>
    </row>
    <row r="26" spans="1:13" x14ac:dyDescent="0.3">
      <c r="A26" s="77" t="s">
        <v>37</v>
      </c>
      <c r="B26" s="77"/>
      <c r="C26" s="77"/>
      <c r="D26" s="77"/>
      <c r="E26" s="77"/>
      <c r="F26" s="77"/>
      <c r="G26" s="77"/>
      <c r="H26" s="77"/>
      <c r="I26" s="77"/>
    </row>
    <row r="27" spans="1:13" ht="38.4" x14ac:dyDescent="0.3">
      <c r="A27" s="7" t="s">
        <v>0</v>
      </c>
      <c r="B27" s="7" t="s">
        <v>8</v>
      </c>
      <c r="C27" s="7" t="s">
        <v>48</v>
      </c>
      <c r="D27" s="7" t="s">
        <v>1</v>
      </c>
      <c r="E27" s="7" t="s">
        <v>68</v>
      </c>
      <c r="F27" s="7" t="s">
        <v>71</v>
      </c>
      <c r="G27" s="28" t="s">
        <v>9</v>
      </c>
      <c r="H27" s="9" t="s">
        <v>31</v>
      </c>
      <c r="I27" s="8" t="s">
        <v>5</v>
      </c>
    </row>
    <row r="28" spans="1:13" ht="28.8" x14ac:dyDescent="0.3">
      <c r="A28" s="10" t="s">
        <v>28</v>
      </c>
      <c r="B28" s="11" t="s">
        <v>52</v>
      </c>
      <c r="C28" s="12" t="s">
        <v>42</v>
      </c>
      <c r="D28" s="13">
        <v>230</v>
      </c>
      <c r="E28" s="72">
        <f>G28*81%</f>
        <v>8262</v>
      </c>
      <c r="F28" s="72">
        <f>G28*19%</f>
        <v>1938</v>
      </c>
      <c r="G28" s="14">
        <v>10200</v>
      </c>
      <c r="H28" s="15">
        <f>(20*10)</f>
        <v>200</v>
      </c>
      <c r="I28" s="16">
        <f>D28*G28*H28</f>
        <v>469200000</v>
      </c>
      <c r="M28" s="23"/>
    </row>
    <row r="29" spans="1:13" ht="28.8" x14ac:dyDescent="0.3">
      <c r="A29" s="10" t="s">
        <v>29</v>
      </c>
      <c r="B29" s="11" t="s">
        <v>53</v>
      </c>
      <c r="C29" s="12" t="s">
        <v>42</v>
      </c>
      <c r="D29" s="13">
        <v>230</v>
      </c>
      <c r="E29" s="72">
        <f>G29*81%</f>
        <v>12231</v>
      </c>
      <c r="F29" s="72">
        <f>G29*19%</f>
        <v>2869</v>
      </c>
      <c r="G29" s="14">
        <v>15100</v>
      </c>
      <c r="H29" s="15">
        <f>(20*10)</f>
        <v>200</v>
      </c>
      <c r="I29" s="16">
        <f t="shared" ref="I29:I32" si="7">D29*G29*H29</f>
        <v>694600000</v>
      </c>
      <c r="M29" s="23"/>
    </row>
    <row r="30" spans="1:13" ht="38.4" x14ac:dyDescent="0.3">
      <c r="A30" s="10" t="s">
        <v>30</v>
      </c>
      <c r="B30" s="11" t="s">
        <v>55</v>
      </c>
      <c r="C30" s="12" t="s">
        <v>42</v>
      </c>
      <c r="D30" s="13">
        <v>6</v>
      </c>
      <c r="E30" s="72">
        <f>G30*81%</f>
        <v>8262</v>
      </c>
      <c r="F30" s="72">
        <f>G30*19%</f>
        <v>1938</v>
      </c>
      <c r="G30" s="14">
        <v>10200</v>
      </c>
      <c r="H30" s="15">
        <f>10*10</f>
        <v>100</v>
      </c>
      <c r="I30" s="16">
        <f t="shared" si="7"/>
        <v>6120000</v>
      </c>
      <c r="J30" s="18"/>
      <c r="K30" s="29"/>
      <c r="M30" s="23"/>
    </row>
    <row r="31" spans="1:13" ht="38.4" x14ac:dyDescent="0.3">
      <c r="A31" s="10" t="s">
        <v>50</v>
      </c>
      <c r="B31" s="11" t="s">
        <v>54</v>
      </c>
      <c r="C31" s="12" t="s">
        <v>42</v>
      </c>
      <c r="D31" s="13">
        <v>6</v>
      </c>
      <c r="E31" s="72">
        <f>G31*81%</f>
        <v>12231</v>
      </c>
      <c r="F31" s="72">
        <f>G31*19%</f>
        <v>2869</v>
      </c>
      <c r="G31" s="14">
        <v>15100</v>
      </c>
      <c r="H31" s="15">
        <f>10*10</f>
        <v>100</v>
      </c>
      <c r="I31" s="16">
        <f t="shared" si="7"/>
        <v>9060000</v>
      </c>
      <c r="J31" s="30"/>
      <c r="M31" s="23"/>
    </row>
    <row r="32" spans="1:13" ht="38.4" x14ac:dyDescent="0.3">
      <c r="A32" s="10" t="s">
        <v>51</v>
      </c>
      <c r="B32" s="11" t="s">
        <v>56</v>
      </c>
      <c r="C32" s="12" t="s">
        <v>42</v>
      </c>
      <c r="D32" s="13">
        <v>6</v>
      </c>
      <c r="E32" s="72">
        <f>G32*81%</f>
        <v>12231</v>
      </c>
      <c r="F32" s="72">
        <f>G32*19%</f>
        <v>2869</v>
      </c>
      <c r="G32" s="14">
        <v>15100</v>
      </c>
      <c r="H32" s="15">
        <f>30*10</f>
        <v>300</v>
      </c>
      <c r="I32" s="16">
        <f t="shared" si="7"/>
        <v>27180000</v>
      </c>
      <c r="M32" s="23"/>
    </row>
    <row r="33" spans="1:12" s="22" customFormat="1" ht="15.6" x14ac:dyDescent="0.3">
      <c r="A33" s="73" t="s">
        <v>39</v>
      </c>
      <c r="B33" s="73" t="s">
        <v>17</v>
      </c>
      <c r="C33" s="73"/>
      <c r="D33" s="73">
        <v>10</v>
      </c>
      <c r="E33" s="73"/>
      <c r="F33" s="73"/>
      <c r="G33" s="73">
        <v>90000</v>
      </c>
      <c r="H33" s="20"/>
      <c r="I33" s="21">
        <f>SUM(I28:I32)</f>
        <v>1206160000</v>
      </c>
    </row>
    <row r="34" spans="1:12" s="22" customFormat="1" ht="15.6" customHeight="1" x14ac:dyDescent="0.3">
      <c r="A34" s="73" t="s">
        <v>68</v>
      </c>
      <c r="B34" s="73" t="s">
        <v>17</v>
      </c>
      <c r="C34" s="73"/>
      <c r="D34" s="73">
        <v>10</v>
      </c>
      <c r="E34" s="73"/>
      <c r="F34" s="73"/>
      <c r="G34" s="73">
        <v>90000</v>
      </c>
      <c r="H34" s="20"/>
      <c r="I34" s="21">
        <f>I33*81%</f>
        <v>976989600.00000012</v>
      </c>
      <c r="J34" s="31"/>
    </row>
    <row r="35" spans="1:12" s="22" customFormat="1" ht="15.6" customHeight="1" x14ac:dyDescent="0.3">
      <c r="A35" s="73" t="s">
        <v>72</v>
      </c>
      <c r="B35" s="73" t="s">
        <v>17</v>
      </c>
      <c r="C35" s="73"/>
      <c r="D35" s="73">
        <v>10</v>
      </c>
      <c r="E35" s="73"/>
      <c r="F35" s="73"/>
      <c r="G35" s="73">
        <v>90000</v>
      </c>
      <c r="H35" s="20"/>
      <c r="I35" s="21">
        <f>I33*19%</f>
        <v>229170400</v>
      </c>
      <c r="J35" s="31"/>
    </row>
    <row r="36" spans="1:12" ht="12.6" customHeight="1" x14ac:dyDescent="0.3">
      <c r="A36" s="24"/>
      <c r="B36" s="24"/>
      <c r="C36" s="24"/>
      <c r="D36" s="24"/>
      <c r="E36" s="24"/>
      <c r="F36" s="24"/>
      <c r="G36" s="25"/>
      <c r="H36" s="26"/>
      <c r="I36" s="27"/>
      <c r="L36" s="23"/>
    </row>
    <row r="37" spans="1:12" x14ac:dyDescent="0.3">
      <c r="A37" s="77" t="s">
        <v>45</v>
      </c>
      <c r="B37" s="77"/>
      <c r="C37" s="77"/>
      <c r="D37" s="77"/>
      <c r="E37" s="77"/>
      <c r="F37" s="77"/>
      <c r="G37" s="77"/>
      <c r="H37" s="77"/>
      <c r="I37" s="77"/>
    </row>
    <row r="38" spans="1:12" ht="38.4" x14ac:dyDescent="0.3">
      <c r="A38" s="7" t="s">
        <v>0</v>
      </c>
      <c r="B38" s="7" t="s">
        <v>8</v>
      </c>
      <c r="C38" s="7" t="s">
        <v>48</v>
      </c>
      <c r="D38" s="7" t="s">
        <v>1</v>
      </c>
      <c r="E38" s="7" t="s">
        <v>68</v>
      </c>
      <c r="F38" s="7" t="s">
        <v>71</v>
      </c>
      <c r="G38" s="28" t="s">
        <v>9</v>
      </c>
      <c r="H38" s="9" t="s">
        <v>23</v>
      </c>
      <c r="I38" s="8" t="s">
        <v>5</v>
      </c>
    </row>
    <row r="39" spans="1:12" ht="84" customHeight="1" x14ac:dyDescent="0.3">
      <c r="A39" s="10" t="s">
        <v>32</v>
      </c>
      <c r="B39" s="11" t="s">
        <v>77</v>
      </c>
      <c r="C39" s="12" t="s">
        <v>42</v>
      </c>
      <c r="D39" s="13">
        <v>370</v>
      </c>
      <c r="E39" s="72">
        <f>G39*81%</f>
        <v>377460</v>
      </c>
      <c r="F39" s="72">
        <f>G39*19%</f>
        <v>88540</v>
      </c>
      <c r="G39" s="14">
        <v>466000</v>
      </c>
      <c r="H39" s="15">
        <v>10</v>
      </c>
      <c r="I39" s="16">
        <f>D39*G39*H39</f>
        <v>1724200000</v>
      </c>
    </row>
    <row r="40" spans="1:12" s="22" customFormat="1" ht="15.6" x14ac:dyDescent="0.3">
      <c r="A40" s="73" t="s">
        <v>40</v>
      </c>
      <c r="B40" s="73" t="s">
        <v>17</v>
      </c>
      <c r="C40" s="73"/>
      <c r="D40" s="73">
        <v>10</v>
      </c>
      <c r="E40" s="73"/>
      <c r="F40" s="73"/>
      <c r="G40" s="73">
        <v>90000</v>
      </c>
      <c r="H40" s="20"/>
      <c r="I40" s="21">
        <f>I39</f>
        <v>1724200000</v>
      </c>
      <c r="J40" s="31"/>
    </row>
    <row r="41" spans="1:12" x14ac:dyDescent="0.3">
      <c r="A41" s="73" t="s">
        <v>68</v>
      </c>
      <c r="B41" s="73" t="s">
        <v>17</v>
      </c>
      <c r="C41" s="73"/>
      <c r="D41" s="73">
        <v>10</v>
      </c>
      <c r="E41" s="73"/>
      <c r="F41" s="73"/>
      <c r="G41" s="73">
        <v>90000</v>
      </c>
      <c r="H41" s="20"/>
      <c r="I41" s="21">
        <f>I40*81%</f>
        <v>1396602000</v>
      </c>
    </row>
    <row r="42" spans="1:12" x14ac:dyDescent="0.3">
      <c r="A42" s="73" t="s">
        <v>72</v>
      </c>
      <c r="B42" s="73" t="s">
        <v>17</v>
      </c>
      <c r="C42" s="73"/>
      <c r="D42" s="73">
        <v>10</v>
      </c>
      <c r="E42" s="73"/>
      <c r="F42" s="73"/>
      <c r="G42" s="73">
        <v>90000</v>
      </c>
      <c r="H42" s="20"/>
      <c r="I42" s="21">
        <f>I40*19%</f>
        <v>327598000</v>
      </c>
    </row>
    <row r="43" spans="1:12" x14ac:dyDescent="0.3">
      <c r="A43" s="24"/>
      <c r="B43" s="24"/>
      <c r="C43" s="24"/>
      <c r="D43" s="24"/>
      <c r="E43" s="24"/>
      <c r="F43" s="24"/>
      <c r="G43" s="25"/>
      <c r="H43" s="26"/>
      <c r="I43" s="27"/>
    </row>
    <row r="44" spans="1:12" x14ac:dyDescent="0.3">
      <c r="A44" s="77" t="s">
        <v>46</v>
      </c>
      <c r="B44" s="77"/>
      <c r="C44" s="77"/>
      <c r="D44" s="77"/>
      <c r="E44" s="77"/>
      <c r="F44" s="77"/>
      <c r="G44" s="77"/>
      <c r="H44" s="77"/>
      <c r="I44" s="77"/>
    </row>
    <row r="45" spans="1:12" ht="38.4" x14ac:dyDescent="0.3">
      <c r="A45" s="7" t="s">
        <v>0</v>
      </c>
      <c r="B45" s="7" t="s">
        <v>8</v>
      </c>
      <c r="C45" s="7" t="s">
        <v>48</v>
      </c>
      <c r="D45" s="7" t="s">
        <v>1</v>
      </c>
      <c r="E45" s="7" t="s">
        <v>68</v>
      </c>
      <c r="F45" s="7" t="s">
        <v>71</v>
      </c>
      <c r="G45" s="28" t="s">
        <v>9</v>
      </c>
      <c r="H45" s="9" t="s">
        <v>23</v>
      </c>
      <c r="I45" s="8" t="s">
        <v>5</v>
      </c>
    </row>
    <row r="46" spans="1:12" ht="95.4" customHeight="1" x14ac:dyDescent="0.3">
      <c r="A46" s="10" t="s">
        <v>60</v>
      </c>
      <c r="B46" s="11" t="s">
        <v>78</v>
      </c>
      <c r="C46" s="12" t="s">
        <v>42</v>
      </c>
      <c r="D46" s="13">
        <v>1</v>
      </c>
      <c r="E46" s="72">
        <f>G46*81%</f>
        <v>10206000</v>
      </c>
      <c r="F46" s="72">
        <f>G46*19%</f>
        <v>2394000</v>
      </c>
      <c r="G46" s="14">
        <v>12600000</v>
      </c>
      <c r="H46" s="15">
        <v>10</v>
      </c>
      <c r="I46" s="16">
        <f>D46*G46*H46</f>
        <v>126000000</v>
      </c>
      <c r="J46" s="23"/>
      <c r="K46" s="30"/>
    </row>
    <row r="47" spans="1:12" ht="78" customHeight="1" x14ac:dyDescent="0.3">
      <c r="A47" s="10" t="s">
        <v>80</v>
      </c>
      <c r="B47" s="11" t="s">
        <v>79</v>
      </c>
      <c r="C47" s="12" t="s">
        <v>42</v>
      </c>
      <c r="D47" s="13">
        <v>1</v>
      </c>
      <c r="E47" s="72">
        <f>G47*81%</f>
        <v>7614000.0000000009</v>
      </c>
      <c r="F47" s="72">
        <f>G47*19%</f>
        <v>1786000</v>
      </c>
      <c r="G47" s="14">
        <v>9400000</v>
      </c>
      <c r="H47" s="15">
        <v>10</v>
      </c>
      <c r="I47" s="16">
        <f>D47*G47*H47</f>
        <v>94000000</v>
      </c>
      <c r="K47" s="30"/>
    </row>
    <row r="48" spans="1:12" s="22" customFormat="1" ht="15.6" x14ac:dyDescent="0.3">
      <c r="A48" s="73" t="s">
        <v>47</v>
      </c>
      <c r="B48" s="73" t="s">
        <v>17</v>
      </c>
      <c r="C48" s="73"/>
      <c r="D48" s="73">
        <v>10</v>
      </c>
      <c r="E48" s="73"/>
      <c r="F48" s="73"/>
      <c r="G48" s="73">
        <v>90000</v>
      </c>
      <c r="H48" s="20"/>
      <c r="I48" s="21">
        <f>SUM(I46:I46)+I47</f>
        <v>220000000</v>
      </c>
      <c r="J48" s="32"/>
      <c r="K48" s="31"/>
    </row>
    <row r="49" spans="1:11" s="22" customFormat="1" ht="15.6" x14ac:dyDescent="0.3">
      <c r="A49" s="73" t="s">
        <v>68</v>
      </c>
      <c r="B49" s="73" t="s">
        <v>17</v>
      </c>
      <c r="C49" s="73"/>
      <c r="D49" s="73">
        <v>10</v>
      </c>
      <c r="E49" s="73"/>
      <c r="F49" s="73"/>
      <c r="G49" s="73">
        <v>90000</v>
      </c>
      <c r="H49" s="20"/>
      <c r="I49" s="21">
        <f>I48*81%</f>
        <v>178200000</v>
      </c>
      <c r="K49" s="31"/>
    </row>
    <row r="50" spans="1:11" s="22" customFormat="1" ht="15.6" x14ac:dyDescent="0.3">
      <c r="A50" s="73" t="s">
        <v>72</v>
      </c>
      <c r="B50" s="73" t="s">
        <v>17</v>
      </c>
      <c r="C50" s="73"/>
      <c r="D50" s="73">
        <v>10</v>
      </c>
      <c r="E50" s="73"/>
      <c r="F50" s="73"/>
      <c r="G50" s="73">
        <v>90000</v>
      </c>
      <c r="H50" s="20"/>
      <c r="I50" s="21">
        <f>I48*19%</f>
        <v>41800000</v>
      </c>
    </row>
    <row r="51" spans="1:11" s="22" customFormat="1" ht="9.75" customHeight="1" x14ac:dyDescent="0.3">
      <c r="A51" s="74"/>
      <c r="B51" s="75"/>
      <c r="C51" s="75"/>
      <c r="D51" s="75"/>
      <c r="E51" s="75"/>
      <c r="F51" s="75"/>
      <c r="G51" s="75"/>
      <c r="H51" s="75"/>
      <c r="I51" s="76"/>
    </row>
    <row r="52" spans="1:11" x14ac:dyDescent="0.3">
      <c r="A52" s="73" t="s">
        <v>57</v>
      </c>
      <c r="B52" s="73"/>
      <c r="C52" s="73"/>
      <c r="D52" s="73"/>
      <c r="E52" s="73"/>
      <c r="F52" s="73"/>
      <c r="G52" s="73"/>
      <c r="H52" s="20"/>
      <c r="I52" s="21">
        <f>I22+I33+I40+I48</f>
        <v>3979000000</v>
      </c>
      <c r="J52" s="30"/>
    </row>
    <row r="53" spans="1:11" x14ac:dyDescent="0.3">
      <c r="A53" s="73" t="s">
        <v>68</v>
      </c>
      <c r="B53" s="73" t="s">
        <v>17</v>
      </c>
      <c r="C53" s="73"/>
      <c r="D53" s="73">
        <v>10</v>
      </c>
      <c r="E53" s="73"/>
      <c r="F53" s="73"/>
      <c r="G53" s="73">
        <v>90000</v>
      </c>
      <c r="H53" s="20"/>
      <c r="I53" s="21">
        <f>I52*81%</f>
        <v>3222990000</v>
      </c>
    </row>
    <row r="54" spans="1:11" x14ac:dyDescent="0.3">
      <c r="A54" s="73" t="s">
        <v>72</v>
      </c>
      <c r="B54" s="73" t="s">
        <v>17</v>
      </c>
      <c r="C54" s="73"/>
      <c r="D54" s="73">
        <v>10</v>
      </c>
      <c r="E54" s="73"/>
      <c r="F54" s="73"/>
      <c r="G54" s="73">
        <v>90000</v>
      </c>
      <c r="H54" s="20"/>
      <c r="I54" s="21">
        <f>I52*19%</f>
        <v>756010000</v>
      </c>
    </row>
    <row r="55" spans="1:11" x14ac:dyDescent="0.3">
      <c r="A55" s="94"/>
      <c r="B55" s="94"/>
      <c r="C55" s="94"/>
      <c r="D55" s="94"/>
      <c r="E55" s="94"/>
      <c r="F55" s="94"/>
      <c r="G55" s="94"/>
      <c r="H55" s="94"/>
      <c r="I55" s="94"/>
    </row>
    <row r="56" spans="1:11" x14ac:dyDescent="0.3">
      <c r="A56" s="87" t="s">
        <v>63</v>
      </c>
      <c r="B56" s="87"/>
      <c r="C56" s="87"/>
      <c r="D56" s="87"/>
      <c r="E56" s="87"/>
      <c r="F56" s="87"/>
      <c r="G56" s="87"/>
      <c r="H56" s="87"/>
      <c r="I56" s="87"/>
    </row>
    <row r="57" spans="1:11" ht="19.2" x14ac:dyDescent="0.3">
      <c r="A57" s="7" t="s">
        <v>0</v>
      </c>
      <c r="B57" s="88" t="s">
        <v>8</v>
      </c>
      <c r="C57" s="89"/>
      <c r="D57" s="90"/>
      <c r="E57" s="7" t="s">
        <v>48</v>
      </c>
      <c r="F57" s="7" t="s">
        <v>1</v>
      </c>
      <c r="G57" s="28" t="s">
        <v>9</v>
      </c>
      <c r="H57" s="9" t="s">
        <v>61</v>
      </c>
      <c r="I57" s="8" t="s">
        <v>5</v>
      </c>
    </row>
    <row r="58" spans="1:11" ht="37.950000000000003" customHeight="1" x14ac:dyDescent="0.3">
      <c r="A58" s="33">
        <v>5.0999999999999996</v>
      </c>
      <c r="B58" s="91" t="s">
        <v>65</v>
      </c>
      <c r="C58" s="92"/>
      <c r="D58" s="93"/>
      <c r="E58" s="34" t="s">
        <v>42</v>
      </c>
      <c r="F58" s="35">
        <v>6</v>
      </c>
      <c r="G58" s="36">
        <v>3900000</v>
      </c>
      <c r="H58" s="37">
        <v>230</v>
      </c>
      <c r="I58" s="38">
        <f>G58*F58</f>
        <v>23400000</v>
      </c>
    </row>
    <row r="59" spans="1:11" ht="33" customHeight="1" x14ac:dyDescent="0.3">
      <c r="A59" s="33">
        <v>5.2</v>
      </c>
      <c r="B59" s="91" t="s">
        <v>66</v>
      </c>
      <c r="C59" s="92"/>
      <c r="D59" s="93"/>
      <c r="E59" s="34" t="s">
        <v>42</v>
      </c>
      <c r="F59" s="35">
        <v>6</v>
      </c>
      <c r="G59" s="36">
        <v>3900000</v>
      </c>
      <c r="H59" s="37">
        <v>230</v>
      </c>
      <c r="I59" s="38">
        <f t="shared" ref="I59:I60" si="8">G59*F59</f>
        <v>23400000</v>
      </c>
    </row>
    <row r="60" spans="1:11" ht="34.200000000000003" customHeight="1" x14ac:dyDescent="0.3">
      <c r="A60" s="33">
        <v>5.3</v>
      </c>
      <c r="B60" s="91" t="s">
        <v>67</v>
      </c>
      <c r="C60" s="92"/>
      <c r="D60" s="93"/>
      <c r="E60" s="34" t="s">
        <v>42</v>
      </c>
      <c r="F60" s="35">
        <v>6</v>
      </c>
      <c r="G60" s="36">
        <v>3900000</v>
      </c>
      <c r="H60" s="37">
        <v>230</v>
      </c>
      <c r="I60" s="38">
        <f t="shared" si="8"/>
        <v>23400000</v>
      </c>
    </row>
    <row r="61" spans="1:11" ht="12.6" customHeight="1" x14ac:dyDescent="0.3">
      <c r="A61" s="73" t="s">
        <v>64</v>
      </c>
      <c r="B61" s="73" t="s">
        <v>17</v>
      </c>
      <c r="C61" s="73"/>
      <c r="D61" s="73">
        <v>10</v>
      </c>
      <c r="E61" s="73"/>
      <c r="F61" s="73"/>
      <c r="G61" s="73">
        <v>90000</v>
      </c>
      <c r="H61" s="20"/>
      <c r="I61" s="21">
        <f>I58+I59+I60</f>
        <v>70200000</v>
      </c>
    </row>
    <row r="62" spans="1:11" x14ac:dyDescent="0.3">
      <c r="A62" s="86" t="s">
        <v>62</v>
      </c>
      <c r="B62" s="86"/>
      <c r="C62" s="86"/>
      <c r="D62" s="86"/>
      <c r="E62" s="86"/>
      <c r="F62" s="86"/>
      <c r="G62" s="86"/>
      <c r="H62" s="39"/>
      <c r="I62" s="40">
        <f>I52+I61</f>
        <v>4049200000</v>
      </c>
    </row>
    <row r="63" spans="1:11" ht="13.8" x14ac:dyDescent="0.3">
      <c r="A63" s="41"/>
      <c r="B63" s="42"/>
      <c r="C63" s="42"/>
      <c r="D63" s="42"/>
      <c r="E63" s="42"/>
      <c r="F63" s="42"/>
      <c r="G63" s="43"/>
      <c r="H63" s="44"/>
      <c r="I63" s="45"/>
    </row>
    <row r="64" spans="1:11" ht="26.4" x14ac:dyDescent="0.3">
      <c r="A64" s="46"/>
      <c r="B64" s="47" t="s">
        <v>41</v>
      </c>
      <c r="C64" s="48"/>
      <c r="D64" s="48"/>
      <c r="E64" s="48"/>
      <c r="F64" s="48"/>
      <c r="G64" s="49"/>
      <c r="H64" s="50"/>
      <c r="I64" s="51"/>
    </row>
    <row r="65" spans="1:9" ht="55.5" customHeight="1" x14ac:dyDescent="0.3">
      <c r="A65" s="52"/>
      <c r="B65" s="53"/>
      <c r="C65" s="53"/>
      <c r="D65" s="48"/>
      <c r="E65" s="48"/>
      <c r="F65" s="48"/>
      <c r="G65" s="49"/>
      <c r="H65" s="50"/>
      <c r="I65" s="51"/>
    </row>
    <row r="66" spans="1:9" ht="28.2" customHeight="1" x14ac:dyDescent="0.3">
      <c r="A66" s="54"/>
      <c r="B66" s="85" t="s">
        <v>3</v>
      </c>
      <c r="C66" s="85"/>
      <c r="D66" s="48"/>
      <c r="E66" s="48"/>
      <c r="F66" s="48"/>
      <c r="G66" s="49"/>
      <c r="H66" s="50"/>
      <c r="I66" s="51"/>
    </row>
    <row r="67" spans="1:9" ht="31.2" x14ac:dyDescent="0.3">
      <c r="A67" s="52"/>
      <c r="B67" s="55" t="s">
        <v>4</v>
      </c>
      <c r="C67" s="56"/>
      <c r="D67" s="48"/>
      <c r="E67" s="48"/>
      <c r="F67" s="48"/>
      <c r="G67" s="49"/>
      <c r="H67" s="50"/>
      <c r="I67" s="51"/>
    </row>
    <row r="68" spans="1:9" ht="13.8" x14ac:dyDescent="0.3">
      <c r="A68" s="57"/>
      <c r="B68" s="58"/>
      <c r="C68" s="58"/>
      <c r="D68" s="58"/>
      <c r="E68" s="58"/>
      <c r="F68" s="58"/>
      <c r="G68" s="59"/>
      <c r="H68" s="60"/>
      <c r="I68" s="61"/>
    </row>
    <row r="69" spans="1:9" x14ac:dyDescent="0.3">
      <c r="A69" s="62"/>
      <c r="B69" s="63"/>
      <c r="C69" s="63"/>
      <c r="D69" s="63"/>
      <c r="E69" s="63"/>
      <c r="F69" s="63"/>
      <c r="G69" s="64"/>
      <c r="H69" s="65"/>
      <c r="I69" s="66"/>
    </row>
    <row r="70" spans="1:9" x14ac:dyDescent="0.3">
      <c r="A70" s="47"/>
      <c r="B70" s="47"/>
      <c r="C70" s="47"/>
      <c r="D70" s="47"/>
      <c r="E70" s="47"/>
      <c r="F70" s="47"/>
      <c r="G70" s="67"/>
      <c r="H70" s="68"/>
      <c r="I70" s="69"/>
    </row>
    <row r="71" spans="1:9" x14ac:dyDescent="0.3">
      <c r="A71" s="47"/>
      <c r="B71" s="47"/>
      <c r="C71" s="47"/>
      <c r="D71" s="47"/>
      <c r="E71" s="47"/>
      <c r="F71" s="47"/>
      <c r="G71" s="67"/>
      <c r="H71" s="68"/>
      <c r="I71" s="69"/>
    </row>
    <row r="72" spans="1:9" x14ac:dyDescent="0.3">
      <c r="A72" s="47"/>
      <c r="B72" s="47"/>
      <c r="C72" s="47"/>
      <c r="D72" s="47"/>
      <c r="E72" s="47"/>
      <c r="F72" s="47"/>
      <c r="G72" s="67"/>
      <c r="H72" s="68"/>
      <c r="I72" s="69"/>
    </row>
    <row r="73" spans="1:9" x14ac:dyDescent="0.3">
      <c r="A73" s="47"/>
      <c r="B73" s="47"/>
      <c r="C73" s="47"/>
      <c r="D73" s="47"/>
      <c r="E73" s="47"/>
      <c r="F73" s="47"/>
      <c r="G73" s="67"/>
      <c r="H73" s="68"/>
      <c r="I73" s="69"/>
    </row>
    <row r="74" spans="1:9" x14ac:dyDescent="0.3">
      <c r="A74" s="47"/>
      <c r="B74" s="47"/>
      <c r="C74" s="47"/>
      <c r="D74" s="47"/>
      <c r="E74" s="47"/>
      <c r="F74" s="47"/>
      <c r="G74" s="67"/>
      <c r="H74" s="68"/>
      <c r="I74" s="69"/>
    </row>
    <row r="75" spans="1:9" x14ac:dyDescent="0.3">
      <c r="A75" s="47"/>
      <c r="B75" s="47"/>
      <c r="C75" s="47"/>
      <c r="D75" s="47"/>
      <c r="E75" s="47"/>
      <c r="F75" s="47"/>
      <c r="G75" s="67"/>
      <c r="H75" s="68"/>
      <c r="I75" s="69"/>
    </row>
    <row r="76" spans="1:9" x14ac:dyDescent="0.3">
      <c r="A76" s="47"/>
      <c r="B76" s="47"/>
      <c r="C76" s="47"/>
      <c r="D76" s="47"/>
      <c r="E76" s="47"/>
      <c r="F76" s="47"/>
      <c r="G76" s="67"/>
      <c r="H76" s="68"/>
      <c r="I76" s="69"/>
    </row>
    <row r="77" spans="1:9" x14ac:dyDescent="0.3">
      <c r="A77" s="47"/>
      <c r="B77" s="47"/>
      <c r="C77" s="47"/>
      <c r="D77" s="47"/>
      <c r="E77" s="47"/>
      <c r="F77" s="47"/>
      <c r="G77" s="67"/>
      <c r="H77" s="68"/>
      <c r="I77" s="69"/>
    </row>
    <row r="78" spans="1:9" x14ac:dyDescent="0.3">
      <c r="A78" s="47"/>
      <c r="B78" s="47"/>
      <c r="C78" s="47"/>
      <c r="D78" s="47"/>
      <c r="E78" s="47"/>
      <c r="F78" s="47"/>
      <c r="G78" s="67"/>
      <c r="H78" s="68"/>
      <c r="I78" s="69"/>
    </row>
    <row r="79" spans="1:9" x14ac:dyDescent="0.3">
      <c r="A79" s="47"/>
      <c r="B79" s="47"/>
      <c r="C79" s="47"/>
      <c r="D79" s="47"/>
      <c r="E79" s="47"/>
      <c r="F79" s="47"/>
      <c r="G79" s="67"/>
      <c r="H79" s="68"/>
      <c r="I79" s="69"/>
    </row>
    <row r="80" spans="1:9" x14ac:dyDescent="0.3">
      <c r="A80" s="47"/>
      <c r="B80" s="47"/>
      <c r="C80" s="47"/>
      <c r="D80" s="47"/>
      <c r="E80" s="47"/>
      <c r="F80" s="47"/>
      <c r="G80" s="67"/>
      <c r="H80" s="68"/>
      <c r="I80" s="69"/>
    </row>
    <row r="81" spans="1:9" x14ac:dyDescent="0.3">
      <c r="A81" s="47"/>
      <c r="B81" s="47"/>
      <c r="C81" s="47"/>
      <c r="D81" s="47"/>
      <c r="E81" s="47"/>
      <c r="F81" s="47"/>
      <c r="G81" s="67"/>
      <c r="H81" s="68"/>
      <c r="I81" s="69"/>
    </row>
    <row r="82" spans="1:9" x14ac:dyDescent="0.3">
      <c r="A82" s="47"/>
      <c r="B82" s="47"/>
      <c r="C82" s="47"/>
      <c r="D82" s="47"/>
      <c r="E82" s="47"/>
      <c r="F82" s="47"/>
      <c r="G82" s="67"/>
      <c r="H82" s="68"/>
      <c r="I82" s="69"/>
    </row>
    <row r="83" spans="1:9" x14ac:dyDescent="0.3">
      <c r="A83" s="47"/>
      <c r="B83" s="47"/>
      <c r="C83" s="47"/>
      <c r="D83" s="47"/>
      <c r="E83" s="47"/>
      <c r="F83" s="47"/>
      <c r="G83" s="67"/>
      <c r="H83" s="68"/>
      <c r="I83" s="69"/>
    </row>
    <row r="84" spans="1:9" x14ac:dyDescent="0.3">
      <c r="A84" s="47"/>
      <c r="B84" s="47"/>
      <c r="C84" s="47"/>
      <c r="D84" s="47"/>
      <c r="E84" s="47"/>
      <c r="F84" s="47"/>
      <c r="G84" s="67"/>
      <c r="H84" s="68"/>
      <c r="I84" s="69"/>
    </row>
    <row r="85" spans="1:9" x14ac:dyDescent="0.3">
      <c r="A85" s="47"/>
      <c r="B85" s="47"/>
      <c r="C85" s="47"/>
      <c r="D85" s="47"/>
      <c r="E85" s="47"/>
      <c r="F85" s="47"/>
      <c r="G85" s="67"/>
      <c r="H85" s="68"/>
      <c r="I85" s="69"/>
    </row>
    <row r="86" spans="1:9" x14ac:dyDescent="0.3">
      <c r="A86" s="47"/>
      <c r="B86" s="47"/>
      <c r="C86" s="47"/>
      <c r="D86" s="47"/>
      <c r="E86" s="47"/>
      <c r="F86" s="47"/>
      <c r="G86" s="67"/>
      <c r="H86" s="68"/>
      <c r="I86" s="69"/>
    </row>
    <row r="87" spans="1:9" x14ac:dyDescent="0.3">
      <c r="A87" s="47"/>
      <c r="B87" s="47"/>
      <c r="C87" s="47"/>
      <c r="D87" s="47"/>
      <c r="E87" s="47"/>
      <c r="F87" s="47"/>
      <c r="G87" s="67"/>
      <c r="H87" s="68"/>
      <c r="I87" s="69"/>
    </row>
    <row r="88" spans="1:9" x14ac:dyDescent="0.3">
      <c r="A88" s="47"/>
      <c r="B88" s="47"/>
      <c r="C88" s="47"/>
      <c r="D88" s="47"/>
      <c r="E88" s="47"/>
      <c r="F88" s="47"/>
      <c r="G88" s="67"/>
      <c r="H88" s="68"/>
      <c r="I88" s="69"/>
    </row>
    <row r="89" spans="1:9" x14ac:dyDescent="0.3">
      <c r="A89" s="47"/>
      <c r="B89" s="47"/>
      <c r="C89" s="47"/>
      <c r="D89" s="47"/>
      <c r="E89" s="47"/>
      <c r="F89" s="47"/>
      <c r="G89" s="67"/>
      <c r="H89" s="68"/>
      <c r="I89" s="69"/>
    </row>
    <row r="90" spans="1:9" x14ac:dyDescent="0.3">
      <c r="A90" s="47"/>
      <c r="B90" s="47"/>
      <c r="C90" s="47"/>
      <c r="D90" s="47"/>
      <c r="E90" s="47"/>
      <c r="F90" s="47"/>
      <c r="G90" s="67"/>
      <c r="H90" s="68"/>
      <c r="I90" s="69"/>
    </row>
    <row r="91" spans="1:9" x14ac:dyDescent="0.3">
      <c r="A91" s="47"/>
      <c r="B91" s="47"/>
      <c r="C91" s="47"/>
      <c r="D91" s="47"/>
      <c r="E91" s="47"/>
      <c r="F91" s="47"/>
      <c r="G91" s="67"/>
      <c r="H91" s="68"/>
      <c r="I91" s="69"/>
    </row>
    <row r="92" spans="1:9" x14ac:dyDescent="0.3">
      <c r="A92" s="47"/>
      <c r="B92" s="47"/>
      <c r="C92" s="47"/>
      <c r="D92" s="47"/>
      <c r="E92" s="47"/>
      <c r="F92" s="47"/>
      <c r="G92" s="67"/>
      <c r="H92" s="68"/>
      <c r="I92" s="69"/>
    </row>
    <row r="93" spans="1:9" x14ac:dyDescent="0.3">
      <c r="A93" s="47"/>
      <c r="B93" s="47"/>
      <c r="C93" s="47"/>
      <c r="D93" s="47"/>
      <c r="E93" s="47"/>
      <c r="F93" s="47"/>
      <c r="G93" s="67"/>
      <c r="H93" s="68"/>
      <c r="I93" s="69"/>
    </row>
    <row r="94" spans="1:9" x14ac:dyDescent="0.3">
      <c r="A94" s="47"/>
      <c r="B94" s="47"/>
      <c r="C94" s="47"/>
      <c r="D94" s="47"/>
      <c r="E94" s="47"/>
      <c r="F94" s="47"/>
      <c r="G94" s="67"/>
      <c r="H94" s="68"/>
      <c r="I94" s="69"/>
    </row>
    <row r="95" spans="1:9" x14ac:dyDescent="0.3">
      <c r="A95" s="47"/>
      <c r="B95" s="47"/>
      <c r="C95" s="47"/>
      <c r="D95" s="47"/>
      <c r="E95" s="47"/>
      <c r="F95" s="47"/>
      <c r="G95" s="67"/>
      <c r="H95" s="68"/>
      <c r="I95" s="69"/>
    </row>
    <row r="96" spans="1:9" x14ac:dyDescent="0.3">
      <c r="A96" s="47"/>
      <c r="B96" s="47"/>
      <c r="C96" s="47"/>
      <c r="D96" s="47"/>
      <c r="E96" s="47"/>
      <c r="F96" s="47"/>
      <c r="G96" s="67"/>
      <c r="H96" s="68"/>
      <c r="I96" s="69"/>
    </row>
    <row r="97" spans="1:9" x14ac:dyDescent="0.3">
      <c r="A97" s="47"/>
      <c r="B97" s="47"/>
      <c r="C97" s="47"/>
      <c r="D97" s="47"/>
      <c r="E97" s="47"/>
      <c r="F97" s="47"/>
      <c r="G97" s="67"/>
      <c r="H97" s="68"/>
      <c r="I97" s="69"/>
    </row>
    <row r="98" spans="1:9" x14ac:dyDescent="0.3">
      <c r="A98" s="47"/>
      <c r="B98" s="47"/>
      <c r="C98" s="47"/>
      <c r="D98" s="47"/>
      <c r="E98" s="47"/>
      <c r="F98" s="47"/>
      <c r="G98" s="67"/>
      <c r="H98" s="68"/>
      <c r="I98" s="69"/>
    </row>
    <row r="99" spans="1:9" x14ac:dyDescent="0.3">
      <c r="B99" s="47"/>
      <c r="C99" s="47"/>
      <c r="D99" s="47"/>
      <c r="E99" s="47"/>
      <c r="F99" s="47"/>
      <c r="G99" s="67"/>
      <c r="H99" s="68"/>
      <c r="I99" s="69"/>
    </row>
    <row r="100" spans="1:9" x14ac:dyDescent="0.3">
      <c r="B100" s="47"/>
      <c r="C100" s="47"/>
      <c r="D100" s="47"/>
      <c r="E100" s="47"/>
      <c r="F100" s="47"/>
      <c r="G100" s="67"/>
      <c r="H100" s="68"/>
      <c r="I100" s="69"/>
    </row>
  </sheetData>
  <mergeCells count="33">
    <mergeCell ref="B66:C66"/>
    <mergeCell ref="A62:G62"/>
    <mergeCell ref="A33:G33"/>
    <mergeCell ref="A37:I37"/>
    <mergeCell ref="A40:G40"/>
    <mergeCell ref="A44:I44"/>
    <mergeCell ref="A48:G48"/>
    <mergeCell ref="A52:G52"/>
    <mergeCell ref="A56:I56"/>
    <mergeCell ref="A61:G61"/>
    <mergeCell ref="B57:D57"/>
    <mergeCell ref="B58:D58"/>
    <mergeCell ref="B59:D59"/>
    <mergeCell ref="B60:D60"/>
    <mergeCell ref="A41:G41"/>
    <mergeCell ref="A55:I55"/>
    <mergeCell ref="A26:I26"/>
    <mergeCell ref="G2:I2"/>
    <mergeCell ref="A4:I4"/>
    <mergeCell ref="A6:I6"/>
    <mergeCell ref="A22:G22"/>
    <mergeCell ref="A5:I5"/>
    <mergeCell ref="A23:G23"/>
    <mergeCell ref="A24:G24"/>
    <mergeCell ref="A2:F2"/>
    <mergeCell ref="A53:G53"/>
    <mergeCell ref="A54:G54"/>
    <mergeCell ref="A42:G42"/>
    <mergeCell ref="A34:G34"/>
    <mergeCell ref="A35:G35"/>
    <mergeCell ref="A51:I51"/>
    <mergeCell ref="A49:G49"/>
    <mergeCell ref="A50:G50"/>
  </mergeCells>
  <phoneticPr fontId="10" type="noConversion"/>
  <printOptions horizontalCentered="1"/>
  <pageMargins left="0.23622047244094491" right="0.23622047244094491" top="0.74803149606299213" bottom="0.74803149606299213" header="0.31496062992125984" footer="0.31496062992125984"/>
  <pageSetup paperSize="345" scale="36" orientation="portrait" horizontalDpi="4294967293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PRESUPUESTO OFICIAL</vt:lpstr>
      <vt:lpstr>'PRESUPUESTO OFICIAL'!Área_de_impresión</vt:lpstr>
      <vt:lpstr>'PRESUPUESTO OFICIAL'!Títulos_a_imprimir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ANDRIUS</dc:creator>
  <cp:lastModifiedBy>JMB</cp:lastModifiedBy>
  <cp:lastPrinted>2025-02-12T01:03:45Z</cp:lastPrinted>
  <dcterms:created xsi:type="dcterms:W3CDTF">2015-01-29T02:40:36Z</dcterms:created>
  <dcterms:modified xsi:type="dcterms:W3CDTF">2025-02-26T20:56:28Z</dcterms:modified>
</cp:coreProperties>
</file>