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uario\Desktop\PROCESO NUMERO 9\"/>
    </mc:Choice>
  </mc:AlternateContent>
  <xr:revisionPtr revIDLastSave="0" documentId="13_ncr:1_{A58B3CCC-5CFA-4504-8D13-540176F333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3" i="1" l="1"/>
  <c r="G53" i="1" s="1"/>
  <c r="F52" i="1"/>
  <c r="G52" i="1" s="1"/>
  <c r="F51" i="1"/>
  <c r="G51" i="1" s="1"/>
  <c r="F47" i="1"/>
  <c r="G47" i="1" s="1"/>
  <c r="F46" i="1"/>
  <c r="G46" i="1" s="1"/>
  <c r="F45" i="1"/>
  <c r="G45" i="1" s="1"/>
  <c r="F44" i="1"/>
  <c r="G44" i="1" s="1"/>
  <c r="F43" i="1"/>
  <c r="G43" i="1" s="1"/>
  <c r="F42" i="1"/>
  <c r="G42" i="1" s="1"/>
  <c r="F40" i="1"/>
  <c r="G40" i="1" s="1"/>
  <c r="F39" i="1"/>
  <c r="G39" i="1" s="1"/>
  <c r="F38" i="1"/>
  <c r="G38" i="1" s="1"/>
  <c r="F36" i="1"/>
  <c r="G36" i="1" s="1"/>
  <c r="F35" i="1"/>
  <c r="G35" i="1" s="1"/>
  <c r="F33" i="1"/>
  <c r="G33" i="1" s="1"/>
  <c r="F32" i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5" i="1"/>
  <c r="G25" i="1" s="1"/>
  <c r="F21" i="1"/>
  <c r="G21" i="1" s="1"/>
  <c r="G20" i="1"/>
  <c r="F20" i="1"/>
  <c r="F19" i="1"/>
  <c r="G19" i="1" s="1"/>
  <c r="F18" i="1"/>
  <c r="G18" i="1" s="1"/>
  <c r="F17" i="1"/>
  <c r="G17" i="1" s="1"/>
  <c r="F16" i="1"/>
  <c r="G16" i="1" s="1"/>
  <c r="F15" i="1"/>
  <c r="G15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7" i="1" s="1"/>
  <c r="G22" i="1" l="1"/>
  <c r="G54" i="1"/>
  <c r="G55" i="1" s="1"/>
  <c r="G48" i="1"/>
  <c r="G49" i="1" s="1"/>
  <c r="G13" i="1"/>
  <c r="G56" i="1" l="1"/>
  <c r="G59" i="1" s="1"/>
  <c r="G60" i="1" s="1"/>
  <c r="G57" i="1" l="1"/>
  <c r="G61" i="1" s="1"/>
  <c r="G58" i="1"/>
</calcChain>
</file>

<file path=xl/sharedStrings.xml><?xml version="1.0" encoding="utf-8"?>
<sst xmlns="http://schemas.openxmlformats.org/spreadsheetml/2006/main" count="101" uniqueCount="68">
  <si>
    <t>CONSTRUCCION DE PLACA EN CONCRETO PARA PARQUEADERO EN LA INSTITUCION EDUACTIVA N° 9 MANUEL ROSADO IGUARAN Y MEJORAMIENTO DE LA INFRAESTRUCTURA EDUCATIVA EN SEDES (20 DE JULIO Y GABRIEL GARCIA MARQUEZ) EN EL MUNICIPIO DE MAICAO - LA GUAJIRA</t>
  </si>
  <si>
    <t>ITEM</t>
  </si>
  <si>
    <t>COMPONENTES Y SUS ACTIVIDADES</t>
  </si>
  <si>
    <t>UNIDAD</t>
  </si>
  <si>
    <t>CANTIDAD</t>
  </si>
  <si>
    <t xml:space="preserve">VALOR UNITARIO </t>
  </si>
  <si>
    <t>VALOR TOTAL</t>
  </si>
  <si>
    <t>A</t>
  </si>
  <si>
    <t>OBRA CIVIL</t>
  </si>
  <si>
    <t>OBRAS PRELIMINARES Y MOVIMIENTOS DE TIERRA</t>
  </si>
  <si>
    <t>LOCALIZACION Y REPLANTEO</t>
  </si>
  <si>
    <t>M2</t>
  </si>
  <si>
    <t>CERRAMIENTO PROVISIONAL</t>
  </si>
  <si>
    <t>ML</t>
  </si>
  <si>
    <t>EXCAVACION MANUAL EN CIMENTACIÓN</t>
  </si>
  <si>
    <t>M3</t>
  </si>
  <si>
    <t>CORTE Y NIVELACIÓN DE AREA DE PARQUEADERO</t>
  </si>
  <si>
    <t>RELLENO SELECCIONADO COMPACTADO CON VIBROCOMPACTADOR MANUAL (RANA)</t>
  </si>
  <si>
    <t>DESMONTE, MANTENIMIENTO Y NIVELACIÓN DE PORTÓN EN ACCESO PRINCIPAL</t>
  </si>
  <si>
    <t>GLB</t>
  </si>
  <si>
    <t xml:space="preserve">SUBTOTAL CAPÍTULO 1 </t>
  </si>
  <si>
    <t>PLACA EN CONCRETO PARQUEADERO</t>
  </si>
  <si>
    <t>LOSA O PLACA DE CONCRETO MR=40 MPA- E=0.20 M.-CONSTRUIDA</t>
  </si>
  <si>
    <t>ACERO DE TRANSFERENCIA D=1/2" CORRUGADO</t>
  </si>
  <si>
    <t>KG</t>
  </si>
  <si>
    <t>ACERO DE TRANSFERENCIA D=3/4" LISA</t>
  </si>
  <si>
    <t>CORTE DE PAVIMENTO RIGIDO</t>
  </si>
  <si>
    <t>SELLADO DE JUNTAS EN POLIURETANO ELASTOMERICO DE ALTO DESEMPEÑO Y CORDON DE ESPUMA DE JUNTA</t>
  </si>
  <si>
    <t>BORDILLOS EN CONCRETO (15X15) 3000PSI INCLUYE REF. LOG 3/8" Y REF.TRSN. 1/4" NO INCLUYE PREPARACION DEL TERRENO</t>
  </si>
  <si>
    <t>CONEXIÓN DE EMPALME A DESAGÜES</t>
  </si>
  <si>
    <t>UND</t>
  </si>
  <si>
    <t>SUBTOTAL CAPÍTULO 2</t>
  </si>
  <si>
    <t>GARITA 2,5x2,5</t>
  </si>
  <si>
    <t>ELEMENTOS FINITOS (ESTRUCTURA)</t>
  </si>
  <si>
    <t>CONCRETO DE 2000 PSI  PARA SOLADOS</t>
  </si>
  <si>
    <t>ZAPATAS EN CONCRETO DE 3000 PSI</t>
  </si>
  <si>
    <t>VIGA DE CIMIENTOS EN CONCRETO DE 3000 PSI 0,25*0,25 M</t>
  </si>
  <si>
    <t>COLUMNAS EN CONCRETO  DE 3000PSI  0,25*0,25</t>
  </si>
  <si>
    <t xml:space="preserve"> ANDEN  EN CONCRETO 3000PSI DE 0,15*0,2MTS</t>
  </si>
  <si>
    <t>FORMALETA  EN MADERA PARA MUROS  Y LOSA</t>
  </si>
  <si>
    <t xml:space="preserve">VIGA  AEREA  EN CONCRETO  DE 3000PSI  DE 0,25*0,25 MTS </t>
  </si>
  <si>
    <t xml:space="preserve">LOSA  MACIZA 0,12 MTS </t>
  </si>
  <si>
    <t>ACERO DE REFUERZOS 60000 PSI</t>
  </si>
  <si>
    <t>PISOS</t>
  </si>
  <si>
    <t>MALLA ELECTROSOLDADA 0,15*0,15 M</t>
  </si>
  <si>
    <t>PISO EN CONCRETO ESTAMPADO. INCLUYE EL ANDEN</t>
  </si>
  <si>
    <t>MAMPOSTERIA</t>
  </si>
  <si>
    <t>MUROS EN BLOQUE HUECO DE CEMENTO e=0.12 MTS.</t>
  </si>
  <si>
    <t>DINTELES  EN CONCRETO REFORZADO  0,2*0,15</t>
  </si>
  <si>
    <t>PAÑETE  ALLANADO EN MUROS INCLUYE FILOS Y DILATACIONES</t>
  </si>
  <si>
    <t>ACABADOS</t>
  </si>
  <si>
    <t>ESTUCO PROFESIONAL SOBRE MURO</t>
  </si>
  <si>
    <t>PINTURA DE VINILO SOBRE MUROS</t>
  </si>
  <si>
    <t>BALDOSA CERÁMICA PARA PISO</t>
  </si>
  <si>
    <t>IMPERMEABILIZACION DE LOSA MACIZA CON SIKAFILL</t>
  </si>
  <si>
    <t>PUERTA METALICA 2,0x1,0</t>
  </si>
  <si>
    <t>VENTANA METALICA 1,0x0,4</t>
  </si>
  <si>
    <t>SUBTOTAL CAPÍTULO 3 EQUIVALENTE A UNA GARITA (CANTIDAD REQUERIDAD 2)</t>
  </si>
  <si>
    <t>SUBTOTAL CAPÍTULO 3 (2 GARITAS)</t>
  </si>
  <si>
    <t xml:space="preserve">MANTENIMIENTO DE AULAS </t>
  </si>
  <si>
    <t>RESANE DE MUROS INTERIOR</t>
  </si>
  <si>
    <t>SUBTOTAL CAPÍTULO 4 EQUIVALENTE A 2 AULAS ESCOLARES</t>
  </si>
  <si>
    <t>SUBTOTAL CAPÍTULO 4 (4 AULAS)</t>
  </si>
  <si>
    <t>TOTAL COSTO INDIRECTOS</t>
  </si>
  <si>
    <t>ADMINISTRACION</t>
  </si>
  <si>
    <t>IMPREVISTO</t>
  </si>
  <si>
    <t>UTILIDAD</t>
  </si>
  <si>
    <t xml:space="preserve">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</si>
</sst>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\ * #,##0.0000_);_(&quot;$&quot;\ * \(#,##0.0000\);_(&quot;$&quot;\ * &quot;-&quot;??_);_(@_)"/>
    <numFmt numFmtId="165" formatCode="_-&quot;$&quot;\ * #,##0.00_-;\-&quot;$&quot;\ * #,##0.00_-;_-&quot;$&quot;\ * &quot;-&quot;_-;_-@"/>
    <numFmt numFmtId="166" formatCode="_(&quot;$&quot;\ * #,##0.00_);_(&quot;$&quot;\ * \(#,##0.0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2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3" borderId="7" xfId="2" applyFont="1" applyFill="1" applyBorder="1" applyAlignment="1">
      <alignment horizontal="center" vertical="center" wrapText="1"/>
    </xf>
    <xf numFmtId="0" fontId="3" fillId="3" borderId="8" xfId="2" applyFont="1" applyFill="1" applyBorder="1" applyAlignment="1">
      <alignment horizontal="center" vertical="center" wrapText="1"/>
    </xf>
    <xf numFmtId="4" fontId="3" fillId="3" borderId="9" xfId="2" applyNumberFormat="1" applyFont="1" applyFill="1" applyBorder="1" applyAlignment="1">
      <alignment horizontal="center" vertical="center" wrapText="1"/>
    </xf>
    <xf numFmtId="164" fontId="3" fillId="3" borderId="9" xfId="2" applyNumberFormat="1" applyFont="1" applyFill="1" applyBorder="1" applyAlignment="1">
      <alignment horizontal="center" vertical="center" wrapText="1"/>
    </xf>
    <xf numFmtId="4" fontId="3" fillId="3" borderId="10" xfId="2" applyNumberFormat="1" applyFont="1" applyFill="1" applyBorder="1" applyAlignment="1">
      <alignment horizontal="center" vertical="center" wrapText="1"/>
    </xf>
    <xf numFmtId="0" fontId="4" fillId="4" borderId="11" xfId="2" applyFont="1" applyFill="1" applyBorder="1" applyAlignment="1">
      <alignment horizontal="center" vertical="center" wrapText="1"/>
    </xf>
    <xf numFmtId="165" fontId="4" fillId="4" borderId="15" xfId="2" applyNumberFormat="1" applyFont="1" applyFill="1" applyBorder="1"/>
    <xf numFmtId="0" fontId="3" fillId="5" borderId="16" xfId="2" applyFont="1" applyFill="1" applyBorder="1" applyAlignment="1">
      <alignment horizontal="center" vertical="center" wrapText="1"/>
    </xf>
    <xf numFmtId="165" fontId="3" fillId="5" borderId="20" xfId="2" applyNumberFormat="1" applyFont="1" applyFill="1" applyBorder="1" applyAlignment="1">
      <alignment vertical="center"/>
    </xf>
    <xf numFmtId="2" fontId="5" fillId="0" borderId="21" xfId="2" applyNumberFormat="1" applyFont="1" applyBorder="1" applyAlignment="1">
      <alignment horizontal="center" vertical="center" wrapText="1"/>
    </xf>
    <xf numFmtId="0" fontId="6" fillId="0" borderId="22" xfId="2" applyFont="1" applyBorder="1" applyAlignment="1">
      <alignment vertical="center" wrapText="1"/>
    </xf>
    <xf numFmtId="0" fontId="5" fillId="0" borderId="22" xfId="2" applyFont="1" applyBorder="1" applyAlignment="1">
      <alignment horizontal="center" vertical="center" wrapText="1"/>
    </xf>
    <xf numFmtId="4" fontId="5" fillId="0" borderId="22" xfId="2" applyNumberFormat="1" applyFont="1" applyBorder="1" applyAlignment="1">
      <alignment horizontal="center" vertical="center" wrapText="1"/>
    </xf>
    <xf numFmtId="166" fontId="5" fillId="0" borderId="22" xfId="2" applyNumberFormat="1" applyFont="1" applyBorder="1" applyAlignment="1">
      <alignment horizontal="center" vertical="center" wrapText="1"/>
    </xf>
    <xf numFmtId="165" fontId="5" fillId="0" borderId="23" xfId="2" applyNumberFormat="1" applyFont="1" applyBorder="1" applyAlignment="1">
      <alignment horizontal="center" vertical="center" wrapText="1"/>
    </xf>
    <xf numFmtId="0" fontId="3" fillId="5" borderId="24" xfId="2" applyFont="1" applyFill="1" applyBorder="1" applyAlignment="1">
      <alignment horizontal="left" vertical="center" wrapText="1"/>
    </xf>
    <xf numFmtId="165" fontId="3" fillId="5" borderId="28" xfId="2" applyNumberFormat="1" applyFont="1" applyFill="1" applyBorder="1" applyAlignment="1">
      <alignment vertical="center"/>
    </xf>
    <xf numFmtId="44" fontId="3" fillId="5" borderId="28" xfId="1" applyFont="1" applyFill="1" applyBorder="1" applyAlignment="1">
      <alignment vertical="center"/>
    </xf>
    <xf numFmtId="0" fontId="3" fillId="5" borderId="29" xfId="2" applyFont="1" applyFill="1" applyBorder="1" applyAlignment="1">
      <alignment horizontal="left" vertical="center" wrapText="1"/>
    </xf>
    <xf numFmtId="165" fontId="3" fillId="5" borderId="32" xfId="2" applyNumberFormat="1" applyFont="1" applyFill="1" applyBorder="1" applyAlignment="1">
      <alignment vertical="center"/>
    </xf>
    <xf numFmtId="165" fontId="8" fillId="6" borderId="33" xfId="0" applyNumberFormat="1" applyFont="1" applyFill="1" applyBorder="1"/>
    <xf numFmtId="9" fontId="8" fillId="6" borderId="33" xfId="0" applyNumberFormat="1" applyFont="1" applyFill="1" applyBorder="1"/>
    <xf numFmtId="44" fontId="8" fillId="6" borderId="33" xfId="0" applyNumberFormat="1" applyFont="1" applyFill="1" applyBorder="1"/>
    <xf numFmtId="0" fontId="3" fillId="5" borderId="25" xfId="2" applyFont="1" applyFill="1" applyBorder="1" applyAlignment="1">
      <alignment horizontal="left" vertical="center" wrapText="1"/>
    </xf>
    <xf numFmtId="0" fontId="3" fillId="5" borderId="26" xfId="2" applyFont="1" applyFill="1" applyBorder="1" applyAlignment="1">
      <alignment horizontal="left" vertical="center" wrapText="1"/>
    </xf>
    <xf numFmtId="0" fontId="3" fillId="5" borderId="27" xfId="2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0" fontId="4" fillId="4" borderId="12" xfId="2" applyFont="1" applyFill="1" applyBorder="1" applyAlignment="1">
      <alignment horizontal="left" wrapText="1"/>
    </xf>
    <xf numFmtId="0" fontId="4" fillId="4" borderId="13" xfId="2" applyFont="1" applyFill="1" applyBorder="1" applyAlignment="1">
      <alignment horizontal="left" wrapText="1"/>
    </xf>
    <xf numFmtId="0" fontId="4" fillId="4" borderId="14" xfId="2" applyFont="1" applyFill="1" applyBorder="1" applyAlignment="1">
      <alignment horizontal="left" wrapText="1"/>
    </xf>
    <xf numFmtId="0" fontId="3" fillId="5" borderId="17" xfId="2" applyFont="1" applyFill="1" applyBorder="1" applyAlignment="1">
      <alignment horizontal="left" vertical="center" wrapText="1"/>
    </xf>
    <xf numFmtId="0" fontId="3" fillId="5" borderId="18" xfId="2" applyFont="1" applyFill="1" applyBorder="1" applyAlignment="1">
      <alignment horizontal="left" vertical="center" wrapText="1"/>
    </xf>
    <xf numFmtId="0" fontId="3" fillId="5" borderId="19" xfId="2" applyFont="1" applyFill="1" applyBorder="1" applyAlignment="1">
      <alignment horizontal="left" vertical="center" wrapText="1"/>
    </xf>
    <xf numFmtId="0" fontId="8" fillId="6" borderId="33" xfId="0" applyFont="1" applyFill="1" applyBorder="1" applyAlignment="1">
      <alignment horizontal="center"/>
    </xf>
    <xf numFmtId="0" fontId="4" fillId="6" borderId="33" xfId="0" applyFont="1" applyFill="1" applyBorder="1" applyAlignment="1">
      <alignment horizontal="center"/>
    </xf>
    <xf numFmtId="0" fontId="7" fillId="6" borderId="33" xfId="0" applyFont="1" applyFill="1" applyBorder="1" applyAlignment="1">
      <alignment horizontal="center"/>
    </xf>
    <xf numFmtId="0" fontId="3" fillId="5" borderId="30" xfId="2" applyFont="1" applyFill="1" applyBorder="1" applyAlignment="1">
      <alignment horizontal="left" vertical="center" wrapText="1"/>
    </xf>
    <xf numFmtId="0" fontId="3" fillId="5" borderId="0" xfId="2" applyFont="1" applyFill="1" applyAlignment="1">
      <alignment horizontal="left" vertical="center" wrapText="1"/>
    </xf>
    <xf numFmtId="0" fontId="3" fillId="5" borderId="31" xfId="2" applyFont="1" applyFill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Normal 1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Presupuesto%20Parqueadero%20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HSVA comparativ (2"/>
      <sheetName val="DATOS"/>
      <sheetName val="PPTO INT"/>
      <sheetName val="BASICOS"/>
      <sheetName val="Materiales para basicos"/>
      <sheetName val="BASICOS."/>
      <sheetName val="FACTOR PRESTACIONAL"/>
      <sheetName val="RESUMEN "/>
      <sheetName val="PPTO CAPITULOS"/>
      <sheetName val="PPTO H. S. L. CD"/>
      <sheetName val="A.I.U "/>
      <sheetName val="A EQUIPOS"/>
      <sheetName val="RETIE Y RETILAP"/>
      <sheetName val="APOYO SUP"/>
      <sheetName val="MMA"/>
      <sheetName val="INTERVENTORÍA"/>
      <sheetName val="FM &lt;2"/>
      <sheetName val="FM &gt;2"/>
      <sheetName val="PTO PGIO"/>
      <sheetName val="FACTOR MULTIPLICADOR"/>
      <sheetName val="Mano De Obra"/>
      <sheetName val="Equipos"/>
      <sheetName val="Materiales Civiles "/>
      <sheetName val="Presupuesto Parqueadero"/>
      <sheetName val="Hoja1"/>
      <sheetName val="Mem 1"/>
      <sheetName val="APU CAP 1 "/>
      <sheetName val="APU CAP 2"/>
      <sheetName val="APU CAP 3"/>
      <sheetName val="APU CAP 4"/>
      <sheetName val="Mem 2"/>
      <sheetName val="Mem 3"/>
      <sheetName val="Mem 4"/>
      <sheetName val="PPTO BLOQUE A"/>
      <sheetName val="PPTO BLOQUE A DIR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47">
          <cell r="I47">
            <v>6485.4570633333324</v>
          </cell>
        </row>
        <row r="102">
          <cell r="I102">
            <v>20604.656633333332</v>
          </cell>
        </row>
        <row r="157">
          <cell r="I157">
            <v>36988.703703703701</v>
          </cell>
        </row>
        <row r="212">
          <cell r="I212">
            <v>5684.6210344827587</v>
          </cell>
        </row>
        <row r="267">
          <cell r="I267">
            <v>307257.81106666662</v>
          </cell>
        </row>
        <row r="322">
          <cell r="I322">
            <v>490020.70079999999</v>
          </cell>
        </row>
      </sheetData>
      <sheetData sheetId="27">
        <row r="47">
          <cell r="I47">
            <v>273269.70458558714</v>
          </cell>
        </row>
        <row r="102">
          <cell r="I102">
            <v>10715.5455625</v>
          </cell>
        </row>
        <row r="157">
          <cell r="I157">
            <v>9526.7455625000002</v>
          </cell>
        </row>
        <row r="212">
          <cell r="I212">
            <v>7735.6803125566657</v>
          </cell>
        </row>
        <row r="267">
          <cell r="I267">
            <v>12449.574024</v>
          </cell>
        </row>
        <row r="322">
          <cell r="I322">
            <v>52547.845554</v>
          </cell>
        </row>
        <row r="377">
          <cell r="I377">
            <v>64757.944446666668</v>
          </cell>
        </row>
      </sheetData>
      <sheetData sheetId="28">
        <row r="47">
          <cell r="I47">
            <v>956667.5033333333</v>
          </cell>
        </row>
        <row r="102">
          <cell r="I102">
            <v>1174099.4733333332</v>
          </cell>
        </row>
        <row r="157">
          <cell r="I157">
            <v>92210.685309666645</v>
          </cell>
        </row>
        <row r="212">
          <cell r="I212">
            <v>91662.445180666662</v>
          </cell>
        </row>
        <row r="267">
          <cell r="I267">
            <v>105781.74800599998</v>
          </cell>
        </row>
        <row r="322">
          <cell r="I322">
            <v>147541.78320000001</v>
          </cell>
        </row>
        <row r="377">
          <cell r="I377">
            <v>96709.92322966666</v>
          </cell>
        </row>
        <row r="434">
          <cell r="I434">
            <v>328710.33038893703</v>
          </cell>
        </row>
        <row r="489">
          <cell r="I489">
            <v>9526.7455625000002</v>
          </cell>
        </row>
        <row r="544">
          <cell r="I544">
            <v>31182.000199999995</v>
          </cell>
        </row>
        <row r="599">
          <cell r="I599">
            <v>269545.72009066667</v>
          </cell>
        </row>
        <row r="654">
          <cell r="I654">
            <v>131584.31409199999</v>
          </cell>
        </row>
        <row r="709">
          <cell r="I709">
            <v>109851.49905058823</v>
          </cell>
        </row>
        <row r="764">
          <cell r="I764">
            <v>26148.222801647054</v>
          </cell>
        </row>
        <row r="819">
          <cell r="I819">
            <v>13999.810351999999</v>
          </cell>
        </row>
        <row r="874">
          <cell r="I874">
            <v>16207.326266666665</v>
          </cell>
        </row>
        <row r="929">
          <cell r="I929">
            <v>49895.547896666671</v>
          </cell>
        </row>
        <row r="984">
          <cell r="I984">
            <v>26293.603766666667</v>
          </cell>
        </row>
        <row r="1039">
          <cell r="I1039">
            <v>865788.4080259999</v>
          </cell>
        </row>
        <row r="1094">
          <cell r="I1094">
            <v>369486.48549333325</v>
          </cell>
        </row>
      </sheetData>
      <sheetData sheetId="29">
        <row r="47">
          <cell r="I47">
            <v>26148.222801647054</v>
          </cell>
        </row>
        <row r="102">
          <cell r="I102">
            <v>13999.810351999999</v>
          </cell>
        </row>
        <row r="157">
          <cell r="I157">
            <v>16207.326266666665</v>
          </cell>
        </row>
      </sheetData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61"/>
  <sheetViews>
    <sheetView tabSelected="1" topLeftCell="B36" zoomScale="93" workbookViewId="0">
      <selection activeCell="B4" sqref="B4:F53"/>
    </sheetView>
  </sheetViews>
  <sheetFormatPr baseColWidth="10" defaultRowHeight="14.4" x14ac:dyDescent="0.3"/>
  <cols>
    <col min="2" max="2" width="11.44140625" customWidth="1"/>
    <col min="3" max="3" width="75.6640625" customWidth="1"/>
    <col min="4" max="4" width="15.6640625" customWidth="1"/>
    <col min="5" max="5" width="18.6640625" customWidth="1"/>
    <col min="6" max="6" width="26.109375" bestFit="1" customWidth="1"/>
    <col min="7" max="7" width="29.6640625" bestFit="1" customWidth="1"/>
  </cols>
  <sheetData>
    <row r="1" spans="2:7" ht="15" thickBot="1" x14ac:dyDescent="0.35"/>
    <row r="2" spans="2:7" ht="49.2" customHeight="1" x14ac:dyDescent="0.3">
      <c r="B2" s="30" t="s">
        <v>0</v>
      </c>
      <c r="C2" s="31"/>
      <c r="D2" s="31"/>
      <c r="E2" s="31"/>
      <c r="F2" s="31"/>
      <c r="G2" s="32"/>
    </row>
    <row r="3" spans="2:7" ht="15" thickBot="1" x14ac:dyDescent="0.35">
      <c r="B3" s="1"/>
      <c r="C3" s="2"/>
      <c r="D3" s="2"/>
      <c r="E3" s="2"/>
      <c r="F3" s="2"/>
      <c r="G3" s="3"/>
    </row>
    <row r="4" spans="2:7" x14ac:dyDescent="0.3">
      <c r="B4" s="4" t="s">
        <v>1</v>
      </c>
      <c r="C4" s="5" t="s">
        <v>2</v>
      </c>
      <c r="D4" s="6" t="s">
        <v>3</v>
      </c>
      <c r="E4" s="6" t="s">
        <v>4</v>
      </c>
      <c r="F4" s="7" t="s">
        <v>5</v>
      </c>
      <c r="G4" s="8" t="s">
        <v>6</v>
      </c>
    </row>
    <row r="5" spans="2:7" x14ac:dyDescent="0.3">
      <c r="B5" s="9" t="s">
        <v>7</v>
      </c>
      <c r="C5" s="33" t="s">
        <v>8</v>
      </c>
      <c r="D5" s="34"/>
      <c r="E5" s="34"/>
      <c r="F5" s="35"/>
      <c r="G5" s="10"/>
    </row>
    <row r="6" spans="2:7" x14ac:dyDescent="0.3">
      <c r="B6" s="11">
        <v>1</v>
      </c>
      <c r="C6" s="36" t="s">
        <v>9</v>
      </c>
      <c r="D6" s="37"/>
      <c r="E6" s="37"/>
      <c r="F6" s="38"/>
      <c r="G6" s="12"/>
    </row>
    <row r="7" spans="2:7" x14ac:dyDescent="0.3">
      <c r="B7" s="13">
        <v>1.01</v>
      </c>
      <c r="C7" s="14" t="s">
        <v>10</v>
      </c>
      <c r="D7" s="15" t="s">
        <v>11</v>
      </c>
      <c r="E7" s="16">
        <v>480.05</v>
      </c>
      <c r="F7" s="17">
        <f>'[1]APU CAP 1 '!I47</f>
        <v>6485.4570633333324</v>
      </c>
      <c r="G7" s="18">
        <f>E7*F7</f>
        <v>3113343.6632531662</v>
      </c>
    </row>
    <row r="8" spans="2:7" x14ac:dyDescent="0.3">
      <c r="B8" s="13">
        <v>1.02</v>
      </c>
      <c r="C8" s="14" t="s">
        <v>12</v>
      </c>
      <c r="D8" s="15" t="s">
        <v>13</v>
      </c>
      <c r="E8" s="16">
        <v>97.35</v>
      </c>
      <c r="F8" s="17">
        <f>'[1]APU CAP 1 '!I102</f>
        <v>20604.656633333332</v>
      </c>
      <c r="G8" s="18">
        <f t="shared" ref="G8:G12" si="0">+ROUND(E8*F8,2)</f>
        <v>2005863.32</v>
      </c>
    </row>
    <row r="9" spans="2:7" x14ac:dyDescent="0.3">
      <c r="B9" s="13">
        <v>1.03</v>
      </c>
      <c r="C9" s="14" t="s">
        <v>14</v>
      </c>
      <c r="D9" s="15" t="s">
        <v>15</v>
      </c>
      <c r="E9" s="16">
        <v>28.7</v>
      </c>
      <c r="F9" s="17">
        <f>'[1]APU CAP 1 '!I157</f>
        <v>36988.703703703701</v>
      </c>
      <c r="G9" s="18">
        <f t="shared" si="0"/>
        <v>1061575.8</v>
      </c>
    </row>
    <row r="10" spans="2:7" x14ac:dyDescent="0.3">
      <c r="B10" s="13">
        <v>1.04</v>
      </c>
      <c r="C10" s="14" t="s">
        <v>16</v>
      </c>
      <c r="D10" s="15" t="s">
        <v>15</v>
      </c>
      <c r="E10" s="16">
        <v>56.22</v>
      </c>
      <c r="F10" s="17">
        <f>'[1]APU CAP 1 '!I212</f>
        <v>5684.6210344827587</v>
      </c>
      <c r="G10" s="18">
        <f t="shared" si="0"/>
        <v>319589.39</v>
      </c>
    </row>
    <row r="11" spans="2:7" ht="27.6" x14ac:dyDescent="0.3">
      <c r="B11" s="13">
        <v>1.05</v>
      </c>
      <c r="C11" s="14" t="s">
        <v>17</v>
      </c>
      <c r="D11" s="15" t="s">
        <v>15</v>
      </c>
      <c r="E11" s="16">
        <v>85.22</v>
      </c>
      <c r="F11" s="17">
        <f>'[1]APU CAP 1 '!I267</f>
        <v>307257.81106666662</v>
      </c>
      <c r="G11" s="18">
        <f t="shared" si="0"/>
        <v>26184510.66</v>
      </c>
    </row>
    <row r="12" spans="2:7" ht="27.6" x14ac:dyDescent="0.3">
      <c r="B12" s="13">
        <v>1.06</v>
      </c>
      <c r="C12" s="14" t="s">
        <v>18</v>
      </c>
      <c r="D12" s="15" t="s">
        <v>19</v>
      </c>
      <c r="E12" s="16">
        <v>1</v>
      </c>
      <c r="F12" s="17">
        <f>'[1]APU CAP 1 '!I322</f>
        <v>490020.70079999999</v>
      </c>
      <c r="G12" s="18">
        <f t="shared" si="0"/>
        <v>490020.7</v>
      </c>
    </row>
    <row r="13" spans="2:7" x14ac:dyDescent="0.3">
      <c r="B13" s="19"/>
      <c r="C13" s="27" t="s">
        <v>20</v>
      </c>
      <c r="D13" s="28"/>
      <c r="E13" s="28"/>
      <c r="F13" s="29"/>
      <c r="G13" s="20">
        <f>SUM(G7:G12)</f>
        <v>33174903.533253167</v>
      </c>
    </row>
    <row r="14" spans="2:7" x14ac:dyDescent="0.3">
      <c r="B14" s="11">
        <v>2</v>
      </c>
      <c r="C14" s="36" t="s">
        <v>21</v>
      </c>
      <c r="D14" s="37"/>
      <c r="E14" s="37"/>
      <c r="F14" s="38"/>
      <c r="G14" s="12"/>
    </row>
    <row r="15" spans="2:7" x14ac:dyDescent="0.3">
      <c r="B15" s="13">
        <v>2.0099999999999998</v>
      </c>
      <c r="C15" s="14" t="s">
        <v>22</v>
      </c>
      <c r="D15" s="15" t="s">
        <v>11</v>
      </c>
      <c r="E15" s="16">
        <v>480.05</v>
      </c>
      <c r="F15" s="17">
        <f>'[1]APU CAP 2'!I47</f>
        <v>273269.70458558714</v>
      </c>
      <c r="G15" s="18">
        <f>E15*F15</f>
        <v>131183121.68631111</v>
      </c>
    </row>
    <row r="16" spans="2:7" x14ac:dyDescent="0.3">
      <c r="B16" s="13">
        <v>2.02</v>
      </c>
      <c r="C16" s="14" t="s">
        <v>23</v>
      </c>
      <c r="D16" s="15" t="s">
        <v>24</v>
      </c>
      <c r="E16" s="16">
        <v>3646</v>
      </c>
      <c r="F16" s="17">
        <f>'[1]APU CAP 2'!I102</f>
        <v>10715.5455625</v>
      </c>
      <c r="G16" s="18">
        <f t="shared" ref="G16:G21" si="1">+ROUND(E16*F16,2)</f>
        <v>39068879.119999997</v>
      </c>
    </row>
    <row r="17" spans="2:7" x14ac:dyDescent="0.3">
      <c r="B17" s="13">
        <v>2.0299999999999998</v>
      </c>
      <c r="C17" s="14" t="s">
        <v>25</v>
      </c>
      <c r="D17" s="15" t="s">
        <v>24</v>
      </c>
      <c r="E17" s="16">
        <v>3514</v>
      </c>
      <c r="F17" s="17">
        <f>'[1]APU CAP 2'!I157</f>
        <v>9526.7455625000002</v>
      </c>
      <c r="G17" s="18">
        <f t="shared" si="1"/>
        <v>33476983.91</v>
      </c>
    </row>
    <row r="18" spans="2:7" x14ac:dyDescent="0.3">
      <c r="B18" s="13">
        <v>2.04</v>
      </c>
      <c r="C18" s="14" t="s">
        <v>26</v>
      </c>
      <c r="D18" s="15" t="s">
        <v>13</v>
      </c>
      <c r="E18" s="16">
        <v>228</v>
      </c>
      <c r="F18" s="17">
        <f>'[1]APU CAP 2'!I212</f>
        <v>7735.6803125566657</v>
      </c>
      <c r="G18" s="18">
        <f t="shared" si="1"/>
        <v>1763735.11</v>
      </c>
    </row>
    <row r="19" spans="2:7" ht="27.6" x14ac:dyDescent="0.3">
      <c r="B19" s="13">
        <v>2.0499999999999998</v>
      </c>
      <c r="C19" s="14" t="s">
        <v>27</v>
      </c>
      <c r="D19" s="15" t="s">
        <v>13</v>
      </c>
      <c r="E19" s="16">
        <v>228</v>
      </c>
      <c r="F19" s="17">
        <f>'[1]APU CAP 2'!I267</f>
        <v>12449.574024</v>
      </c>
      <c r="G19" s="18">
        <f t="shared" si="1"/>
        <v>2838502.88</v>
      </c>
    </row>
    <row r="20" spans="2:7" ht="27.6" x14ac:dyDescent="0.3">
      <c r="B20" s="13">
        <v>2.06</v>
      </c>
      <c r="C20" s="14" t="s">
        <v>28</v>
      </c>
      <c r="D20" s="15" t="s">
        <v>13</v>
      </c>
      <c r="E20" s="16">
        <v>113</v>
      </c>
      <c r="F20" s="17">
        <f>'[1]APU CAP 2'!I322</f>
        <v>52547.845554</v>
      </c>
      <c r="G20" s="18">
        <f t="shared" si="1"/>
        <v>5937906.5499999998</v>
      </c>
    </row>
    <row r="21" spans="2:7" x14ac:dyDescent="0.3">
      <c r="B21" s="13">
        <v>2.0699999999999998</v>
      </c>
      <c r="C21" s="14" t="s">
        <v>29</v>
      </c>
      <c r="D21" s="15" t="s">
        <v>30</v>
      </c>
      <c r="E21" s="16">
        <v>4</v>
      </c>
      <c r="F21" s="17">
        <f>'[1]APU CAP 2'!I377</f>
        <v>64757.944446666668</v>
      </c>
      <c r="G21" s="18">
        <f t="shared" si="1"/>
        <v>259031.78</v>
      </c>
    </row>
    <row r="22" spans="2:7" x14ac:dyDescent="0.3">
      <c r="B22" s="19"/>
      <c r="C22" s="27" t="s">
        <v>31</v>
      </c>
      <c r="D22" s="28"/>
      <c r="E22" s="28"/>
      <c r="F22" s="29"/>
      <c r="G22" s="20">
        <f>SUM(G15:G21)</f>
        <v>214528161.03631112</v>
      </c>
    </row>
    <row r="23" spans="2:7" x14ac:dyDescent="0.3">
      <c r="B23" s="11">
        <v>3</v>
      </c>
      <c r="C23" s="36" t="s">
        <v>32</v>
      </c>
      <c r="D23" s="37"/>
      <c r="E23" s="37"/>
      <c r="F23" s="38"/>
      <c r="G23" s="12"/>
    </row>
    <row r="24" spans="2:7" x14ac:dyDescent="0.3">
      <c r="B24" s="11"/>
      <c r="C24" s="36" t="s">
        <v>33</v>
      </c>
      <c r="D24" s="37"/>
      <c r="E24" s="37"/>
      <c r="F24" s="38"/>
      <c r="G24" s="12"/>
    </row>
    <row r="25" spans="2:7" x14ac:dyDescent="0.3">
      <c r="B25" s="13">
        <v>3.01</v>
      </c>
      <c r="C25" s="14" t="s">
        <v>34</v>
      </c>
      <c r="D25" s="15" t="s">
        <v>15</v>
      </c>
      <c r="E25" s="16">
        <v>1.03</v>
      </c>
      <c r="F25" s="17">
        <f>'[1]APU CAP 3'!I47</f>
        <v>956667.5033333333</v>
      </c>
      <c r="G25" s="18">
        <f>E25*F25</f>
        <v>985367.52843333327</v>
      </c>
    </row>
    <row r="26" spans="2:7" x14ac:dyDescent="0.3">
      <c r="B26" s="13">
        <v>3.02</v>
      </c>
      <c r="C26" s="14" t="s">
        <v>35</v>
      </c>
      <c r="D26" s="15" t="s">
        <v>15</v>
      </c>
      <c r="E26" s="16">
        <v>2.2999999999999998</v>
      </c>
      <c r="F26" s="17">
        <f>'[1]APU CAP 3'!I102</f>
        <v>1174099.4733333332</v>
      </c>
      <c r="G26" s="18">
        <f t="shared" ref="G26:G33" si="2">+ROUND(E26*F26,2)</f>
        <v>2700428.79</v>
      </c>
    </row>
    <row r="27" spans="2:7" x14ac:dyDescent="0.3">
      <c r="B27" s="13">
        <v>3.03</v>
      </c>
      <c r="C27" s="14" t="s">
        <v>36</v>
      </c>
      <c r="D27" s="15" t="s">
        <v>13</v>
      </c>
      <c r="E27" s="16">
        <v>14</v>
      </c>
      <c r="F27" s="17">
        <f>'[1]APU CAP 3'!I157</f>
        <v>92210.685309666645</v>
      </c>
      <c r="G27" s="18">
        <f t="shared" si="2"/>
        <v>1290949.5900000001</v>
      </c>
    </row>
    <row r="28" spans="2:7" x14ac:dyDescent="0.3">
      <c r="B28" s="13">
        <v>3.04</v>
      </c>
      <c r="C28" s="14" t="s">
        <v>37</v>
      </c>
      <c r="D28" s="15" t="s">
        <v>15</v>
      </c>
      <c r="E28" s="16">
        <v>1.8</v>
      </c>
      <c r="F28" s="17">
        <f>'[1]APU CAP 3'!I212</f>
        <v>91662.445180666662</v>
      </c>
      <c r="G28" s="18">
        <f t="shared" si="2"/>
        <v>164992.4</v>
      </c>
    </row>
    <row r="29" spans="2:7" x14ac:dyDescent="0.3">
      <c r="B29" s="13">
        <v>3.05</v>
      </c>
      <c r="C29" s="14" t="s">
        <v>38</v>
      </c>
      <c r="D29" s="15" t="s">
        <v>13</v>
      </c>
      <c r="E29" s="16">
        <v>9</v>
      </c>
      <c r="F29" s="17">
        <f>'[1]APU CAP 3'!I267</f>
        <v>105781.74800599998</v>
      </c>
      <c r="G29" s="18">
        <f t="shared" si="2"/>
        <v>952035.73</v>
      </c>
    </row>
    <row r="30" spans="2:7" x14ac:dyDescent="0.3">
      <c r="B30" s="13">
        <v>3.06</v>
      </c>
      <c r="C30" s="14" t="s">
        <v>39</v>
      </c>
      <c r="D30" s="15" t="s">
        <v>30</v>
      </c>
      <c r="E30" s="16">
        <v>32</v>
      </c>
      <c r="F30" s="17">
        <f>'[1]APU CAP 3'!I322</f>
        <v>147541.78320000001</v>
      </c>
      <c r="G30" s="18">
        <f t="shared" si="2"/>
        <v>4721337.0599999996</v>
      </c>
    </row>
    <row r="31" spans="2:7" x14ac:dyDescent="0.3">
      <c r="B31" s="13">
        <v>3.07</v>
      </c>
      <c r="C31" s="14" t="s">
        <v>40</v>
      </c>
      <c r="D31" s="15" t="s">
        <v>13</v>
      </c>
      <c r="E31" s="16">
        <v>14</v>
      </c>
      <c r="F31" s="17">
        <f>'[1]APU CAP 3'!I377</f>
        <v>96709.92322966666</v>
      </c>
      <c r="G31" s="18">
        <f t="shared" si="2"/>
        <v>1353938.93</v>
      </c>
    </row>
    <row r="32" spans="2:7" x14ac:dyDescent="0.3">
      <c r="B32" s="13">
        <v>3.08</v>
      </c>
      <c r="C32" s="14" t="s">
        <v>41</v>
      </c>
      <c r="D32" s="15" t="s">
        <v>11</v>
      </c>
      <c r="E32" s="16">
        <v>8.9499999999999993</v>
      </c>
      <c r="F32" s="17">
        <f>'[1]APU CAP 3'!I434</f>
        <v>328710.33038893703</v>
      </c>
      <c r="G32" s="18">
        <f t="shared" si="2"/>
        <v>2941957.46</v>
      </c>
    </row>
    <row r="33" spans="2:7" x14ac:dyDescent="0.3">
      <c r="B33" s="13">
        <v>3.09</v>
      </c>
      <c r="C33" s="14" t="s">
        <v>42</v>
      </c>
      <c r="D33" s="15" t="s">
        <v>24</v>
      </c>
      <c r="E33" s="16">
        <v>153</v>
      </c>
      <c r="F33" s="17">
        <f>'[1]APU CAP 3'!I489</f>
        <v>9526.7455625000002</v>
      </c>
      <c r="G33" s="18">
        <f t="shared" si="2"/>
        <v>1457592.07</v>
      </c>
    </row>
    <row r="34" spans="2:7" x14ac:dyDescent="0.3">
      <c r="B34" s="11"/>
      <c r="C34" s="36" t="s">
        <v>43</v>
      </c>
      <c r="D34" s="37"/>
      <c r="E34" s="37"/>
      <c r="F34" s="38"/>
      <c r="G34" s="12"/>
    </row>
    <row r="35" spans="2:7" x14ac:dyDescent="0.3">
      <c r="B35" s="13">
        <v>3.1</v>
      </c>
      <c r="C35" s="14" t="s">
        <v>44</v>
      </c>
      <c r="D35" s="15" t="s">
        <v>11</v>
      </c>
      <c r="E35" s="16">
        <v>8.9499999999999993</v>
      </c>
      <c r="F35" s="17">
        <f>'[1]APU CAP 3'!I544</f>
        <v>31182.000199999995</v>
      </c>
      <c r="G35" s="18">
        <f>E35*F35</f>
        <v>279078.90178999992</v>
      </c>
    </row>
    <row r="36" spans="2:7" x14ac:dyDescent="0.3">
      <c r="B36" s="13">
        <v>3.11</v>
      </c>
      <c r="C36" s="14" t="s">
        <v>45</v>
      </c>
      <c r="D36" s="15" t="s">
        <v>11</v>
      </c>
      <c r="E36" s="16">
        <v>15.95</v>
      </c>
      <c r="F36" s="17">
        <f>'[1]APU CAP 3'!I599</f>
        <v>269545.72009066667</v>
      </c>
      <c r="G36" s="18">
        <f t="shared" ref="G36" si="3">+ROUND(E36*F36,2)</f>
        <v>4299254.24</v>
      </c>
    </row>
    <row r="37" spans="2:7" x14ac:dyDescent="0.3">
      <c r="B37" s="11"/>
      <c r="C37" s="36" t="s">
        <v>46</v>
      </c>
      <c r="D37" s="37"/>
      <c r="E37" s="37"/>
      <c r="F37" s="38"/>
      <c r="G37" s="12"/>
    </row>
    <row r="38" spans="2:7" x14ac:dyDescent="0.3">
      <c r="B38" s="13">
        <v>3.12</v>
      </c>
      <c r="C38" s="14" t="s">
        <v>47</v>
      </c>
      <c r="D38" s="15" t="s">
        <v>11</v>
      </c>
      <c r="E38" s="16">
        <v>32</v>
      </c>
      <c r="F38" s="17">
        <f>'[1]APU CAP 3'!I654</f>
        <v>131584.31409199999</v>
      </c>
      <c r="G38" s="18">
        <f>E38*F38</f>
        <v>4210698.0509439996</v>
      </c>
    </row>
    <row r="39" spans="2:7" x14ac:dyDescent="0.3">
      <c r="B39" s="13">
        <v>3.13</v>
      </c>
      <c r="C39" s="14" t="s">
        <v>48</v>
      </c>
      <c r="D39" s="15" t="s">
        <v>13</v>
      </c>
      <c r="E39" s="16">
        <v>2.2000000000000002</v>
      </c>
      <c r="F39" s="17">
        <f>'[1]APU CAP 3'!I709</f>
        <v>109851.49905058823</v>
      </c>
      <c r="G39" s="18">
        <f t="shared" ref="G39:G40" si="4">+ROUND(E39*F39,2)</f>
        <v>241673.3</v>
      </c>
    </row>
    <row r="40" spans="2:7" x14ac:dyDescent="0.3">
      <c r="B40" s="13">
        <v>3.14</v>
      </c>
      <c r="C40" s="14" t="s">
        <v>49</v>
      </c>
      <c r="D40" s="15" t="s">
        <v>11</v>
      </c>
      <c r="E40" s="16">
        <v>64</v>
      </c>
      <c r="F40" s="17">
        <f>'[1]APU CAP 3'!I764</f>
        <v>26148.222801647054</v>
      </c>
      <c r="G40" s="18">
        <f t="shared" si="4"/>
        <v>1673486.26</v>
      </c>
    </row>
    <row r="41" spans="2:7" x14ac:dyDescent="0.3">
      <c r="B41" s="11"/>
      <c r="C41" s="36" t="s">
        <v>50</v>
      </c>
      <c r="D41" s="37"/>
      <c r="E41" s="37"/>
      <c r="F41" s="38"/>
      <c r="G41" s="12"/>
    </row>
    <row r="42" spans="2:7" x14ac:dyDescent="0.3">
      <c r="B42" s="13">
        <v>3.15</v>
      </c>
      <c r="C42" s="14" t="s">
        <v>51</v>
      </c>
      <c r="D42" s="15" t="s">
        <v>11</v>
      </c>
      <c r="E42" s="16">
        <v>78</v>
      </c>
      <c r="F42" s="17">
        <f>'[1]APU CAP 3'!I819</f>
        <v>13999.810351999999</v>
      </c>
      <c r="G42" s="18">
        <f>E42*F42</f>
        <v>1091985.2074559999</v>
      </c>
    </row>
    <row r="43" spans="2:7" x14ac:dyDescent="0.3">
      <c r="B43" s="13">
        <v>3.16</v>
      </c>
      <c r="C43" s="14" t="s">
        <v>52</v>
      </c>
      <c r="D43" s="15" t="s">
        <v>11</v>
      </c>
      <c r="E43" s="16">
        <v>78</v>
      </c>
      <c r="F43" s="17">
        <f>'[1]APU CAP 3'!I874</f>
        <v>16207.326266666665</v>
      </c>
      <c r="G43" s="18">
        <f t="shared" ref="G43:G47" si="5">+ROUND(E43*F43,2)</f>
        <v>1264171.45</v>
      </c>
    </row>
    <row r="44" spans="2:7" x14ac:dyDescent="0.3">
      <c r="B44" s="13">
        <v>3.17</v>
      </c>
      <c r="C44" s="14" t="s">
        <v>53</v>
      </c>
      <c r="D44" s="15" t="s">
        <v>11</v>
      </c>
      <c r="E44" s="16">
        <v>7.25</v>
      </c>
      <c r="F44" s="17">
        <f>'[1]APU CAP 3'!I929</f>
        <v>49895.547896666671</v>
      </c>
      <c r="G44" s="18">
        <f t="shared" si="5"/>
        <v>361742.72</v>
      </c>
    </row>
    <row r="45" spans="2:7" x14ac:dyDescent="0.3">
      <c r="B45" s="13">
        <v>3.18</v>
      </c>
      <c r="C45" s="14" t="s">
        <v>54</v>
      </c>
      <c r="D45" s="15" t="s">
        <v>11</v>
      </c>
      <c r="E45" s="16">
        <v>8.9499999999999993</v>
      </c>
      <c r="F45" s="17">
        <f>'[1]APU CAP 3'!I984</f>
        <v>26293.603766666667</v>
      </c>
      <c r="G45" s="18">
        <f t="shared" si="5"/>
        <v>235327.75</v>
      </c>
    </row>
    <row r="46" spans="2:7" x14ac:dyDescent="0.3">
      <c r="B46" s="13">
        <v>3.19</v>
      </c>
      <c r="C46" s="14" t="s">
        <v>55</v>
      </c>
      <c r="D46" s="15" t="s">
        <v>30</v>
      </c>
      <c r="E46" s="16">
        <v>1</v>
      </c>
      <c r="F46" s="17">
        <f>'[1]APU CAP 3'!I1039</f>
        <v>865788.4080259999</v>
      </c>
      <c r="G46" s="18">
        <f t="shared" si="5"/>
        <v>865788.41</v>
      </c>
    </row>
    <row r="47" spans="2:7" x14ac:dyDescent="0.3">
      <c r="B47" s="13">
        <v>3.2</v>
      </c>
      <c r="C47" s="14" t="s">
        <v>56</v>
      </c>
      <c r="D47" s="15" t="s">
        <v>30</v>
      </c>
      <c r="E47" s="16">
        <v>1</v>
      </c>
      <c r="F47" s="17">
        <f>'[1]APU CAP 3'!I1094</f>
        <v>369486.48549333325</v>
      </c>
      <c r="G47" s="18">
        <f t="shared" si="5"/>
        <v>369486.49</v>
      </c>
    </row>
    <row r="48" spans="2:7" x14ac:dyDescent="0.3">
      <c r="B48" s="19"/>
      <c r="C48" s="27" t="s">
        <v>57</v>
      </c>
      <c r="D48" s="28"/>
      <c r="E48" s="28"/>
      <c r="F48" s="29"/>
      <c r="G48" s="20">
        <f>SUM(G25:G47)</f>
        <v>31461292.338623334</v>
      </c>
    </row>
    <row r="49" spans="2:7" x14ac:dyDescent="0.3">
      <c r="B49" s="19"/>
      <c r="C49" s="27" t="s">
        <v>58</v>
      </c>
      <c r="D49" s="28"/>
      <c r="E49" s="28"/>
      <c r="F49" s="29"/>
      <c r="G49" s="21">
        <f>G48*2</f>
        <v>62922584.677246667</v>
      </c>
    </row>
    <row r="50" spans="2:7" x14ac:dyDescent="0.3">
      <c r="B50" s="11">
        <v>4</v>
      </c>
      <c r="C50" s="36" t="s">
        <v>59</v>
      </c>
      <c r="D50" s="37"/>
      <c r="E50" s="37"/>
      <c r="F50" s="38"/>
      <c r="G50" s="12"/>
    </row>
    <row r="51" spans="2:7" x14ac:dyDescent="0.3">
      <c r="B51" s="13">
        <v>4.01</v>
      </c>
      <c r="C51" s="14" t="s">
        <v>60</v>
      </c>
      <c r="D51" s="15" t="s">
        <v>11</v>
      </c>
      <c r="E51" s="16">
        <v>415.89236790606657</v>
      </c>
      <c r="F51" s="17">
        <f>'[1]APU CAP 4'!I47</f>
        <v>26148.222801647054</v>
      </c>
      <c r="G51" s="18">
        <f>E51*F51</f>
        <v>10874846.297512395</v>
      </c>
    </row>
    <row r="52" spans="2:7" x14ac:dyDescent="0.3">
      <c r="B52" s="13">
        <v>4.0199999999999996</v>
      </c>
      <c r="C52" s="14" t="s">
        <v>51</v>
      </c>
      <c r="D52" s="15" t="s">
        <v>11</v>
      </c>
      <c r="E52" s="16">
        <v>324.3</v>
      </c>
      <c r="F52" s="17">
        <f>'[1]APU CAP 4'!I102</f>
        <v>13999.810351999999</v>
      </c>
      <c r="G52" s="18">
        <f t="shared" ref="G52:G53" si="6">+ROUND(E52*F52,2)</f>
        <v>4540138.5</v>
      </c>
    </row>
    <row r="53" spans="2:7" x14ac:dyDescent="0.3">
      <c r="B53" s="13">
        <v>4.03</v>
      </c>
      <c r="C53" s="14" t="s">
        <v>52</v>
      </c>
      <c r="D53" s="15" t="s">
        <v>11</v>
      </c>
      <c r="E53" s="16">
        <v>614.5</v>
      </c>
      <c r="F53" s="17">
        <f>'[1]APU CAP 4'!I157</f>
        <v>16207.326266666665</v>
      </c>
      <c r="G53" s="18">
        <f t="shared" si="6"/>
        <v>9959401.9900000002</v>
      </c>
    </row>
    <row r="54" spans="2:7" x14ac:dyDescent="0.3">
      <c r="B54" s="19"/>
      <c r="C54" s="27" t="s">
        <v>61</v>
      </c>
      <c r="D54" s="28"/>
      <c r="E54" s="28"/>
      <c r="F54" s="29"/>
      <c r="G54" s="20">
        <f>SUM(G51:G53)</f>
        <v>25374386.787512396</v>
      </c>
    </row>
    <row r="55" spans="2:7" x14ac:dyDescent="0.3">
      <c r="B55" s="22"/>
      <c r="C55" s="42" t="s">
        <v>62</v>
      </c>
      <c r="D55" s="43"/>
      <c r="E55" s="43"/>
      <c r="F55" s="44"/>
      <c r="G55" s="23">
        <f>G54*2</f>
        <v>50748773.575024791</v>
      </c>
    </row>
    <row r="56" spans="2:7" x14ac:dyDescent="0.3">
      <c r="B56" s="40" t="s">
        <v>63</v>
      </c>
      <c r="C56" s="41"/>
      <c r="D56" s="41"/>
      <c r="E56" s="41"/>
      <c r="F56" s="41"/>
      <c r="G56" s="24">
        <f>SUM(G13,G22,G49,G55)</f>
        <v>361374422.82183576</v>
      </c>
    </row>
    <row r="57" spans="2:7" x14ac:dyDescent="0.3">
      <c r="B57" s="39" t="s">
        <v>64</v>
      </c>
      <c r="C57" s="39"/>
      <c r="D57" s="39"/>
      <c r="E57" s="39"/>
      <c r="F57" s="25">
        <v>0.24650649903136385</v>
      </c>
      <c r="G57" s="26">
        <f>G56*F57</f>
        <v>89081143.809290528</v>
      </c>
    </row>
    <row r="58" spans="2:7" x14ac:dyDescent="0.3">
      <c r="B58" s="39" t="s">
        <v>65</v>
      </c>
      <c r="C58" s="39"/>
      <c r="D58" s="39"/>
      <c r="E58" s="39"/>
      <c r="F58" s="25">
        <v>0.03</v>
      </c>
      <c r="G58" s="26">
        <f>G56*F58</f>
        <v>10841232.684655072</v>
      </c>
    </row>
    <row r="59" spans="2:7" x14ac:dyDescent="0.3">
      <c r="B59" s="39" t="s">
        <v>66</v>
      </c>
      <c r="C59" s="39"/>
      <c r="D59" s="39"/>
      <c r="E59" s="39"/>
      <c r="F59" s="25">
        <v>0.09</v>
      </c>
      <c r="G59" s="26">
        <f>G56*F59</f>
        <v>32523698.053965218</v>
      </c>
    </row>
    <row r="60" spans="2:7" x14ac:dyDescent="0.3">
      <c r="B60" s="39" t="s">
        <v>67</v>
      </c>
      <c r="C60" s="39"/>
      <c r="D60" s="39"/>
      <c r="E60" s="39"/>
      <c r="F60" s="25">
        <v>0.19</v>
      </c>
      <c r="G60" s="26">
        <f>G59*F60</f>
        <v>6179502.6302533913</v>
      </c>
    </row>
    <row r="61" spans="2:7" x14ac:dyDescent="0.3">
      <c r="B61" s="40" t="s">
        <v>63</v>
      </c>
      <c r="C61" s="41"/>
      <c r="D61" s="41"/>
      <c r="E61" s="41"/>
      <c r="F61" s="41"/>
      <c r="G61" s="24">
        <f>SUM(G56:G60)</f>
        <v>499999999.99999994</v>
      </c>
    </row>
  </sheetData>
  <mergeCells count="22">
    <mergeCell ref="B58:E58"/>
    <mergeCell ref="B59:E59"/>
    <mergeCell ref="B60:E60"/>
    <mergeCell ref="B61:F61"/>
    <mergeCell ref="C49:F49"/>
    <mergeCell ref="C50:F50"/>
    <mergeCell ref="C54:F54"/>
    <mergeCell ref="C55:F55"/>
    <mergeCell ref="B56:F56"/>
    <mergeCell ref="B57:E57"/>
    <mergeCell ref="C48:F48"/>
    <mergeCell ref="B2:G2"/>
    <mergeCell ref="C5:F5"/>
    <mergeCell ref="C6:F6"/>
    <mergeCell ref="C13:F13"/>
    <mergeCell ref="C14:F14"/>
    <mergeCell ref="C22:F22"/>
    <mergeCell ref="C23:F23"/>
    <mergeCell ref="C24:F24"/>
    <mergeCell ref="C34:F34"/>
    <mergeCell ref="C37:F37"/>
    <mergeCell ref="C41:F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Yura H.</dc:creator>
  <cp:lastModifiedBy>EMILIO MEDINA</cp:lastModifiedBy>
  <dcterms:created xsi:type="dcterms:W3CDTF">2025-02-10T16:02:39Z</dcterms:created>
  <dcterms:modified xsi:type="dcterms:W3CDTF">2025-02-18T00:48:54Z</dcterms:modified>
</cp:coreProperties>
</file>