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TOR PUBLICO\1. ANTIOQUIA\I.E. ANTONIO ROLDAN BETANCUR - BRICEÑO\VIGENCIA 2024\SECOP II\9. PAPELERIA PUBLI JJ\"/>
    </mc:Choice>
  </mc:AlternateContent>
  <xr:revisionPtr revIDLastSave="0" documentId="13_ncr:1_{631BBC38-6CF5-433B-AD03-310C495847A4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3" l="1"/>
  <c r="H19" i="3"/>
  <c r="H16" i="7" l="1"/>
  <c r="C16" i="7"/>
  <c r="E12" i="7"/>
  <c r="D12" i="7"/>
  <c r="H7" i="3"/>
  <c r="M18" i="2" l="1"/>
  <c r="M19" i="2"/>
  <c r="M20" i="2"/>
  <c r="J24" i="2"/>
  <c r="K24" i="2"/>
  <c r="L24" i="2"/>
  <c r="E13" i="7"/>
  <c r="D13" i="7"/>
  <c r="M24" i="2" l="1"/>
  <c r="J14" i="2" s="1"/>
  <c r="C14" i="3" s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4D27F59C-B9C3-4CE5-B68D-64D14B0A23FA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AADFD7B8-B7C5-4F42-8170-5D4A24230203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<sst xmlns="http://schemas.openxmlformats.org/spreadsheetml/2006/main" count="403" uniqueCount="214">
  <si>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</si>
  <si>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</si>
  <si>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</si>
  <si>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</si>
  <si>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</si>
  <si>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</si>
  <si>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</si>
  <si>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</si>
  <si>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</si>
  <si>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</si>
  <si>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</si>
  <si>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</si>
  <si>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</si>
  <si>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</si>
  <si>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</si>
  <si>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</si>
  <si>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</si>
  <si>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</si>
  <si>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</si>
  <si>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</si>
  <si>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</si>
  <si>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</si>
  <si>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</si>
  <si>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</si>
  <si>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</si>
  <si>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</si>
  <si>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</si>
  <si>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</si>
  <si>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</si>
  <si>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</si>
  <si>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</si>
  <si>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</si>
  <si>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</si>
  <si>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</si>
  <si>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</si>
  <si>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</si>
  <si>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</si>
  <si>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</si>
  <si>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</si>
  <si>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</si>
  <si>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</si>
  <si>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</si>
  <si>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</si>
  <si>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</si>
  <si>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</si>
  <si>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</si>
  <si>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</si>
  <si>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</si>
  <si>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</si>
  <si>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</si>
  <si>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</si>
  <si>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</si>
  <si>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</si>
  <si>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</si>
  <si>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</si>
  <si>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</si>
  <si>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</si>
  <si>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</si>
  <si>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</si>
  <si>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</si>
  <si>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</si>
  <si>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</si>
  <si>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</si>
  <si>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</si>
  <si>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</si>
  <si>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</si>
  <si>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</si>
  <si>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</si>
  <si>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</si>
  <si>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</si>
  <si>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</si>
  <si>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</si>
  <si>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</si>
  <si>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</si>
  <si>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</si>
  <si>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</si>
  <si>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</si>
  <si>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</si>
  <si>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</si>
  <si>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</si>
  <si>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</si>
  <si>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</si>
  <si>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</si>
  <si>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</si>
  <si>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</si>
  <si>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</si>
  <si>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</si>
  <si>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</si>
  <si>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</si>
  <si>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</si>
  <si>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</si>
  <si>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</si>
  <si>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</si>
  <si>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</si>
  <si>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</si>
  <si>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</si>
  <si>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</si>
  <si>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</si>
  <si>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</si>
  <si>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</si>
  <si>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</si>
  <si>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</si>
  <si>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</si>
  <si>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</si>
  <si>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</si>
  <si>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</si>
  <si>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</si>
  <si>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</si>
  <si>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</si>
  <si>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</si>
  <si>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</si>
  <si>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</si>
  <si>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</si>
  <si>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</si>
  <si>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</si>
  <si>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</si>
  <si>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</si>
  <si>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</si>
  <si>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</si>
  <si>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</si>
  <si>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</si>
  <si>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</si>
  <si>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</si>
  <si>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</si>
  <si>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</si>
  <si>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</si>
  <si>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</si>
  <si>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</si>
  <si>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</si>
  <si>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</si>
  <si>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</si>
  <si>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</si>
  <si>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</si>
  <si>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</si>
  <si>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</si>
  <si>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</si>
  <si>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</si>
  <si>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</si>
  <si>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</si>
  <si>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</si>
  <si>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</si>
  <si>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</si>
  <si>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</si>
  <si>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</si>
  <si>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</si>
  <si>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</si>
  <si>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</si>
  <si>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</si>
  <si>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</si>
  <si>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</si>
  <si>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</si>
  <si>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</si>
  <si>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</si>
  <si>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</si>
  <si>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</si>
  <si>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</si>
  <si>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</si>
  <si>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</si>
  <si>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</si>
  <si>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</si>
  <si>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</si>
  <si>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</si>
  <si>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</si>
  <si>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</si>
  <si>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</si>
  <si>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</si>
  <si>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</si>
  <si>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</si>
  <si>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</si>
  <si>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</si>
  <si>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</si>
  <si>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</si>
  <si>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</si>
  <si>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</si>
  <si>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</si>
  <si>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</si>
  <si>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</si>
  <si>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</si>
  <si>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</si>
  <si>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</si>
  <si>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</si>
  <si>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</si>
  <si>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</si>
  <si>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</si>
  <si>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</si>
  <si>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</si>
  <si>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</si>
  <si>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</si>
  <si>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</si>
  <si>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</si>
  <si>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</si>
  <si>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</si>
  <si>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</si>
  <si>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</si>
  <si>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</si>
  <si>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</si>
  <si>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</si>
  <si>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</si>
  <si>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</si>
  <si>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</si>
  <si>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</si>
  <si>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</si>
  <si>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</si>
  <si>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</si>
  <si>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INSTITUCION EDUCATIVA ANTONIO ROLDAN BETANCUR</t>
  </si>
  <si>
    <t>BRICEÑO</t>
  </si>
  <si>
    <t>JHON JAIRO ALVAREZ AGUDELO</t>
  </si>
  <si>
    <t>Nombre:RURICO FERNANDO MENA PEREA</t>
  </si>
  <si>
    <t>Nombre: JHON JAIRO ALVAREZ AGUDELO</t>
  </si>
  <si>
    <t>I.E ANTONIO</t>
  </si>
  <si>
    <t>C.E.R MORRON</t>
  </si>
  <si>
    <t>COMPRA DE MATERIALES Y SUMINISTROS DE PAPELERIA PARA INSTITUCION EDUCATIVA ANTONIO ROLDAN Y EL CENTRO EDUCATIVO MORRON.</t>
  </si>
  <si>
    <t>INVERSIONES PUBLI-JJ S.A.S.</t>
  </si>
  <si>
    <t>900.960.353-8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</si>
</sst>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6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166" fontId="8" fillId="0" borderId="5" xfId="3" applyNumberFormat="1" applyFont="1" applyBorder="1"/>
    <xf numFmtId="167" fontId="0" fillId="0" borderId="5" xfId="4" applyNumberFormat="1" applyFont="1" applyFill="1" applyBorder="1" applyAlignment="1">
      <alignment horizontal="center" vertical="center" wrapText="1"/>
    </xf>
    <xf numFmtId="166" fontId="8" fillId="2" borderId="5" xfId="3" applyNumberFormat="1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41" fontId="8" fillId="0" borderId="12" xfId="4" applyNumberFormat="1" applyFont="1" applyFill="1" applyBorder="1" applyAlignment="1">
      <alignment horizontal="center" vertical="center"/>
    </xf>
    <xf numFmtId="41" fontId="8" fillId="0" borderId="13" xfId="4" applyNumberFormat="1" applyFont="1" applyFill="1" applyBorder="1" applyAlignment="1">
      <alignment horizontal="center" vertical="center"/>
    </xf>
    <xf numFmtId="41" fontId="8" fillId="0" borderId="14" xfId="4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03"/>
  <sheetViews>
    <sheetView showGridLines="0" topLeftCell="E13" zoomScale="80" zoomScaleNormal="80" workbookViewId="0">
      <selection activeCell="M7" sqref="M7:M8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7" t="s">
        <v>0</v>
      </c>
      <c r="E2" s="177"/>
      <c r="F2" s="177"/>
      <c r="G2" s="177"/>
      <c r="H2" s="177"/>
      <c r="I2" s="177"/>
      <c r="J2" s="177"/>
      <c r="K2" s="177"/>
      <c r="L2" s="53" t="s">
        <v>1</v>
      </c>
      <c r="M2" s="54"/>
    </row>
    <row r="3" spans="2:13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178"/>
      <c r="K3" s="178"/>
      <c r="L3" s="55" t="s">
        <v>3</v>
      </c>
      <c r="M3" s="56"/>
    </row>
    <row r="4" spans="2:13" ht="17.25" customHeight="1" x14ac:dyDescent="0.25">
      <c r="B4" s="10"/>
      <c r="D4" s="179" t="s">
        <v>4</v>
      </c>
      <c r="E4" s="179"/>
      <c r="F4" s="179"/>
      <c r="G4" s="179"/>
      <c r="H4" s="179"/>
      <c r="I4" s="179"/>
      <c r="J4" s="179"/>
      <c r="K4" s="179"/>
      <c r="L4" s="57" t="s">
        <v>5</v>
      </c>
      <c r="M4" s="58"/>
    </row>
    <row r="5" spans="2:13" ht="18.75" x14ac:dyDescent="0.25">
      <c r="B5" s="180" t="s">
        <v>2</v>
      </c>
      <c r="C5" s="180"/>
      <c r="D5" s="180"/>
      <c r="E5" s="180"/>
      <c r="F5" s="181" t="s">
        <v>204</v>
      </c>
      <c r="G5" s="181"/>
      <c r="H5" s="181"/>
      <c r="I5" s="181"/>
      <c r="J5" s="181"/>
      <c r="K5" s="181"/>
      <c r="L5" s="181"/>
      <c r="M5" s="181"/>
    </row>
    <row r="6" spans="2:13" ht="18.75" x14ac:dyDescent="0.25">
      <c r="B6" s="180" t="s">
        <v>6</v>
      </c>
      <c r="C6" s="180"/>
      <c r="D6" s="180"/>
      <c r="E6" s="180"/>
      <c r="F6" s="181" t="s">
        <v>205</v>
      </c>
      <c r="G6" s="181"/>
      <c r="H6" s="181"/>
      <c r="I6" s="181"/>
      <c r="J6" s="181"/>
      <c r="K6" s="181"/>
      <c r="L6" s="181"/>
      <c r="M6" s="181"/>
    </row>
    <row r="7" spans="2:13" x14ac:dyDescent="0.25">
      <c r="B7" s="10"/>
      <c r="J7" s="159" t="s">
        <v>7</v>
      </c>
      <c r="K7" s="169">
        <v>9</v>
      </c>
      <c r="L7" s="175" t="s">
        <v>8</v>
      </c>
      <c r="M7" s="171">
        <v>9</v>
      </c>
    </row>
    <row r="8" spans="2:13" ht="15.75" thickBot="1" x14ac:dyDescent="0.3">
      <c r="B8" s="173" t="s">
        <v>9</v>
      </c>
      <c r="C8" s="174"/>
      <c r="D8" s="65" t="s">
        <v>69</v>
      </c>
      <c r="E8" s="65" t="s">
        <v>44</v>
      </c>
      <c r="F8" s="65">
        <v>2024</v>
      </c>
      <c r="G8" s="3"/>
      <c r="J8" s="160"/>
      <c r="K8" s="170"/>
      <c r="L8" s="176"/>
      <c r="M8" s="172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61" t="s">
        <v>13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3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0" t="s">
        <v>14</v>
      </c>
      <c r="J14" s="111">
        <f>+M24</f>
        <v>25999998</v>
      </c>
      <c r="M14" s="14"/>
    </row>
    <row r="15" spans="2:13" ht="34.5" customHeight="1" x14ac:dyDescent="0.3">
      <c r="B15" s="164" t="s">
        <v>15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6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7" t="s">
        <v>16</v>
      </c>
      <c r="C17" s="168"/>
      <c r="D17" s="168"/>
      <c r="E17" s="168" t="s">
        <v>17</v>
      </c>
      <c r="F17" s="168"/>
      <c r="G17" s="168"/>
      <c r="H17" s="168" t="s">
        <v>18</v>
      </c>
      <c r="I17" s="168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7" t="s">
        <v>42</v>
      </c>
      <c r="C18" s="148"/>
      <c r="D18" s="149"/>
      <c r="E18" s="156" t="s">
        <v>109</v>
      </c>
      <c r="F18" s="157"/>
      <c r="G18" s="158"/>
      <c r="H18" s="39" t="s">
        <v>108</v>
      </c>
      <c r="I18" s="104" t="s">
        <v>209</v>
      </c>
      <c r="J18" s="112">
        <v>14804153</v>
      </c>
      <c r="K18" s="105">
        <v>0</v>
      </c>
      <c r="L18" s="105">
        <v>0</v>
      </c>
      <c r="M18" s="128">
        <f>+J18+K18-L18</f>
        <v>14804153</v>
      </c>
    </row>
    <row r="19" spans="2:13" ht="42" customHeight="1" x14ac:dyDescent="0.25">
      <c r="B19" s="147" t="s">
        <v>42</v>
      </c>
      <c r="C19" s="148"/>
      <c r="D19" s="149"/>
      <c r="E19" s="150" t="s">
        <v>109</v>
      </c>
      <c r="F19" s="151"/>
      <c r="G19" s="152"/>
      <c r="H19" s="106" t="s">
        <v>110</v>
      </c>
      <c r="I19" s="107" t="s">
        <v>210</v>
      </c>
      <c r="J19" s="112">
        <v>11195845</v>
      </c>
      <c r="K19" s="105"/>
      <c r="L19" s="105"/>
      <c r="M19" s="128">
        <f t="shared" ref="M19:M23" si="0">+J19+K19-L19</f>
        <v>11195845</v>
      </c>
    </row>
    <row r="20" spans="2:13" ht="42" customHeight="1" x14ac:dyDescent="0.25">
      <c r="B20" s="147"/>
      <c r="C20" s="148"/>
      <c r="D20" s="149"/>
      <c r="E20" s="150"/>
      <c r="F20" s="151"/>
      <c r="G20" s="152"/>
      <c r="H20" s="106"/>
      <c r="I20" s="107"/>
      <c r="J20" s="112"/>
      <c r="K20" s="105"/>
      <c r="L20" s="105"/>
      <c r="M20" s="128">
        <f t="shared" si="0"/>
        <v>0</v>
      </c>
    </row>
    <row r="21" spans="2:13" ht="42" customHeight="1" x14ac:dyDescent="0.25">
      <c r="B21" s="147"/>
      <c r="C21" s="148"/>
      <c r="D21" s="149"/>
      <c r="E21" s="150"/>
      <c r="F21" s="151"/>
      <c r="G21" s="152"/>
      <c r="H21" s="106"/>
      <c r="I21" s="107"/>
      <c r="J21" s="112"/>
      <c r="K21" s="105"/>
      <c r="L21" s="105"/>
      <c r="M21" s="128">
        <f t="shared" si="0"/>
        <v>0</v>
      </c>
    </row>
    <row r="22" spans="2:13" ht="42" customHeight="1" x14ac:dyDescent="0.25">
      <c r="B22" s="147"/>
      <c r="C22" s="148"/>
      <c r="D22" s="149"/>
      <c r="E22" s="150"/>
      <c r="F22" s="151"/>
      <c r="G22" s="152"/>
      <c r="H22" s="106"/>
      <c r="I22" s="107"/>
      <c r="J22" s="112"/>
      <c r="K22" s="105"/>
      <c r="L22" s="105"/>
      <c r="M22" s="128">
        <f t="shared" si="0"/>
        <v>0</v>
      </c>
    </row>
    <row r="23" spans="2:13" ht="42" customHeight="1" x14ac:dyDescent="0.25">
      <c r="B23" s="147"/>
      <c r="C23" s="148"/>
      <c r="D23" s="149"/>
      <c r="E23" s="150"/>
      <c r="F23" s="151"/>
      <c r="G23" s="152"/>
      <c r="H23" s="108"/>
      <c r="I23" s="107"/>
      <c r="J23" s="112"/>
      <c r="K23" s="105"/>
      <c r="L23" s="105"/>
      <c r="M23" s="128">
        <f t="shared" si="0"/>
        <v>0</v>
      </c>
    </row>
    <row r="24" spans="2:13" ht="15.75" x14ac:dyDescent="0.25">
      <c r="B24" s="145" t="s">
        <v>23</v>
      </c>
      <c r="C24" s="146"/>
      <c r="D24" s="146"/>
      <c r="E24" s="146"/>
      <c r="F24" s="146"/>
      <c r="G24" s="146"/>
      <c r="H24" s="146"/>
      <c r="I24" s="146"/>
      <c r="J24" s="113">
        <f>SUM(J18:J23)</f>
        <v>25999998</v>
      </c>
      <c r="K24" s="114">
        <f t="shared" ref="K24:L24" si="1">SUM(K18:K23)</f>
        <v>0</v>
      </c>
      <c r="L24" s="114">
        <f t="shared" si="1"/>
        <v>0</v>
      </c>
      <c r="M24" s="115">
        <f t="shared" ref="M24" si="2">+J24+K24-L24</f>
        <v>25999998</v>
      </c>
    </row>
    <row r="25" spans="2:13" x14ac:dyDescent="0.25">
      <c r="B25" s="10"/>
      <c r="M25" s="14"/>
    </row>
    <row r="26" spans="2:13" ht="31.5" customHeight="1" x14ac:dyDescent="0.25">
      <c r="B26" s="153" t="s">
        <v>24</v>
      </c>
      <c r="C26" s="154"/>
      <c r="D26" s="154"/>
      <c r="E26" s="155"/>
      <c r="F26" s="142">
        <v>2024</v>
      </c>
      <c r="G26" s="142"/>
      <c r="H26" s="142"/>
      <c r="I26" s="142"/>
      <c r="J26" s="143"/>
      <c r="K26" s="143"/>
      <c r="L26" s="143"/>
      <c r="M26" s="144"/>
    </row>
    <row r="27" spans="2:13" x14ac:dyDescent="0.25">
      <c r="B27" s="132" t="s">
        <v>25</v>
      </c>
      <c r="C27" s="133"/>
      <c r="D27" s="133"/>
      <c r="E27" s="134"/>
      <c r="F27" s="141" t="s">
        <v>211</v>
      </c>
      <c r="G27" s="142"/>
      <c r="H27" s="142"/>
      <c r="I27" s="142"/>
      <c r="J27" s="143"/>
      <c r="K27" s="143"/>
      <c r="L27" s="143"/>
      <c r="M27" s="144"/>
    </row>
    <row r="28" spans="2:13" x14ac:dyDescent="0.25">
      <c r="B28" s="135"/>
      <c r="C28" s="136"/>
      <c r="D28" s="136"/>
      <c r="E28" s="137"/>
      <c r="F28" s="142"/>
      <c r="G28" s="142"/>
      <c r="H28" s="142"/>
      <c r="I28" s="142"/>
      <c r="J28" s="143"/>
      <c r="K28" s="143"/>
      <c r="L28" s="143"/>
      <c r="M28" s="144"/>
    </row>
    <row r="29" spans="2:13" ht="16.5" customHeight="1" x14ac:dyDescent="0.25">
      <c r="B29" s="138"/>
      <c r="C29" s="139"/>
      <c r="D29" s="139"/>
      <c r="E29" s="140"/>
      <c r="F29" s="142"/>
      <c r="G29" s="142"/>
      <c r="H29" s="142"/>
      <c r="I29" s="142"/>
      <c r="J29" s="143"/>
      <c r="K29" s="143"/>
      <c r="L29" s="143"/>
      <c r="M29" s="144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206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H18:H23" xr:uid="{00000000-0002-0000-0000-000002000000}">
      <formula1>$E$96:$E$97</formula1>
    </dataValidation>
    <dataValidation type="list" allowBlank="1" showInputMessage="1" showErrorMessage="1" sqref="E18:G23" xr:uid="{00000000-0002-0000-0000-000003000000}">
      <formula1>$F$96:$F$100</formula1>
    </dataValidation>
    <dataValidation type="list" allowBlank="1" showInputMessage="1" showErrorMessage="1" sqref="D8" xr:uid="{00000000-0002-0000-0000-000004000000}">
      <formula1>$B$62:$B$92</formula1>
    </dataValidation>
    <dataValidation type="list" allowBlank="1" showInputMessage="1" showErrorMessage="1" sqref="B18:B23 C19:D23" xr:uid="{00000000-0002-0000-0000-000005000000}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8"/>
  <sheetViews>
    <sheetView showGridLines="0" tabSelected="1" topLeftCell="B11" zoomScale="80" zoomScaleNormal="80" workbookViewId="0">
      <selection activeCell="D29" sqref="D29:K29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7" t="s">
        <v>114</v>
      </c>
      <c r="E2" s="177"/>
      <c r="F2" s="177"/>
      <c r="G2" s="177"/>
      <c r="H2" s="177"/>
      <c r="I2" s="177"/>
      <c r="J2" s="53" t="s">
        <v>1</v>
      </c>
      <c r="K2" s="54"/>
    </row>
    <row r="3" spans="2:11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55" t="s">
        <v>3</v>
      </c>
      <c r="K3" s="56"/>
    </row>
    <row r="4" spans="2:11" ht="21.75" customHeight="1" x14ac:dyDescent="0.25">
      <c r="B4" s="10"/>
      <c r="D4" s="178" t="s">
        <v>115</v>
      </c>
      <c r="E4" s="178"/>
      <c r="F4" s="178"/>
      <c r="G4" s="178"/>
      <c r="H4" s="178"/>
      <c r="I4" s="178"/>
      <c r="J4" s="55" t="s">
        <v>5</v>
      </c>
      <c r="K4" s="56"/>
    </row>
    <row r="5" spans="2:11" ht="18.75" x14ac:dyDescent="0.3">
      <c r="B5" s="184" t="s">
        <v>2</v>
      </c>
      <c r="C5" s="184"/>
      <c r="D5" s="184"/>
      <c r="E5" s="185" t="s">
        <v>204</v>
      </c>
      <c r="F5" s="185"/>
      <c r="G5" s="185"/>
      <c r="H5" s="185"/>
      <c r="I5" s="185"/>
      <c r="J5" s="185"/>
      <c r="K5" s="185"/>
    </row>
    <row r="6" spans="2:11" ht="18.75" x14ac:dyDescent="0.3">
      <c r="B6" s="184" t="s">
        <v>6</v>
      </c>
      <c r="C6" s="184"/>
      <c r="D6" s="184"/>
      <c r="E6" s="185" t="s">
        <v>205</v>
      </c>
      <c r="F6" s="185"/>
      <c r="G6" s="185"/>
      <c r="H6" s="185"/>
      <c r="I6" s="185"/>
      <c r="J6" s="185"/>
      <c r="K6" s="185"/>
    </row>
    <row r="7" spans="2:11" ht="15.6" customHeight="1" x14ac:dyDescent="0.25">
      <c r="B7" s="10"/>
      <c r="G7" s="186" t="s">
        <v>116</v>
      </c>
      <c r="H7" s="188">
        <f>+'1. Disponibilidad'!M7:M8</f>
        <v>9</v>
      </c>
      <c r="I7" s="13"/>
      <c r="J7" s="186" t="s">
        <v>8</v>
      </c>
      <c r="K7" s="182">
        <v>9</v>
      </c>
    </row>
    <row r="8" spans="2:11" ht="15.75" thickBot="1" x14ac:dyDescent="0.3">
      <c r="B8" s="10"/>
      <c r="E8" s="37"/>
      <c r="F8" s="37"/>
      <c r="G8" s="187"/>
      <c r="H8" s="189"/>
      <c r="I8" s="37"/>
      <c r="J8" s="187"/>
      <c r="K8" s="183"/>
    </row>
    <row r="9" spans="2:11" x14ac:dyDescent="0.25">
      <c r="B9" s="15" t="s">
        <v>9</v>
      </c>
      <c r="D9" s="65" t="s">
        <v>85</v>
      </c>
      <c r="E9" s="65" t="s">
        <v>44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90" t="s">
        <v>117</v>
      </c>
      <c r="C12" s="191"/>
      <c r="D12" s="191"/>
      <c r="E12" s="191"/>
      <c r="F12" s="191"/>
      <c r="G12" s="191"/>
      <c r="H12" s="191"/>
      <c r="I12" s="191"/>
      <c r="J12" s="191"/>
      <c r="K12" s="192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29">
        <f>+'1. Disponibilidad'!J14</f>
        <v>25999998</v>
      </c>
      <c r="G14" s="99" t="s">
        <v>119</v>
      </c>
      <c r="H14" s="197">
        <f>+K25</f>
        <v>25999998</v>
      </c>
      <c r="I14" s="197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90" t="s">
        <v>120</v>
      </c>
      <c r="C16" s="191"/>
      <c r="D16" s="191"/>
      <c r="E16" s="191"/>
      <c r="F16" s="191"/>
      <c r="G16" s="191"/>
      <c r="H16" s="191"/>
      <c r="I16" s="191"/>
      <c r="J16" s="191"/>
      <c r="K16" s="192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6" t="s">
        <v>16</v>
      </c>
      <c r="D18" s="146"/>
      <c r="E18" s="86" t="s">
        <v>17</v>
      </c>
      <c r="F18" s="195" t="s">
        <v>122</v>
      </c>
      <c r="G18" s="196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98">
        <f>+'1. Disponibilidad'!M7</f>
        <v>9</v>
      </c>
      <c r="C19" s="193" t="str">
        <f>'1. Disponibilidad'!B18</f>
        <v>2.1.2.02.02.008.03 Materiales y Suministros</v>
      </c>
      <c r="D19" s="194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>I.E ANTONIO</v>
      </c>
      <c r="H19" s="130">
        <f>'1. Disponibilidad'!J18</f>
        <v>14804153</v>
      </c>
      <c r="I19" s="96"/>
      <c r="J19" s="96"/>
      <c r="K19" s="64">
        <f>+H19+I19-J19</f>
        <v>14804153</v>
      </c>
    </row>
    <row r="20" spans="2:11" ht="30.75" customHeight="1" x14ac:dyDescent="0.25">
      <c r="B20" s="199"/>
      <c r="C20" s="193" t="str">
        <f>'1. Disponibilidad'!B19</f>
        <v>2.1.2.02.02.008.03 Materiales y Suministros</v>
      </c>
      <c r="D20" s="194"/>
      <c r="E20" s="63" t="str">
        <f>'1. Disponibilidad'!E19</f>
        <v>02 - Gratuidad</v>
      </c>
      <c r="F20" s="63" t="str">
        <f>+'1. Disponibilidad'!H19</f>
        <v>ASOCIADO</v>
      </c>
      <c r="G20" s="63" t="str">
        <f>+'1. Disponibilidad'!I19</f>
        <v>C.E.R MORRON</v>
      </c>
      <c r="H20" s="96">
        <f>'1. Disponibilidad'!J19</f>
        <v>11195845</v>
      </c>
      <c r="I20" s="96"/>
      <c r="J20" s="96"/>
      <c r="K20" s="64">
        <f t="shared" ref="K20:K25" si="0">+H20+I20-J20</f>
        <v>11195845</v>
      </c>
    </row>
    <row r="21" spans="2:11" ht="24" customHeight="1" x14ac:dyDescent="0.25">
      <c r="B21" s="199"/>
      <c r="C21" s="193">
        <f>'1. Disponibilidad'!B20</f>
        <v>0</v>
      </c>
      <c r="D21" s="194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99"/>
      <c r="C22" s="193">
        <f>'1. Disponibilidad'!B21</f>
        <v>0</v>
      </c>
      <c r="D22" s="194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99"/>
      <c r="C23" s="193">
        <f>'1. Disponibilidad'!B22</f>
        <v>0</v>
      </c>
      <c r="D23" s="194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200"/>
      <c r="C24" s="193">
        <f>'1. Disponibilidad'!B23</f>
        <v>0</v>
      </c>
      <c r="D24" s="194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201" t="s">
        <v>23</v>
      </c>
      <c r="C25" s="202"/>
      <c r="D25" s="202"/>
      <c r="E25" s="202"/>
      <c r="F25" s="202"/>
      <c r="G25" s="202"/>
      <c r="H25" s="131">
        <f>SUM(H19:H24)</f>
        <v>25999998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25999998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4" t="s">
        <v>127</v>
      </c>
      <c r="C27" s="205"/>
      <c r="D27" s="206"/>
      <c r="E27" s="218">
        <f>'1. Disponibilidad'!F26</f>
        <v>2024</v>
      </c>
      <c r="F27" s="218"/>
      <c r="G27" s="218"/>
      <c r="H27" s="218"/>
      <c r="I27" s="218"/>
      <c r="J27" s="218"/>
      <c r="K27" s="219"/>
    </row>
    <row r="28" spans="2:11" x14ac:dyDescent="0.25">
      <c r="B28" s="207" t="s">
        <v>128</v>
      </c>
      <c r="C28" s="61" t="s">
        <v>129</v>
      </c>
      <c r="D28" s="209" t="s">
        <v>212</v>
      </c>
      <c r="E28" s="210"/>
      <c r="F28" s="210"/>
      <c r="G28" s="210"/>
      <c r="H28" s="210"/>
      <c r="I28" s="210"/>
      <c r="J28" s="210"/>
      <c r="K28" s="211"/>
    </row>
    <row r="29" spans="2:11" ht="20.25" customHeight="1" x14ac:dyDescent="0.25">
      <c r="B29" s="208"/>
      <c r="C29" s="62" t="s">
        <v>130</v>
      </c>
      <c r="D29" s="212" t="s">
        <v>213</v>
      </c>
      <c r="E29" s="213"/>
      <c r="F29" s="213"/>
      <c r="G29" s="213"/>
      <c r="H29" s="213"/>
      <c r="I29" s="213"/>
      <c r="J29" s="213"/>
      <c r="K29" s="214"/>
    </row>
    <row r="30" spans="2:11" x14ac:dyDescent="0.25">
      <c r="B30" s="132" t="s">
        <v>25</v>
      </c>
      <c r="C30" s="134"/>
      <c r="D30" s="215" t="str">
        <f>+'1. Disponibilidad'!F27</f>
        <v>COMPRA DE MATERIALES Y SUMINISTROS DE PAPELERIA PARA INSTITUCION EDUCATIVA ANTONIO ROLDAN Y EL CENTRO EDUCATIVO MORRON.</v>
      </c>
      <c r="E30" s="215"/>
      <c r="F30" s="215"/>
      <c r="G30" s="215"/>
      <c r="H30" s="216"/>
      <c r="I30" s="216"/>
      <c r="J30" s="216"/>
      <c r="K30" s="217"/>
    </row>
    <row r="31" spans="2:11" x14ac:dyDescent="0.25">
      <c r="B31" s="138"/>
      <c r="C31" s="140"/>
      <c r="D31" s="215"/>
      <c r="E31" s="215"/>
      <c r="F31" s="215"/>
      <c r="G31" s="215"/>
      <c r="H31" s="216"/>
      <c r="I31" s="216"/>
      <c r="J31" s="216"/>
      <c r="K31" s="217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3" t="s">
        <v>131</v>
      </c>
      <c r="D36" s="203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207</v>
      </c>
      <c r="G37" s="13" t="s">
        <v>208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C35:D35 F35:H35 H19:K24" name="Rango1"/>
    <protectedRange sqref="D28:K29" name="Rango1_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50"/>
  <sheetViews>
    <sheetView showGridLines="0" topLeftCell="C1" zoomScaleNormal="100" workbookViewId="0">
      <selection activeCell="F10" sqref="F1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3" t="s">
        <v>114</v>
      </c>
      <c r="F2" s="223"/>
      <c r="G2" s="223"/>
      <c r="H2" s="223"/>
      <c r="I2" s="223"/>
      <c r="J2" s="223"/>
      <c r="K2" s="67" t="s">
        <v>1</v>
      </c>
    </row>
    <row r="3" spans="2:11" ht="13.5" customHeight="1" x14ac:dyDescent="0.25">
      <c r="B3" s="10"/>
      <c r="E3" s="224" t="s">
        <v>2</v>
      </c>
      <c r="F3" s="224"/>
      <c r="G3" s="224"/>
      <c r="H3" s="224"/>
      <c r="I3" s="224"/>
      <c r="J3" s="224"/>
      <c r="K3" s="68" t="s">
        <v>3</v>
      </c>
    </row>
    <row r="4" spans="2:11" ht="28.5" customHeight="1" x14ac:dyDescent="0.25">
      <c r="B4" s="10"/>
      <c r="E4" s="224" t="s">
        <v>163</v>
      </c>
      <c r="F4" s="224"/>
      <c r="G4" s="224"/>
      <c r="H4" s="224"/>
      <c r="I4" s="224"/>
      <c r="J4" s="224"/>
      <c r="K4" s="69" t="s">
        <v>5</v>
      </c>
    </row>
    <row r="5" spans="2:11" ht="18.75" x14ac:dyDescent="0.3">
      <c r="B5" s="220" t="s">
        <v>2</v>
      </c>
      <c r="C5" s="220"/>
      <c r="D5" s="220"/>
      <c r="E5" s="220"/>
      <c r="F5" s="221" t="s">
        <v>204</v>
      </c>
      <c r="G5" s="221"/>
      <c r="H5" s="221"/>
      <c r="I5" s="221"/>
      <c r="J5" s="221"/>
      <c r="K5" s="222"/>
    </row>
    <row r="6" spans="2:11" ht="18.75" x14ac:dyDescent="0.3">
      <c r="B6" s="220" t="s">
        <v>6</v>
      </c>
      <c r="C6" s="220"/>
      <c r="D6" s="220"/>
      <c r="E6" s="220"/>
      <c r="F6" s="221" t="s">
        <v>205</v>
      </c>
      <c r="G6" s="221"/>
      <c r="H6" s="221"/>
      <c r="I6" s="221"/>
      <c r="J6" s="221"/>
      <c r="K6" s="222"/>
    </row>
    <row r="7" spans="2:11" x14ac:dyDescent="0.25">
      <c r="B7" s="10"/>
      <c r="J7" s="13" t="s">
        <v>8</v>
      </c>
      <c r="K7" s="75">
        <v>1</v>
      </c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14Mayo2024</v>
      </c>
      <c r="E13" s="70" t="str">
        <f>+CONCATENATE('2. Compromiso '!D9,'2. Compromiso '!E9,'2. Compromiso '!F9)</f>
        <v>22Mayo2024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7" t="s">
        <v>128</v>
      </c>
      <c r="C16" s="240" t="e">
        <f>+'2. Compromiso '!D28:K28</f>
        <v>#VALUE!</v>
      </c>
      <c r="D16" s="240"/>
      <c r="E16" s="240"/>
      <c r="F16" s="20"/>
      <c r="G16" s="125" t="s">
        <v>166</v>
      </c>
      <c r="H16" s="126">
        <f>+'2. Compromiso '!D29:K29</f>
        <v>0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3"/>
      <c r="E19" s="133"/>
      <c r="F19" s="133"/>
      <c r="G19" s="133"/>
      <c r="H19" s="133"/>
      <c r="I19" s="133"/>
      <c r="J19" s="133"/>
      <c r="K19" s="241"/>
    </row>
    <row r="20" spans="2:11" ht="31.5" customHeight="1" x14ac:dyDescent="0.25">
      <c r="B20" s="34"/>
      <c r="C20" s="81"/>
      <c r="D20" s="139"/>
      <c r="E20" s="139"/>
      <c r="F20" s="139"/>
      <c r="G20" s="139"/>
      <c r="H20" s="139"/>
      <c r="I20" s="139"/>
      <c r="J20" s="139"/>
      <c r="K20" s="242"/>
    </row>
    <row r="21" spans="2:11" ht="12.75" customHeight="1" x14ac:dyDescent="0.25">
      <c r="B21" s="30"/>
      <c r="C21" s="116"/>
      <c r="D21" s="18"/>
      <c r="E21" s="18"/>
      <c r="F21" s="18"/>
      <c r="G21" s="18"/>
      <c r="H21" s="243"/>
      <c r="I21" s="243"/>
      <c r="J21" s="18"/>
      <c r="K21" s="19"/>
    </row>
    <row r="22" spans="2:11" ht="12.75" customHeight="1" x14ac:dyDescent="0.25">
      <c r="B22" s="30"/>
      <c r="C22" s="116"/>
      <c r="D22" s="18"/>
      <c r="E22" s="18"/>
      <c r="F22" s="18"/>
      <c r="G22" s="18"/>
      <c r="H22" s="116"/>
      <c r="I22" s="116"/>
      <c r="J22" s="18"/>
      <c r="K22" s="19"/>
    </row>
    <row r="23" spans="2:11" ht="12.75" customHeight="1" x14ac:dyDescent="0.25">
      <c r="B23" s="225" t="s">
        <v>16</v>
      </c>
      <c r="C23" s="227" t="s">
        <v>168</v>
      </c>
      <c r="D23" s="229" t="s">
        <v>169</v>
      </c>
      <c r="E23" s="231" t="s">
        <v>170</v>
      </c>
      <c r="F23" s="232"/>
      <c r="G23" s="229" t="s">
        <v>171</v>
      </c>
      <c r="H23" s="229" t="s">
        <v>172</v>
      </c>
      <c r="I23" s="229" t="s">
        <v>173</v>
      </c>
      <c r="J23" s="227" t="s">
        <v>174</v>
      </c>
      <c r="K23" s="244" t="s">
        <v>175</v>
      </c>
    </row>
    <row r="24" spans="2:11" ht="18" customHeight="1" x14ac:dyDescent="0.25">
      <c r="B24" s="226"/>
      <c r="C24" s="228"/>
      <c r="D24" s="230"/>
      <c r="E24" s="52" t="s">
        <v>176</v>
      </c>
      <c r="F24" s="117" t="s">
        <v>14</v>
      </c>
      <c r="G24" s="230"/>
      <c r="H24" s="230"/>
      <c r="I24" s="230"/>
      <c r="J24" s="228"/>
      <c r="K24" s="245"/>
    </row>
    <row r="25" spans="2:11" ht="27" customHeight="1" x14ac:dyDescent="0.25">
      <c r="B25" s="50"/>
      <c r="C25" s="82"/>
      <c r="D25" s="49"/>
      <c r="E25" s="118"/>
      <c r="F25" s="119"/>
      <c r="G25" s="120"/>
      <c r="H25" s="120"/>
      <c r="I25" s="120"/>
      <c r="J25" s="233">
        <f>+F35+G35+H35+I35</f>
        <v>0</v>
      </c>
      <c r="K25" s="236">
        <f>+D35-J25</f>
        <v>0</v>
      </c>
    </row>
    <row r="26" spans="2:11" ht="31.5" customHeight="1" x14ac:dyDescent="0.25">
      <c r="B26" s="50"/>
      <c r="C26" s="82"/>
      <c r="D26" s="49"/>
      <c r="E26" s="118"/>
      <c r="F26" s="119"/>
      <c r="G26" s="120"/>
      <c r="H26" s="120"/>
      <c r="I26" s="120"/>
      <c r="J26" s="234"/>
      <c r="K26" s="237"/>
    </row>
    <row r="27" spans="2:11" ht="33.75" customHeight="1" x14ac:dyDescent="0.25">
      <c r="B27" s="50"/>
      <c r="C27" s="82"/>
      <c r="D27" s="49"/>
      <c r="E27" s="118"/>
      <c r="F27" s="119"/>
      <c r="G27" s="120"/>
      <c r="H27" s="120"/>
      <c r="I27" s="120"/>
      <c r="J27" s="234"/>
      <c r="K27" s="237"/>
    </row>
    <row r="28" spans="2:11" ht="33.75" customHeight="1" x14ac:dyDescent="0.25">
      <c r="B28" s="50"/>
      <c r="C28" s="82"/>
      <c r="D28" s="49"/>
      <c r="E28" s="118"/>
      <c r="F28" s="119"/>
      <c r="G28" s="120"/>
      <c r="H28" s="120"/>
      <c r="I28" s="120"/>
      <c r="J28" s="234"/>
      <c r="K28" s="237"/>
    </row>
    <row r="29" spans="2:11" ht="33.75" customHeight="1" x14ac:dyDescent="0.25">
      <c r="B29" s="50"/>
      <c r="C29" s="82"/>
      <c r="D29" s="49"/>
      <c r="E29" s="118"/>
      <c r="F29" s="46"/>
      <c r="G29" s="47"/>
      <c r="H29" s="47"/>
      <c r="I29" s="47"/>
      <c r="J29" s="234"/>
      <c r="K29" s="237"/>
    </row>
    <row r="30" spans="2:11" ht="33.75" customHeight="1" x14ac:dyDescent="0.25">
      <c r="B30" s="50"/>
      <c r="C30" s="82"/>
      <c r="D30" s="49"/>
      <c r="E30" s="118"/>
      <c r="F30" s="46"/>
      <c r="G30" s="47"/>
      <c r="H30" s="47"/>
      <c r="I30" s="47"/>
      <c r="J30" s="234"/>
      <c r="K30" s="237"/>
    </row>
    <row r="31" spans="2:11" ht="33.75" customHeight="1" x14ac:dyDescent="0.25">
      <c r="B31" s="50"/>
      <c r="C31" s="82"/>
      <c r="D31" s="49"/>
      <c r="E31" s="118"/>
      <c r="F31" s="46"/>
      <c r="G31" s="47"/>
      <c r="H31" s="47"/>
      <c r="I31" s="47"/>
      <c r="J31" s="234"/>
      <c r="K31" s="237"/>
    </row>
    <row r="32" spans="2:11" ht="33.75" customHeight="1" x14ac:dyDescent="0.25">
      <c r="B32" s="50"/>
      <c r="C32" s="82"/>
      <c r="D32" s="49"/>
      <c r="E32" s="118"/>
      <c r="F32" s="46"/>
      <c r="G32" s="47"/>
      <c r="H32" s="47"/>
      <c r="I32" s="47"/>
      <c r="J32" s="234"/>
      <c r="K32" s="237"/>
    </row>
    <row r="33" spans="2:12" ht="33.75" customHeight="1" x14ac:dyDescent="0.25">
      <c r="B33" s="50"/>
      <c r="C33" s="82"/>
      <c r="D33" s="49"/>
      <c r="E33" s="118"/>
      <c r="F33" s="46"/>
      <c r="G33" s="47"/>
      <c r="H33" s="47"/>
      <c r="I33" s="47"/>
      <c r="J33" s="234"/>
      <c r="K33" s="237"/>
    </row>
    <row r="34" spans="2:12" ht="33.75" customHeight="1" x14ac:dyDescent="0.25">
      <c r="B34" s="50"/>
      <c r="C34" s="82"/>
      <c r="D34" s="49"/>
      <c r="E34" s="118"/>
      <c r="F34" s="46"/>
      <c r="G34" s="47"/>
      <c r="H34" s="47"/>
      <c r="I34" s="47"/>
      <c r="J34" s="234"/>
      <c r="K34" s="237"/>
    </row>
    <row r="35" spans="2:12" x14ac:dyDescent="0.25">
      <c r="B35" s="124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5"/>
      <c r="K35" s="238"/>
    </row>
    <row r="36" spans="2:12" ht="12.75" customHeight="1" x14ac:dyDescent="0.25">
      <c r="B36" s="30"/>
      <c r="C36" s="116"/>
      <c r="D36" s="18"/>
      <c r="E36" s="18"/>
      <c r="F36" s="18"/>
      <c r="G36" s="18"/>
      <c r="H36" s="116"/>
      <c r="I36" s="116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/>
      <c r="E40" s="76"/>
      <c r="F40" s="41"/>
      <c r="G40" s="51"/>
      <c r="H40" s="41"/>
      <c r="I40" s="123">
        <f>+K25</f>
        <v>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39" t="s">
        <v>23</v>
      </c>
      <c r="H42" s="239"/>
      <c r="I42" s="74">
        <f>+I40</f>
        <v>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2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1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 xr:uid="{00000000-0002-0000-0200-000000000000}">
      <formula1>$B$101:$B$131</formula1>
    </dataValidation>
    <dataValidation type="list" allowBlank="1" showInputMessage="1" showErrorMessage="1" sqref="E25:E34" xr:uid="{00000000-0002-0000-0200-000001000000}">
      <formula1>$D$117:$D$128</formula1>
    </dataValidation>
    <dataValidation type="list" allowBlank="1" showInputMessage="1" showErrorMessage="1" sqref="B25:B34" xr:uid="{00000000-0002-0000-0200-000002000000}">
      <formula1>$G$101:$G$133</formula1>
    </dataValidation>
    <dataValidation type="list" allowBlank="1" showInputMessage="1" showErrorMessage="1" sqref="C25:C34" xr:uid="{00000000-0002-0000-0200-000003000000}">
      <formula1>$C$138:$C$142</formula1>
    </dataValidation>
    <dataValidation type="list" allowBlank="1" showInputMessage="1" showErrorMessage="1" sqref="F8" xr:uid="{00000000-0002-0000-0200-000004000000}">
      <formula1>$E$101</formula1>
    </dataValidation>
    <dataValidation type="list" allowBlank="1" showInputMessage="1" showErrorMessage="1" sqref="F40:F41" xr:uid="{00000000-0002-0000-0200-000005000000}">
      <formula1>$B$138:$B$140</formula1>
    </dataValidation>
    <dataValidation type="list" allowBlank="1" showInputMessage="1" showErrorMessage="1" sqref="E8" xr:uid="{00000000-0002-0000-0200-000006000000}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nelson lopez perez</cp:lastModifiedBy>
  <cp:revision/>
  <dcterms:created xsi:type="dcterms:W3CDTF">2015-01-22T19:17:17Z</dcterms:created>
  <dcterms:modified xsi:type="dcterms:W3CDTF">2024-05-22T14:42:10Z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2024-05-22T14:42:09Z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3316f1e1-7004-4673-88de-0eee21c854d7</vt:lpwstr>
  </property>
  <property fmtid="{D5CDD505-2E9C-101B-9397-08002B2CF9AE}" pid="7" name="MSIP_Label_defa4170-0d19-0005-0004-bc88714345d2_ActionId">
    <vt:lpwstr>e2b4bf2a-c92a-4952-9876-4c3cb8314815</vt:lpwstr>
  </property>
  <property fmtid="{D5CDD505-2E9C-101B-9397-08002B2CF9AE}" pid="8" name="MSIP_Label_defa4170-0d19-0005-0004-bc88714345d2_ContentBits">
    <vt:lpwstr>0</vt:lpwstr>
  </property>
</Properties>
</file>