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C:\Users\User\Desktop\anexos dos\"/>
    </mc:Choice>
  </mc:AlternateContent>
  <xr:revisionPtr revIDLastSave="0" documentId="13_ncr:1_{CB954DEF-EECD-4CD6-A3B1-C23D98AB3D87}" xr6:coauthVersionLast="47" xr6:coauthVersionMax="47" xr10:uidLastSave="{00000000-0000-0000-0000-000000000000}"/>
  <bookViews>
    <workbookView xWindow="-120" yWindow="-120" windowWidth="29040" windowHeight="15720" tabRatio="598" xr2:uid="{00000000-000D-0000-FFFF-FFFF00000000}"/>
  </bookViews>
  <sheets>
    <sheet name="ANEXO 2 " sheetId="16" r:id="rId1"/>
    <sheet name="Hoja1" sheetId="19" r:id="rId2"/>
    <sheet name="Instrucciones" sheetId="18" r:id="rId3"/>
    <sheet name="nuevo anexo" sheetId="20" r:id="rId4"/>
  </sheets>
  <definedNames>
    <definedName name="_xlnm._FilterDatabase" localSheetId="0" hidden="1">'ANEXO 2 '!#REF!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24" i="16" l="1"/>
  <c r="M71" i="16"/>
  <c r="M101" i="16"/>
  <c r="K98" i="16"/>
  <c r="K69" i="16"/>
  <c r="K60" i="16"/>
  <c r="K55" i="16"/>
  <c r="K16" i="16"/>
  <c r="E123" i="20"/>
  <c r="D9" i="20" s="1"/>
  <c r="K122" i="20"/>
  <c r="K121" i="20"/>
  <c r="K120" i="20"/>
  <c r="K119" i="20"/>
  <c r="K118" i="20"/>
  <c r="K117" i="20"/>
  <c r="K116" i="20"/>
  <c r="K115" i="20"/>
  <c r="M114" i="20"/>
  <c r="K114" i="20"/>
  <c r="T113" i="20"/>
  <c r="M113" i="20"/>
  <c r="K113" i="20"/>
  <c r="K112" i="20"/>
  <c r="K111" i="20"/>
  <c r="K110" i="20"/>
  <c r="K109" i="20"/>
  <c r="K108" i="20"/>
  <c r="K107" i="20"/>
  <c r="K106" i="20"/>
  <c r="K105" i="20"/>
  <c r="K104" i="20"/>
  <c r="K103" i="20"/>
  <c r="K102" i="20"/>
  <c r="K101" i="20"/>
  <c r="K100" i="20"/>
  <c r="M99" i="20"/>
  <c r="K99" i="20"/>
  <c r="K98" i="20"/>
  <c r="K97" i="20"/>
  <c r="K96" i="20"/>
  <c r="K95" i="20"/>
  <c r="K94" i="20"/>
  <c r="K93" i="20"/>
  <c r="K92" i="20"/>
  <c r="K91" i="20"/>
  <c r="K90" i="20"/>
  <c r="K89" i="20"/>
  <c r="K88" i="20"/>
  <c r="K87" i="20"/>
  <c r="K86" i="20"/>
  <c r="K85" i="20"/>
  <c r="K84" i="20"/>
  <c r="K83" i="20"/>
  <c r="K82" i="20"/>
  <c r="K81" i="20"/>
  <c r="K80" i="20"/>
  <c r="K79" i="20"/>
  <c r="K78" i="20"/>
  <c r="K77" i="20"/>
  <c r="K76" i="20"/>
  <c r="K75" i="20"/>
  <c r="K74" i="20"/>
  <c r="K73" i="20"/>
  <c r="K72" i="20"/>
  <c r="K71" i="20"/>
  <c r="K70" i="20"/>
  <c r="K69" i="20"/>
  <c r="M68" i="20"/>
  <c r="K68" i="20"/>
  <c r="K67" i="20"/>
  <c r="K66" i="20"/>
  <c r="K65" i="20"/>
  <c r="K64" i="20"/>
  <c r="K63" i="20"/>
  <c r="K62" i="20"/>
  <c r="K61" i="20"/>
  <c r="K60" i="20"/>
  <c r="K59" i="20"/>
  <c r="K58" i="20"/>
  <c r="K57" i="20"/>
  <c r="K56" i="20"/>
  <c r="K55" i="20"/>
  <c r="K54" i="20"/>
  <c r="K53" i="20"/>
  <c r="K52" i="20"/>
  <c r="K51" i="20"/>
  <c r="K50" i="20"/>
  <c r="K49" i="20"/>
  <c r="K48" i="20"/>
  <c r="K47" i="20"/>
  <c r="K46" i="20"/>
  <c r="K45" i="20"/>
  <c r="K44" i="20"/>
  <c r="K43" i="20"/>
  <c r="K42" i="20"/>
  <c r="K41" i="20"/>
  <c r="K40" i="20"/>
  <c r="K39" i="20"/>
  <c r="K38" i="20"/>
  <c r="K37" i="20"/>
  <c r="K36" i="20"/>
  <c r="K35" i="20"/>
  <c r="K34" i="20"/>
  <c r="K33" i="20"/>
  <c r="K32" i="20"/>
  <c r="K31" i="20"/>
  <c r="K30" i="20"/>
  <c r="K29" i="20"/>
  <c r="K28" i="20"/>
  <c r="K27" i="20"/>
  <c r="K26" i="20"/>
  <c r="K25" i="20"/>
  <c r="K24" i="20"/>
  <c r="M23" i="20"/>
  <c r="M123" i="20" s="1"/>
  <c r="K22" i="20"/>
  <c r="K21" i="20"/>
  <c r="K20" i="20"/>
  <c r="K19" i="20"/>
  <c r="K18" i="20"/>
  <c r="K17" i="20"/>
  <c r="K16" i="20"/>
  <c r="H11" i="20"/>
  <c r="T9" i="20"/>
  <c r="W8" i="20"/>
  <c r="M123" i="19"/>
  <c r="E123" i="19"/>
  <c r="K122" i="19"/>
  <c r="K121" i="19"/>
  <c r="K120" i="19"/>
  <c r="K119" i="19"/>
  <c r="K118" i="19"/>
  <c r="K117" i="19"/>
  <c r="K116" i="19"/>
  <c r="K115" i="19"/>
  <c r="M114" i="19"/>
  <c r="K114" i="19"/>
  <c r="T113" i="19"/>
  <c r="M113" i="19"/>
  <c r="K113" i="19"/>
  <c r="K112" i="19"/>
  <c r="K111" i="19"/>
  <c r="K110" i="19"/>
  <c r="K109" i="19"/>
  <c r="K108" i="19"/>
  <c r="K107" i="19"/>
  <c r="K106" i="19"/>
  <c r="K105" i="19"/>
  <c r="K104" i="19"/>
  <c r="K103" i="19"/>
  <c r="K102" i="19"/>
  <c r="K101" i="19"/>
  <c r="K100" i="19"/>
  <c r="M99" i="19"/>
  <c r="K99" i="19"/>
  <c r="K98" i="19"/>
  <c r="K97" i="19"/>
  <c r="K96" i="19"/>
  <c r="K95" i="19"/>
  <c r="K94" i="19"/>
  <c r="K93" i="19"/>
  <c r="K92" i="19"/>
  <c r="K91" i="19"/>
  <c r="K90" i="19"/>
  <c r="K89" i="19"/>
  <c r="K88" i="19"/>
  <c r="K87" i="19"/>
  <c r="K86" i="19"/>
  <c r="K85" i="19"/>
  <c r="K84" i="19"/>
  <c r="K83" i="19"/>
  <c r="K82" i="19"/>
  <c r="K81" i="19"/>
  <c r="K80" i="19"/>
  <c r="K79" i="19"/>
  <c r="K78" i="19"/>
  <c r="K77" i="19"/>
  <c r="K76" i="19"/>
  <c r="K75" i="19"/>
  <c r="K74" i="19"/>
  <c r="K73" i="19"/>
  <c r="K72" i="19"/>
  <c r="K71" i="19"/>
  <c r="K70" i="19"/>
  <c r="K69" i="19"/>
  <c r="M68" i="19"/>
  <c r="K68" i="19"/>
  <c r="K67" i="19"/>
  <c r="K66" i="19"/>
  <c r="K65" i="19"/>
  <c r="K64" i="19"/>
  <c r="K63" i="19"/>
  <c r="K62" i="19"/>
  <c r="K61" i="19"/>
  <c r="K60" i="19"/>
  <c r="K59" i="19"/>
  <c r="K58" i="19"/>
  <c r="K57" i="19"/>
  <c r="K56" i="19"/>
  <c r="K55" i="19"/>
  <c r="K54" i="19"/>
  <c r="K53" i="19"/>
  <c r="K52" i="19"/>
  <c r="K51" i="19"/>
  <c r="K50" i="19"/>
  <c r="K49" i="19"/>
  <c r="K48" i="19"/>
  <c r="K47" i="19"/>
  <c r="K46" i="19"/>
  <c r="K45" i="19"/>
  <c r="K44" i="19"/>
  <c r="K43" i="19"/>
  <c r="K42" i="19"/>
  <c r="K41" i="19"/>
  <c r="K40" i="19"/>
  <c r="K39" i="19"/>
  <c r="K38" i="19"/>
  <c r="K37" i="19"/>
  <c r="K36" i="19"/>
  <c r="K35" i="19"/>
  <c r="K34" i="19"/>
  <c r="K33" i="19"/>
  <c r="K32" i="19"/>
  <c r="K31" i="19"/>
  <c r="K30" i="19"/>
  <c r="K29" i="19"/>
  <c r="K28" i="19"/>
  <c r="K27" i="19"/>
  <c r="K26" i="19"/>
  <c r="K25" i="19"/>
  <c r="K24" i="19"/>
  <c r="M23" i="19"/>
  <c r="K22" i="19"/>
  <c r="K21" i="19"/>
  <c r="K20" i="19"/>
  <c r="K19" i="19"/>
  <c r="K18" i="19"/>
  <c r="K17" i="19"/>
  <c r="K16" i="19"/>
  <c r="K123" i="19" s="1"/>
  <c r="D10" i="19" s="1"/>
  <c r="H11" i="19"/>
  <c r="T9" i="19"/>
  <c r="D9" i="19"/>
  <c r="W8" i="19"/>
  <c r="K31" i="16"/>
  <c r="K47" i="16"/>
  <c r="K45" i="16"/>
  <c r="K123" i="20" l="1"/>
  <c r="D10" i="20"/>
  <c r="D12" i="19"/>
  <c r="E10" i="19"/>
  <c r="K39" i="16"/>
  <c r="D12" i="20" l="1"/>
  <c r="E10" i="20"/>
  <c r="K86" i="16"/>
  <c r="K57" i="16"/>
  <c r="K21" i="16"/>
  <c r="M102" i="16"/>
  <c r="K123" i="16"/>
  <c r="K99" i="16"/>
  <c r="K96" i="16"/>
  <c r="K82" i="16"/>
  <c r="K67" i="16"/>
  <c r="K61" i="16"/>
  <c r="K50" i="16"/>
  <c r="K48" i="16"/>
  <c r="K37" i="16"/>
  <c r="K29" i="16"/>
  <c r="K18" i="16"/>
  <c r="K119" i="16"/>
  <c r="K102" i="16" l="1"/>
  <c r="K65" i="16"/>
  <c r="K103" i="16"/>
  <c r="K52" i="16"/>
  <c r="K81" i="16" l="1"/>
  <c r="K120" i="16"/>
  <c r="K95" i="16"/>
  <c r="K33" i="16" l="1"/>
  <c r="K118" i="16"/>
  <c r="K121" i="16"/>
  <c r="K113" i="16"/>
  <c r="K105" i="16"/>
  <c r="K90" i="16"/>
  <c r="K32" i="16"/>
  <c r="K93" i="16" l="1"/>
  <c r="K73" i="16"/>
  <c r="K28" i="16"/>
  <c r="K17" i="16"/>
  <c r="K36" i="16"/>
  <c r="K20" i="16"/>
  <c r="K94" i="16"/>
  <c r="K126" i="16"/>
  <c r="K125" i="16"/>
  <c r="K122" i="16"/>
  <c r="K117" i="16"/>
  <c r="K116" i="16"/>
  <c r="K115" i="16"/>
  <c r="K114" i="16"/>
  <c r="K112" i="16"/>
  <c r="K111" i="16"/>
  <c r="K110" i="16"/>
  <c r="K109" i="16"/>
  <c r="K108" i="16"/>
  <c r="K107" i="16"/>
  <c r="K106" i="16"/>
  <c r="K104" i="16"/>
  <c r="K101" i="16"/>
  <c r="K100" i="16"/>
  <c r="K97" i="16"/>
  <c r="K92" i="16"/>
  <c r="K91" i="16"/>
  <c r="K89" i="16"/>
  <c r="K88" i="16"/>
  <c r="K87" i="16"/>
  <c r="K85" i="16"/>
  <c r="K84" i="16"/>
  <c r="K83" i="16"/>
  <c r="K80" i="16"/>
  <c r="K79" i="16"/>
  <c r="K78" i="16"/>
  <c r="K77" i="16"/>
  <c r="K76" i="16"/>
  <c r="K75" i="16"/>
  <c r="K74" i="16"/>
  <c r="K72" i="16"/>
  <c r="K71" i="16"/>
  <c r="K70" i="16"/>
  <c r="K68" i="16"/>
  <c r="K66" i="16"/>
  <c r="K64" i="16"/>
  <c r="K63" i="16"/>
  <c r="K62" i="16"/>
  <c r="K59" i="16"/>
  <c r="K58" i="16"/>
  <c r="K56" i="16"/>
  <c r="K54" i="16"/>
  <c r="K53" i="16"/>
  <c r="K51" i="16"/>
  <c r="K49" i="16"/>
  <c r="K46" i="16"/>
  <c r="K44" i="16"/>
  <c r="K43" i="16"/>
  <c r="K42" i="16"/>
  <c r="K41" i="16"/>
  <c r="K40" i="16"/>
  <c r="K38" i="16"/>
  <c r="K35" i="16"/>
  <c r="K34" i="16"/>
  <c r="K30" i="16"/>
  <c r="K27" i="16"/>
  <c r="K26" i="16"/>
  <c r="H11" i="16" l="1"/>
  <c r="E127" i="16"/>
  <c r="D9" i="16" s="1"/>
  <c r="M117" i="16"/>
  <c r="M116" i="16"/>
  <c r="M24" i="16"/>
  <c r="K25" i="16"/>
  <c r="K23" i="16"/>
  <c r="K22" i="16"/>
  <c r="K19" i="16"/>
  <c r="M127" i="16" l="1"/>
  <c r="K127" i="16"/>
  <c r="D10" i="16" l="1"/>
  <c r="E10" i="16" s="1"/>
  <c r="D12" i="16" l="1"/>
</calcChain>
</file>

<file path=xl/sharedStrings.xml><?xml version="1.0" encoding="utf-8"?>
<sst xmlns="http://schemas.openxmlformats.org/spreadsheetml/2006/main" count="2427" uniqueCount="351">
  <si>
    <t>Nombre:</t>
  </si>
  <si>
    <t>Teléfono:</t>
  </si>
  <si>
    <t>LUGAR</t>
  </si>
  <si>
    <t>NIVEL</t>
  </si>
  <si>
    <t>COSTO HONORARIO MES</t>
  </si>
  <si>
    <t>COSTO TOTAL HONORARIOS</t>
  </si>
  <si>
    <t>OBSERVACIONES</t>
  </si>
  <si>
    <t>Inicio
 (D-M-A)</t>
  </si>
  <si>
    <t>Terminación
(D-M-A)</t>
  </si>
  <si>
    <t>CONTRATO</t>
  </si>
  <si>
    <t>DURACION DEL PROGRAMA</t>
  </si>
  <si>
    <t>LECTIVA</t>
  </si>
  <si>
    <t>MESES</t>
  </si>
  <si>
    <t>DIAS</t>
  </si>
  <si>
    <t>TOTALES</t>
  </si>
  <si>
    <t>PRIMERA OFERTA -   SEGUNDA OFERTA</t>
  </si>
  <si>
    <t>XXXXXXXXXXXXXXXXX</t>
  </si>
  <si>
    <t>Subdirector del Centro de XXXXXXXXXXXXXXX</t>
  </si>
  <si>
    <t>TOPE GLOBAL PROGRAMADO</t>
  </si>
  <si>
    <t>SALDO</t>
  </si>
  <si>
    <t xml:space="preserve">% UTILIZADO: </t>
  </si>
  <si>
    <t xml:space="preserve">ELABORADO POR:  </t>
  </si>
  <si>
    <t>NOMBRE DEL PROGRAMA
(TE-TP-TGO)</t>
  </si>
  <si>
    <t>No. CONTRATOS</t>
  </si>
  <si>
    <t>No. DE MESES Y DIAS A CONTRATAR</t>
  </si>
  <si>
    <t>FECHAS PREVISTAS PARA LA CONTRATACIÓN</t>
  </si>
  <si>
    <t>Versión: 01</t>
  </si>
  <si>
    <t>GESTIÓN DE FORMACIÓN PROFESIONAL INTEGRAL</t>
  </si>
  <si>
    <t>ANEXO 2: PLAN DE CONTRATACIÓN DE INSTRUCTORES  -  APOYOS ADMINISTRATIVOS Y OTROS PERFILES RELACIONADOS CON LA FORMACIÓN PROFESIONAL</t>
  </si>
  <si>
    <t>INSTRUCCIONES PARA EL DILIGENCIAMIENTO DEL FORMATO</t>
  </si>
  <si>
    <t>NO IMPRIMIR</t>
  </si>
  <si>
    <t xml:space="preserve">1. Generalidades </t>
  </si>
  <si>
    <t>b) Si hay un procedimiento que refiera este formato (Nombre y código).</t>
  </si>
  <si>
    <t>f) Si se requiere imprimir (en lo posible no)</t>
  </si>
  <si>
    <t>h) Otros, según se requiera</t>
  </si>
  <si>
    <t>2. Instrucciones para diligenciar las casillas</t>
  </si>
  <si>
    <t>NOMBRE DE LA CASILLA</t>
  </si>
  <si>
    <t>INSTRUCCIONES</t>
  </si>
  <si>
    <t>TENER EN CUENTA</t>
  </si>
  <si>
    <r>
      <t xml:space="preserve">GESTIÓN DE FORMACIÓN PROFESIONAL INTEGRAL 
</t>
    </r>
    <r>
      <rPr>
        <b/>
        <sz val="12"/>
        <rFont val="Arial"/>
        <family val="2"/>
      </rPr>
      <t>ANEXO 2: PLAN DE CONTRATACIÓN DE INSTRUCTORES  -  APOYOS ADMINISTRATIVOS Y OTROS PERFILES RELACIONADOS CON LA FORMACIÓN PROFESIONAL</t>
    </r>
  </si>
  <si>
    <t xml:space="preserve">Señalar el año en el que se va hacer la solicitud </t>
  </si>
  <si>
    <t xml:space="preserve">TOPE GLOBAL PROGRAMADO </t>
  </si>
  <si>
    <t>PERIODO</t>
  </si>
  <si>
    <t xml:space="preserve">Señalar el numero total de contratos que se pretende contratar </t>
  </si>
  <si>
    <t xml:space="preserve">Señalar el presupuesto que se tiene disponible para la contratación </t>
  </si>
  <si>
    <t xml:space="preserve">SALDO: </t>
  </si>
  <si>
    <t>% UTILIZADO:</t>
  </si>
  <si>
    <t xml:space="preserve"> Señalar el presupuesto utilizado </t>
  </si>
  <si>
    <t>ELABORADO POR:</t>
  </si>
  <si>
    <t xml:space="preserve">  Señalar el nombre de  la persona que realizo el documento, asi como su numero telefonico o IP. </t>
  </si>
  <si>
    <t xml:space="preserve"> Señalar la Regional y Centro de formación que realiza la solicitud. </t>
  </si>
  <si>
    <t>LUGAR:</t>
  </si>
  <si>
    <t>Señalar el nivel de formación con el que se relaciona la contratación</t>
  </si>
  <si>
    <t xml:space="preserve">NIVEL: </t>
  </si>
  <si>
    <t>NOMBRE DEL PROGRAMA</t>
  </si>
  <si>
    <t xml:space="preserve">Señalar el nombre del programa con el que se relaciona la contratación </t>
  </si>
  <si>
    <t>CONTRATO:</t>
  </si>
  <si>
    <t xml:space="preserve"> Señalar que tipo de contrato se pretende suscribir </t>
  </si>
  <si>
    <t xml:space="preserve">Señalar el numero de contratos que se pretenden suscribir. </t>
  </si>
  <si>
    <t>No. DE MESES Y DIAS A CONTRATAR:</t>
  </si>
  <si>
    <t xml:space="preserve"> Señalar el numero de meses y dias que se pretende contratar al personal de acuerdo con el calendario academico. </t>
  </si>
  <si>
    <t>Señalar fechas en las que se pretende realizar el proceso de contratación</t>
  </si>
  <si>
    <t>Valor de los honorarios de acuerdo con las tablas establecidas por la Dirección General</t>
  </si>
  <si>
    <t>Señalar el Valor total del contrato de acuerdo con el valor mensual y el tiempo solicitado</t>
  </si>
  <si>
    <t>Señalar la duracion del programa con la que se relaciona la contratacion</t>
  </si>
  <si>
    <t xml:space="preserve">DURACION DEL PROGRAMA: </t>
  </si>
  <si>
    <t>OBSERVACIONES:</t>
  </si>
  <si>
    <t xml:space="preserve">Señalar las observaciones que tenga el Centro de Formación o Regional </t>
  </si>
  <si>
    <t xml:space="preserve">c) Quién(es) lo diligencian: Regionales que realizan solicitudes de autorización al Director de Formación  en donde el Subdirector es el mismo Director Regional </t>
  </si>
  <si>
    <t xml:space="preserve">d) Frecuencia de diligenciamiento: Cada vez que se realice una solicitud de autorización de contratacion al Director de Formación. </t>
  </si>
  <si>
    <t xml:space="preserve">e) Qué trámite surte el formato una vez diligenciado: Es revisado por el equipo Técnico y Juridico de la Dirección de Formación </t>
  </si>
  <si>
    <t xml:space="preserve">g) Quíén lo guarda: Las Direcciones Regionales y la Dirección de Formación </t>
  </si>
  <si>
    <t xml:space="preserve">a) Objetivo:  Implementar un formato en donde se pueda evidenciar el plan de contratación de instructores -  apoyos administrativos y otros perfiles relacionados con la formación profesional con el fin de tener un control de lo autorizado y solicitado </t>
  </si>
  <si>
    <t>Código: 
GFPI-F-139</t>
  </si>
  <si>
    <t>Código: 
GFPI-F139</t>
  </si>
  <si>
    <t>PERIODO : AÑO 2025</t>
  </si>
  <si>
    <t>JESUS LEINARDO CABRERA GUZMAN</t>
  </si>
  <si>
    <t>PROFESIONALES Y TECNOLOGOS</t>
  </si>
  <si>
    <t>TECNICOS</t>
  </si>
  <si>
    <t>Centro Agroforestal y Acuicola Arapaima, Regional Putumayo</t>
  </si>
  <si>
    <t>Tecnico</t>
  </si>
  <si>
    <t>Tecnologo</t>
  </si>
  <si>
    <t>Complementaria</t>
  </si>
  <si>
    <t>ASISTENCIA PARA LA INTELIGENCIA EMPRESARIAL</t>
  </si>
  <si>
    <t>Prestacion de Servicios Profesionales</t>
  </si>
  <si>
    <t>10/02/1/2025</t>
  </si>
  <si>
    <t>Formación académica: ALTERNATIVA 1REQUISITOS ACADÉMICOS: TÍTULO PROFESIONAL EN: ADMINISTRACIÓN DE EMPRESAS, ECONOMÍA, INGENIERÍA INDUSTRIAL, PROFESIONAL EN GESTIÓN EMPRESARIAL.ALTERNATIVA 2REQUISITOS ACADÉMICOS: TECNÓLOGO EN GESTIÓN ADMINISTRATIVA, TECNÓLOGO EN GESTIÓN EMPRESARIAL, PREFERIBLEMENTE CERTIFICADO EN NORMAS DE COMPETENCIA LABORAL Y EN ACCIONES DE FORMACIÓN PEDAGÓGICAS. y Experiencia Laboral: ALTERNATIVA 1: EXPERIENCIA LABORAL: VEINTICUATRO (24) MESES DE EXPERIENCIA: DE LOS CUALES DIECIOCHO (18) MESES ESTARÁN RELACIONADOS CON EL EJERCICIO DE LA PROFESIÓN U OFICIO OBJETO DE LA FORMACIÓN PROFESIONAL Y SEIS (6) MESES EN LABORES DE DOCENCIA.ALTERNATIVA 2: EXPERIENCIA LABORAL: VEINTICUATRO (24) MESES DE EXPERIENCIA: DE LOS CUALES DIECIOCHO (18) MESES ESTARÁN RELACIONADOS CON EL EJERCICIO DE LA PROFESIÓN U OFICIO OBJETO DE LA FORMACIÓN PROFESIONAL Y SEIS (6) MESES EN LABORES DE DOCENCIA.</t>
  </si>
  <si>
    <t>ASISTENCIA EN LA FUNCION PUBLICA</t>
  </si>
  <si>
    <t>Requisitos académicos: profesionales formados en alguna de las siguientes áreas: alternativa 1profesional en administración pública, derecho, economía, ciencias políticas, o afines alternativa 2tecnólogo en gobierno local, tecnólogo en gestión empresarial, administración empresarial, pública o afines. Experiencia laboral: requisitos de experiencia laboral alternativa 1veinticuatro (24) meses de experienciade los cuales dieciocho (18) meses estarán relacionados con el ejercicio de la profesión u oficio objeto de la formación profesional y seis (6) meses en labores de docencia, preferiblemente en el sector público alternativa 2treinta y seis (36) meses de experienciade los cuales veinticuatro (24) meses estarán relacionados con el ejercicio de la profesión u oficio objeto de la formación profesional y doce (12) meses de labores como servidor público, en cargos afines al programa</t>
  </si>
  <si>
    <t>ASISTENCIA EN ORGANIZACION DE ARCHIVOS .</t>
  </si>
  <si>
    <t>"Requisitos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t>
  </si>
  <si>
    <t>YURI PAOLA AVILA</t>
  </si>
  <si>
    <t>COCINA</t>
  </si>
  <si>
    <t>"Requisitos académicos: opción 1profesional en las áreas de gastronomía, cocina, alta cocina, culinaria o gestión hotelera. Opción 2tecnólogo en las áreas de cocina, gastronomía, culinaria, gestión hotelera o gestión de alimentos y bebidas. Opción 3técnico profesional en las áreas de cocina, gastronomía o culinaria. Opción 4técnico en las áreas de cocina, gastronomía o culinaria. Experiencia laboral: mínimo veinticuatro (24) meses en la preparación de alimentos para establecimientos gastronómicosadicionalmente, para todas las opciones, certificar cursos de formación en pedagogía de mínimo 40 horas o certificación de competencia laboral vigente en orientación de procesos formativos presenciales"</t>
  </si>
  <si>
    <t>KELLY NAVARRETE</t>
  </si>
  <si>
    <t>INTERPRETACION DE INSTRUMENTOS MUSICALES</t>
  </si>
  <si>
    <t>Formación académica: PROFESIONAL EN ARTES MUSICALES, MAESTRO EN ARTES MUSICALES, MAESTRO EN MÚSICA, LICENCIADO EN MÚSICA. y Experiencia Laboral: EXPERIENCIA MÍNIMA PEDAGÓGICA: VEINTICUATRO (24) MESES DE EXPERIENCIA DOCENTE.EXPERIENCIA MÍNIMA TÉCNICA: DOCE (12) MESES DE EXPERIENCIA PROFESIONAL RELACIONADA EN ARTES MUSICALES.</t>
  </si>
  <si>
    <t>ELABORACION DE PRENDAS DE VESTIR SOBRE MEDIDAS</t>
  </si>
  <si>
    <t>"Requisitos academicos: CERTIFICADO DE APTITUD PROFESIONAL ¿ SENA, EN EL ÁREA OCUPACIONAL 52: OCUPACIONES TÉCNICAS Y ESPECIALIZADAS EN ARTE, CULTURA, ESPARCIMIENTO Y DEPORTE. GRUPO 524: DISEÑADORES. SUBGRUPO 5245: PATRONISTAS DE PRODUCTOS DE TELA CUERO Y PIEL. (VER ANEXO C.N.O)ALTERNATIVA 1CERTIFICADO DE TÉCNICO EN EL ÁREA OCUPACIONAL 52:OCUPACIONES TÉCNICAS Y ESPECIALIZADAS EN ARTE, CULTURA, ESPARCIMIENTO Y DEPORTE. GRUPO 524: DISEÑADORES. SUBGRUPO 5245: PATRONISTAS DE PRODUCTOS DE TELA CUERO Y PIEL. (VER ANEXO C.N.O)ALTERNATIVA 2TÍTULO DE TÉCNICO PROFESIONAL EN EL NÚCLEO BÁSICO DE CONOCIMIENTO DE: DISEÑO. (VER ANEXO N.B.C)ALTERNATIVA 3TÍTULO DE TECNÓLOGO EN EL NÚCLEO BÁSICO DE CONOCIMIENTO DE: DISEÑO(VER ANEXO N.B.C)ALTERNATIVA 4TÍTULO PROFESIONAL UNIVERSITARIO EN EL NÚCLEO BÁSICO DE CONOCIMIENTO DE: DISEÑO. (VER ANEXO N.B.C) Experiencia Laboral;CUARENTA Y OCHO (48) MESES DE EXPERIENCIA RELACIONADA DISTRIBUIDA ASÍ: TREINTA Y SEIS (36) MESES DE EXPERIENCIA RELACIONADA CON EL EJERCICIO DEL PATRONAJE PARA LA CONFECCIÓN Y DOCE (12) MESES EN DOCENCIA.ALTERNATIVA 1CUARENTA Y DOS (42) MESES DE EXPERIENCIA RELACIONADA DISTRIBUIDA ASÍ: TREINTA (30) MESES DE EXPERIENCIA RELACIONADA CON EL EJERCICIO DEL PATRONAJE PARA LA CONFECCIÓN Y DOCE (12) MESES EN DOCENCIA.ALTERNATIVA 2TREINTA Y SEIS (36) MESES DE EXPERIENCIA RELACIONADA DISTRIBUIDA ASÍ: VEINTICUATRO (24) MESES DE EXPERIENCIA RELACIONADA CON EL EJERCICIO DEL PATRONAJE PARA LA CONFECCIÓN Y DOCE (12) MESES EN DOCENCIA.ALTERNATIVA 3TREINTA Y SEIS (36) MESES DE EXPERIENCIA RELACIONADA DISTRIBUIDA ASÍ: VEINTICUATRO (24) MESES DE EXPERIENCIA RELACIONADA CON EL EJERCICIO DEL PATRONAJE PARA LA CONFECCIÓN Y DOCE (12) MESES EN DOCENCIA.ALTERNATIVA 4VEINTICUATRO (24) MESES DE EXPERIENCIA RELACIONADA DISTRIBUIDA ASÍ: DOCE (12) MESES DE EXPERIENCIA RELACIONADA CON EL EJERCICIO DEL PATRONAJE PARA LA CONFECCIÓN Y DOCE (12) MESES EN DOCENCIA."</t>
  </si>
  <si>
    <t>ENFERMERIA</t>
  </si>
  <si>
    <t>"Requisitos académicos: profesional de enfermeria experiencia laboral: mínimo 24 meses de vinculación laboral en áreas de desempeño con funciones relacionadas con el áreamínimo 6 mese de experiencia pedagógica con adultos"</t>
  </si>
  <si>
    <t>GESTIÓN ADMINISTRATIVA</t>
  </si>
  <si>
    <t>Requisitos academicos: El Programa Requiere De Un Equipo De Instructores Técnicos, Conformado Por Profesionales Formados En Alguna De Las Siguientes ÁreasCiencias De La Información, La Documentación O ArchivísticaAdministración O ContaduríaIngeniería IndustrialEstadísticaCarreras Afines Al Programa De Formación.Alternativa 1. Título De Tecnólogo O Cuatro (4) Años Estudios Universitarios Enciencias De La Información Y La Documentación O Archivística, Administración O Contaduría, Ingeniería Industrial, Estadística O Afines.Alternativa 2. Título De Técnico Profesional O Tres (3) Años Estudios Universitarios Enciencias De La Información Y La Documentación O Archivística, Administración O Contaduría, Ingeniería Industrial, Estadística O Afines. Experiencia Laboral ¿Preferiblemente Con Especialización En Archivística O AfinesAlternativa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t>
  </si>
  <si>
    <t xml:space="preserve">
</t>
  </si>
  <si>
    <t>"Requisitos academicos: El Programa Requiere De Un Equipo De Instructores Técnicos, Conformado Por Profesionales Formados En Alguna De Las Siguientes ÁreasCiencias De La Información, La Documentación O ArchivísticaAdministración O ContaduríaIngeniería IndustrialEstadísticaCarreras Afines Al Programa De Formación.Alternativa 1. Título De Tecnólogo O Cuatro (4) Años Estudios Universitarios Enciencias De La Información Y La Documentación O Archivística, Administración O Contaduría, Ingeniería Industrial, Estadística O Afines.Alternativa 2. Título De Técnico Profesional O Tres (3) Años Estudios Universitarios Enciencias De La Información Y La Documentación O Archivística, Administración O Contaduría, Ingeniería Industrial, Estadística O Afines. Experiencia Laboral ¿Preferiblemente Con Especialización En Archivística O AfinesAlternativa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t>
  </si>
  <si>
    <t>GESTION CONTABLE Y DE INFORMACION FINANCIERA</t>
  </si>
  <si>
    <t>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t>
  </si>
  <si>
    <t>GESTIÓN DE EMPRESAS AGROPECUARIAS</t>
  </si>
  <si>
    <t>Requisitos academicos: El Programa Requiere De Un Equipo De Instructores Conformado Por:_x000D_
Administrador De Empresas Énfasis Agropecuario._x000D_
Contador Énfasis Agropecuario_x000D_
Ingenieros Agrícolas O Ingenieros Ambientales_x000D_
Economista Énfasis Agropecuario_x000D_
Ingenieros Agrónomos_x000D_
Médico Veterinario O Zootecnista_x000D_
Tecnólogo En Administración Agropecuaria, En Producción Agrícola O En Producción Pecuaria. Experiencia Laboral ¿Mínimo 24 Meses De Vinculación Laboral Con El Área De Su Profesión</t>
  </si>
  <si>
    <t>MARIO ANDRES ARCOS RAMIREZ
DAIRA YAMILE CORDOBA ERAZO</t>
  </si>
  <si>
    <t>COORDINACION EN SISTEMAS INTEGRADOS DE GESTION</t>
  </si>
  <si>
    <t>Formación académica: NBC EN INGENIERÍA QUÍMICA Y AFINES CON TÍTULO PROFESIONAL UNIVERSITARIO EN: INGENIERÍA DE PROCESOS.  NBC EN INGENIERÍA INDUSTRIAL Y AFINES CON TÍTULO PROFESIONAL UNIVERSITARIO EN: INGENIERÍA INDUSTRIAL; INGENIERÍA DE PRODUCCIÓN; INGENIERÍA EN PROCESOS INDUSTRIALES; INGENIERÍA EN HIGIENE Y SEGURIDAD INDUSTRIAL; INGENIERÍA DE PRODUCTIVIDAD Y CALIDAD.NBC EN INGENIERÍA AMBIENTAL, SANITARIA Y AFINES CON TÍTULO PROFESIONAL UNIVERSITARIO EN: ADMINISTRACIÓN DE SISTEMAS DE GESTIÓN AMBIENTAL; INGENIERÍA AMBIENTAL.  NBC EN ADMINISTRACIÓN CON TÍTULO PROFESIONAL UNIVERSITARIO EN: ADMINISTRACIÓN DE EMPRESAS.  TARJETA PROFESIONAL EN LOS CASOS EXIGIDOS POR LA LEY.  ALTERNATIVA 2:  NBC EN ADMINISTRACIÓN CON TÍTULO DE TECNÓLOGO EN: GESTIÓN DE EMPRESAS; ADMINISTRACIÓN DE EMPRESAS; GESTIÓN Y ADMINISTRACIÓN DE EMPRESAS; GESTIÓN EMPRESARIAL; ADMINISTRACIÓN INDUSTRIAL; SISTEMAS INTEGRADOS DE GESTIÓN.  NBC EN INGENIERÍA AMBIENTAL, SANITARIA Y AFINES CON TÍTULO DE TECNÓLOGO EN: GESTIÓN AMBIENTAL; GESTIÓN AMBIENTAL INDUSTRIAL.  NBC EN INGENIERÍA INDUSTRIAL Y AFINES CON TÍTULO DE TECNÓLOGO EN: INGENIERÍA INDUSTRIAL; GESTIÓN DE LA PRODUCCIÓN INDUSTRIAL; GESTIÓN INTEGRADA DE LA CALIDAD, MEDIO AMBIENTE, SEGURIDAD Y SALUD OCUPACIONAL; INDUSTRIAL; INGENIERÍA INDUSTRIAL CON ÉNFASIS EN PRODUCCIÓN; ASEGURAMIENTO DE LA CALIDAD; GESTIÓN DE PROCESOS INDUSTRIALES; GESTIÓN DE SISTEMAS INTEGRADOS; CALIDAD; ADMINISTRACIÓN DE LA PRODUCCIÓN INDUSTRIAL; SEGURIDAD INDUSTRIAL Y AMBIENTAL.  NBC EN INGENIERÍA QUÍMICA Y AFINES CON TÍTULO DE TECNÓLOGO EN: PROCESOS INDUSTRIALES. y Experiencia Laboral: PARA LA ALTERNATIVA 1:  VEINTICUATRO (24) MESES DE EXPERIENCIA RELACIONADA DISTRIBUIDA ASÍ: ¿ DOCE (12) MESES DE EXPERIENCIA RELACIONADA CON EN EL EJERCICIO DE SISTEMAS INTEGRADOS DE GESTIÓN. ¿ DOCE (12) MESES DE DOCENCIA.  PARA LA ALTERNATIVA 2:  TREINTA (30) MESES DE EXPERIENCIA RELACIONADA DISTRIBUIDA ASÍ: ¿ DIECIOCHO (18) MESES DE EXPERIENCIA RELACIONADA CON EL EJERCICIO DE SISTEMAS INTEGRADOS DE GESTIÓN Y  ¿ DOCE (12) MESES EN DOCENCIA.</t>
  </si>
  <si>
    <t>GESTIÓN INTEGRADA DE LA CALIDAD, MEDIO AMBIENTE, SEGURIDAD Y SALUD OCUPACIONAL</t>
  </si>
  <si>
    <t>"Requisitos academicos: ¿El Programa Requiere De Un Equipo De Instructores Técnicos, Conformado Por
Ingenieros De Diferentes Áreas De Las Ciencias. Y/OAdministrador De Empresas. Experiencia Laboral ¿Mínimo 24 Meses De Vinculación Laboral Con El Área De Su Profesión 
Especialista En Sistemas De Gestión De La Calidad"</t>
  </si>
  <si>
    <t>MANTENIMIENTO DE MOTOCICLETAS Y MOTOCARROS.</t>
  </si>
  <si>
    <t>"Requisitos académicos: opcion 1 técnico: área ocupacional 22:ocupaciones técnicas relacionadas con las ciencias naturales y aplicadas grupo ocupacional223:ocupaciones técnicas en construcción, mecánica y fabricación subgrupo 2232:tecnicos en mecánica y construcción mecánica área ocupacional 82contratistas y supervisores de oficios y de operadores de equipos y transporte grupo 821contratistas y supervisores de oficios y operación de equipos. Subgrupo 8216 contratistas y supervisores de mecánica área ocupacional 83equipo y ocupaciones en transporte, operación de equipo, instalación y mantenimiento grupo 838mecánicos de vehículos automotores. Subgrupo 8381mecánico de vehículos automotores opcion 2 tecnólogo: nbc ingeniería mecánica y afines tecnología en diagnóstico y gestión automotriz tecnología en mecánica automotriz tecnología en mecánica automotriz diésel tecnología en mantenimiento mecatrónico opcion 3 profesional universitario: nbc ingeniería mecánica y afines ingeniería mecánica ingeniería automotriz certificación en formación complementaria: habilitación eléctrica para vehículos de propulsión eléctrica e híbrida experiencia laboral: opcion 1cuarenta y dos (42) meses de experiencia relacionada distribuida asítreinta (30) meses de experiencia relacionada con el ejercicio de motocicletas y doce (12) meses en docencia o instrucción certificada por entidad legalmente reconocidaopcion 2treinta (30) meses de experiencia relacionada distribuida así:dieciocho (18) meses de experiencia relacionada con el ejercicio de motocicletas y doce (12) meses en docenciaopcion 3 veinticuatro (24) meses de experiencia relacionada distribuida así:doce (12) meses de experiencia relacionada con el ejercicio de motocicletas y doce (12) meses en docencia"}</t>
  </si>
  <si>
    <t>MONITOREO AMBIENTAL</t>
  </si>
  <si>
    <t>Requisitos académicos: certificado de técnico en el área ocupacional 23. Ocupaciones auxiliares en ciencias naturales y aplicadas grupo 231ocupaciones de asistencia en ciencias naturales y aplicadas. Subgrupo 2311:asistentes en saneamiento ambiental. (ver anexo c. N. O) alternativa 1 título de técnico profesional en núcleos básicos de conocimiento deingeniería ambiental, sanitaria yafines. Ver anexo n. B. C) alternativa 2 título de tecnólogo en núcleos básicos de conocimiento deingeniería ambiental, sanitaria y afines; o química y afines. Ver anexo n. B. C) alternativa 3 título de profesional universitario en núcleos básicos de conocimiento deingeniería ambiental, sanitaria y afines; o ingeniería química y afines; o química y afines. Ver anexo n. B. C) experiencia laboral: cuarenta y dos (42) meses de experiencia relacionada distribuida asítreinta (30) meses de experiencia relacionada con el ejercicio de gestión ambiental sectorial y urbana y doce (12) meses en docencia o instrucción certificada por entidad legalmente reconocida alternativa 1 treinta y seis (36) meses de experiencia relacionada distribuida asíveinticuatro (24) meses de experiencia relacionada con el ejercicio de gestión ambiental sectorial y urbana y doce (12) meses en docencia alternativa 2 treinta (30) meses de experiencia relacionada distribuida asídiez y ocho (18) meses relacionados con el ejercicio de gestión ambiental sectorial y urbana y doce (12) meses en docencia alternativa 3 veinticuatro (24) meses de experiencia relacionada distribuidos asídoce (12) meses estarán relacionados con el ejercicio de gestión ambiental sectorial y urbana y doce (12) meses en labores de docencia</t>
  </si>
  <si>
    <t>OPERACION TURISTICA LOCAL</t>
  </si>
  <si>
    <t>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t>
  </si>
  <si>
    <t>FUNDAMENTOS EN HIDROTERAPIA APLICADA A LA ESTETICA</t>
  </si>
  <si>
    <t>Requisitos académicos: profesional en fisioterapia experiencia laboral: tener experiencia mínima de 12 meses en hidroterapia</t>
  </si>
  <si>
    <t>JOSE LUIS QUIROZ GONZALEZ</t>
  </si>
  <si>
    <t>APLICACION DE HERRAMIENTAS PARA LA GESTION DEL RIESGO AGROCLIMATICO.</t>
  </si>
  <si>
    <t>"Requisitos academicos: - ALTERNATIVA 1: TÍTULO DE TECNÓLOGO EN NÚCLEOS BÁSICOS DE CONOCIMIENTO DE: INGENIERÍA AMBIENTAL, SANITARIA Y AFINES; INGENIERÍA AGRONÓMICA, PECUARIA Y AFINES; INGENIERÍA AGRÍCOLA, FORESTAL Y AFINES; AGRONOMÍA.   - ALTERNATIVA 2: TÍTULO DE PROFESIONAL UNIVERSITARIO EN NÚCLEOS BÁSICOS DE CONOCIMIENTO DE: INGENIERÍA AMBIENTAL, SANITARIA Y AFINES; INGENIERÍA AGRONÓMICA, PECUARIA Y AFINES; INGENIERÍA AGRÍCOLA, FORESTAL Y AFINES; AGRONOMÍA.   - TARJETA PROFESIONAL EN LOS CASOS EXIGIDOS POR LA LEY. Experiencia Laboral;EXPERIENCIA MÍNIMA PEDAGÓGICA:- ALTERNATIVA 1: DOCE (12) MESES EN DOCENCIA.- ALTERNATIVA 2: DOCE (12) MESES EN DOCENCIA.EXPERIENCIA MÍNIMA TÉCNICA:- ALTERNATIVA 1: DIECIOCHO (18) MESES RELACIONADOS CON EL EJERCICIO DE GESTIÓN AMBIENTAL SECTORIAL Y URBANA O EN EL ÁREA ESPECÍFICA DE FORMACIÓN DEL PROGRAMA. - ALTERNATIVA 2: DOCE (12) MESES ESTARÁN RELACIONADOS CON EL EJERCICIO DE GESTIÓN AMBIENTAL SECTORIAL Y URBANA O EN EL ÁREA ESPECÍFICA DE FORMACIÓN DEL PROGRAMA."</t>
  </si>
  <si>
    <t>CRISTINA ELIZABETH POSSO MATACEA</t>
  </si>
  <si>
    <t>PRODUCCION AGROPECUARIA</t>
  </si>
  <si>
    <t>"Requisitos académicos: ¿el programa requiere de un equipo de instructores técnicos, conformado por: profesionales en programas de formación relacionados con los procesos de gestión agropecuaria, tales comoadministradores de empresas y ciencias afines y/o ingenieros agrónomos y/o ingenieros agrícolas y/o ingenieros ambientales y /o tecnólogos en producción agrícola y/o riego drenaje y manejo de suelos y /o técnicos en producción agropecuaria o áreas afines con el sector. Experiencia laboral: ¿mínimo 24 meses de vinculación laboral con el área de su profesión"</t>
  </si>
  <si>
    <t>PROGRAMACION DE SOFTWARE</t>
  </si>
  <si>
    <t>"Requisitos académicos: tecnólogo o profesional en sistemas y afines, con conocimientos en: ¿sistemas de gestión de bases de datos relacionales y no relacionales ¿plataformas de desarrollo web (. Net, java, php, python y javascript) ¿paradigma de programación orientado a objetos ¿conocimiento aplicado al ciclo de vida del software ¿conocimiento de modelos y disciplinas de calidad de software ¿conocimiento de metodologías tradicionales y ágiles aplicadas en el desarrollo de software ¿pruebas de software ¿frameworks de desarrollo web. Preferiblemente con certificaciones internacionales en tecnologías aplicadas al desarrollo de software. Experiencia laboral: veinticuatro (24) meses de experienciade los cuales dieciocho (18) meses estarán relacionados con el ejercicio de la profesión u oficio objeto de la formación profesional y seis (6) meses en labores de docencia"</t>
  </si>
  <si>
    <t>RECURSOS HUMANOS .</t>
  </si>
  <si>
    <t>Formación académica: REQUISITOS ACADÉMICOS  ALTERNATIVA 1: PROFESIONAL EN: ADMINISTRACIÓN EMPRESARIAL, NEGOCIOS, INGENIERO INDUSTRIAL. PREFERIBLEMENTE ESPECIALISTA EN GESTIÓN DEL TALENTO HUMANO O CON EXPERIENCIA EN RECURSOS HUMANOS, Y CERTIFICACIÓN EN  ORIENTAR LOS PROCESOS FORMATIVOS PRESENCIALES CON BASE EN LOS PLANES DE FORMACIÓN CONCERTADOS; INTEGRAR LAS TIC EN LOS PROCESOS DE ENSEÑANZA APRENDIZAJE DE ACUERDO CON LAS COMPETENCIAS A DESARROLLAR.ALTERNATIVA 2: TECNÓLOGO EN GESTIÓN DE TALENTO HUMANO, CON CERTIFICACIÓN DE LA COMPETENCIA LABORAR ¿VINCULAR A LAS PERSONAS SELECCIONADAS DE ACUERDO CON LA NORMATIVA LEGAL VIGENTE Y PROCEDIMIENTOS ORGANIZACIONALES¿. y Experiencia Laboral: ALTERNATIVA 1: VEINTICUATRO (24) MESES DE EXPERIENCIA: DE LOS CUALES DIECIOCHO (18) MESES ESTARÁN RELACIONADOS CON EL EJERCICIO DE LA PROFESIÓN U OFICIO OBJETO DE LA FORMACIÓN PROFESIONAL Y SEIS (6) MESES EN LABORES DE DOCENCIA.ALTERNATIVA 2: TREINTA Y SEIS (36) MESES DE EXPERIENCIA: DE LOS CUALES VEINTICUATRO (24) MESES ESTARÁN RELACIONADOS CON EL EJERCICIO DE LA PROFESIÓN U OFICIO OBJETO DE LA FORMACIÓN PROFESIONAL Y DOCE (12) MESES EN LABORES DE DOCENCIA.</t>
  </si>
  <si>
    <t>SISTEMAS</t>
  </si>
  <si>
    <t>"Requisitos académicos: el programa requiere de un instructor con título de tecnólogo o profesional en sistemas, electrónica o profesiones relacionadas con la especialidad objeto de formación. Experiencia laboral: dieciocho (18) meses de experienciadoce (12) meses estarán relacionados con el ejercicio de la profesión u oficio objeto de la formación profesional seis (6) meses en labores de docencia"</t>
  </si>
  <si>
    <t>FERNEY JESUS MAYA MELO</t>
  </si>
  <si>
    <t>ANYELY GOMEZ</t>
  </si>
  <si>
    <t>SISTEMAS TELEINFORMATICOS</t>
  </si>
  <si>
    <t>Formación académica: REQUISITOS ACADÉMICOS: ALTERNATIVA 1: TÍTULO DE TECNÓLOGO EN NÚCLEOS BÁSICOS DE CONOCIMIENTO DE: INGENIERÍA DE SISTEMAS, TELEMÁTICA Y AFINES; O INGENIERÍA ELECTRÓNICA, TELECOMUNICACIONES Y AFINES. VER ANEXOS: (N.B.C.), (TITULOS SENA)ALTERNATIVA 2:TÍTULO DE PROFESIONAL UNIVERSITARIO EN NÚCLEOS BÁSICOS DE CONOCIMIENTO DE: INGENIERÍA DE SISTEMAS, TELEMÁTICA Y AFINES; O INGENIERÍA ELECTRÓNICA, TELECOMUNICACIONES Y AFINES. (VER ANEXO N.B.C) TARJETA PROFESIONAL EN LOS CASOS EXIGIDOS POR LA LEY. y Experiencia Laboral: EXPERIENCIA LABORAL:  ALTERNATIVA 1:  TREINTA (30) MESES DE EXPERIENCIA RELACIONADA DISTRIBUIDA ASÍ: DIECIOCHO (18) MESES DE EXPERIENCIA RELACIONADA CON EL EJERCICIO DE LA INFRAESTRUCTURA INFORMÁTICA, MANTENIMIENTO DE EQUIPOS DE CÓMPUTO, DISPOSITIVOS Y PERIFÉRICOS Y DOCE (12) MESES EN DOCENCIA.ALTERNATIVA 2:  VEINTICUATRO (24) MESES DE EXPERIENCIA RELACIONADA DISTRIBUIDA ASÍ: DOCE (12) MESES DE EXPERIENCIA RELACIONADA CON EL EJERCICIO DE LA INFRAESTRUCTURA INFORMÁTICA, MANTENIMIENTO DE EQUIPOS DE CÓMPUTO, DISPOSITIVOS Y PERIFÉRICOS Y DOCE (12) MESES EN DOCENCIA.</t>
  </si>
  <si>
    <t>PRODUCCION PORCINA</t>
  </si>
  <si>
    <t>MANUEL FERNANDO ROJAS</t>
  </si>
  <si>
    <t>CUIDADO ESTETICO DE MANOS Y PIES</t>
  </si>
  <si>
    <t xml:space="preserve">OPERARIO EN CUIDADO ESTÉTICO DE MANOS Y PIES, O TÉCNICO EN BELLEZA INTEGRAL. CAPACIDAD PARA INTERPRETAR, ARGUMENTAR Y PROPONER ALTERNATIVAS EN EL ANÁLISIS Y LASOLUCIÓN DE PROBLEMAMANEJO DE LAS TICHABILIDADES COMUNICATIVASTRABAJO EN EQUIPO MÍNIMO 24 MESES DE EXPERIENCIA EN PROCESOS DE MANICURA Y PEDICURAMÍNIMO 12 MESES DE EXPERIENCIA DOCENTE </t>
  </si>
  <si>
    <t>PROMOTORIA EN MANEJO AMBIENTAL</t>
  </si>
  <si>
    <t>OPCIÓN 1:PROFESIONALES DE LOS NÚCLEOS BÁSICOS DE CONOCIMIENTO (NBC) EN:- INGENIERÍA AMBIENTAL, SANITARIA Y AFINES: INGENIERÍA AMBIENTAL, INGENIERÍA AMBIENTAL Y SANITARIA, INGENIERÍA SANITARIA, INGENIERÍA SANITARIA Y AMBIENTAL, INGENIERÍA DEL DESARROLLO AMBIENTAL, INGENIERÍA DEL MEDIO AMBIENTE.- ADMINISTRACIÓN: ADMINISTRACIÓN AMBIENTAL, ADMINISTRACIÓN DEL MEDIO AMBIENTE, ADMINISTRACIÓN DEL MEDIO AMBIENTE Y DE LOS RECURSOS NATURALES. - INGENIERÍA QUÍMICA Y AFINES: INGENIERÍA QUÍMICA- QUÍMICA Y AFINES: QUÍMICA AMBIENTAL- BIOLOGÍA, MICROBIOLOGÍA Y AFINES:  BIOLOGÍA. - INGENIERÍA AGRÍCOLA, FORESTAL Y AFINES: INGENIERÍA FORESTAL.- EDUCACIÓN:  LICENCIATURA EN CIENCIAS NATURALES, EDUCACIÓN AMBIENTAL Y AFINES.OPCIÓN 2:TÍTULO DE TECNÓLOGO EN DISCIPLINA ACADÉMICA DEL NÚCLEO BÁSICO DE CONOCIMIENTO EN: CONTROL AMBIENTAL, GESTIÓN AMBIENTAL, EDUCACIÓN AMBIENTAL, SANEAMIENTO AMBIENTAL O ÁREAS AFINES A LAS CIENCIAS AMBIENTALES. EXPERIENCIA MÍNIMA PEDAGÓGICA-OPCIÓN 1: DOCE (12) MESES EN LABORES DE DOCENCIA O INSTRUCCIÓN.EXPERIENCIA MÍNIMA TÉCNICA-OPCIÓN 1: DOCE (12) MESES DE EXPERIENCIA RELACIONADA CON LA IDENTIFICACIÓN, VALORACIÓN DE IMPACTOS AMBIENTALES, EVALUACIÓN DE IMPACTO AMBIENTAL.-OPCIÓN 2: DIECIOCHO (18) MESES DE EXPERIENCIA RELACIONADA CON LA IDENTIFICACIÓN, VALORACIÓN DE IMPACTOS AMBIENTALES, EVALUACIÓN DE IMPACTO AMBIENTAL.</t>
  </si>
  <si>
    <t>PRODUCCION ACUICOLA</t>
  </si>
  <si>
    <t>"Requisitos académicos: ¿ingeniero pesquero, biólogos, biólogo marino, médico veterinario zootecnista, zootecnista, o tecnólogo acuícola experiencia laboral: ¿mínimo 24 meses de vinculación laboral con el área de su profesión
especialista o experto en acuicultura"</t>
  </si>
  <si>
    <t>MAYORDOMIA DE EMPRESAS GANADERAS</t>
  </si>
  <si>
    <t>"Requisitos académicos: la competencia requiere de un equipo de instructores técnicos, conformado por ¿zootecnista, médico veterinario, médico veterinario ¿ zootecnista, tecnólogo en empresas ganaderas, tecnólogo en producción pecuaria. Experiencia laboral: ¿mínimo 24 meses de vinculación laboral con el área de su profesión
especialista o experto en buenas prácticas ganaderas y nutrición animal"</t>
  </si>
  <si>
    <t>YONH ALEXANDER LUNA CARLOSAMA</t>
  </si>
  <si>
    <t>DESARROLLO DE  HABILIDADES COMUNICATIVAS BASICAS EN LENGUA DE SEÑAS COLOMBIANA</t>
  </si>
  <si>
    <t>"Requisitos académicos: instructor 1 (sordo) requisitos académicosformación en básica secundaria y media, con formación pedagógica instructor 2 (oyente) requisitos académicosformación de pregrado en licenciatura o en lingüística con formación pedagógica experiencia laboral: instructor 1 (sordo) 12 meses de experiencia como modelo lingüístico en elcontexto educativomínimo 6 meses de experiencia docenteinstructor 2 (oyente) 12 meses de experiencia en trabajo profesionalmínimo 6 meses de experiencia docente"</t>
  </si>
  <si>
    <t xml:space="preserve">DAYANA MARCELA CEBALLOS GUZMAN
</t>
  </si>
  <si>
    <t>PRACTICAS DE  CUIDADO Y AUTOCUIDADO PARA PERSONAS CON DISCAPACIDAD Y SUS CUIDADORES</t>
  </si>
  <si>
    <t>"Requisitos académicos: profesionales en el área de psicología o en ciencias humanas, sociales o salud y experiencia de trabajo con personas en condición de discapa experiencia laboral: mínimo 12 meses de experiencia de trabajo con personas en condición de discapacidadmínimo 12 meses de experiencia en formación pedagógica"</t>
  </si>
  <si>
    <t>Institucional de Integralidad de la Formación - Derechos Humanos y Fundamentales en el Trabajo</t>
  </si>
  <si>
    <t>Opción 1 Certificado de Aptitud Profesional en todas las Ocupaciones del nivel 2, o 3, o 4; opción 2 Nivel Técnico en cualquiera de los núcleos básicos de conocimiento, opción 3 Nivel Tecnólogo en cualquiera de los núcleos básicos de conocimiento, opción 4 Titulo Profesional en cualquiera de los núcleos básicos de conocimiento y Tarjeta Profesional en los casos estipulados por Ley. Opción 1 Cuarenta y Ocho (48) meses de experiencia distribuida así: Treinta y seis (36) meses de experiencia laboral  relacionada con el desempeño en el área DERECHOS HUMANOS Y FUNDAMENTALES EN EL TRABAJO y doce (12) meses en docencia o instrucción, Opción 2 Cuarenta y dos (42) meses de experiencia distribuida así: Treinta (30) meses de experiencia laboral  relacionada con el desempeño en el área de DERECHOS HUMANOS Y FUNDAMENTALES EN EL TRABAJO  y doce (12) meses en docencia o instrucción, Opción 3 Treinta (30) meses de experiencia distribuida así: Dieciocho (18) meses de experiencia laboral relacionada con el desempeño en el área de DERECHOS HUMANOS Y FUNDAMENTALES EN EL TRABAJO y doce (12) meses en docencia o instrucción o instrucción, Veinticuatro (24) meses de experiencia distribuida así: Doce (12) meses de experiencia laboral relacionada con el desempeño en el área de DERECHOS HUMANOS Y FUNDAMENTALES EN EL TRABAJO y doce (12) meses en docencia o instrucción.</t>
  </si>
  <si>
    <t>Título de Técnico Profesional, o Tecnólogo, o  Profesional en los núcleos de conocimiento de Deportes, educación física y recreación y tarjeta profesional cuando lo exija la Ley  Técnico: Cuarenta y dos (42) meses de experiencia distribuida así: Treinta (30) meses de experiencia laboral  relacionada con el desempeño en el área y doce (12) meses en docencia o instrucción, Para Tecnólogo: Treinta (30) meses de experiencia distribuida así: Dieciocho (18) meses de experiencia laboral relacionada con el desempeño en el área y doce (12) meses en docencia o instrucción o instrucción, para Profesional: Veinticuatro (24) meses de experiencia distribuida así: Doce (12) meses de experiencia laboral relacionada con el desempeño en el área y doce (12) meses en docencia o instrucción.</t>
  </si>
  <si>
    <t>Institucional de Pedagogía - Ciencias Naturales</t>
  </si>
  <si>
    <t>Título profesional en los núcleos de conocimiento de Biología, microbiología y afines, o Ingeniería química y afines, o Educación Tarjeta Profesional en los Casos Exigidos por la Ley Veinticuatro (24) meses de experiencia distribuida así: Doce (12) meses de experiencia laboral relacionada con el desempeño en el área y doce (12) meses en docencia o instrucción.</t>
  </si>
  <si>
    <t>Institucional de Pedagogía - Comunicación</t>
  </si>
  <si>
    <t>Título profesional en los núcleos de conocimiento de Sociología, trabajo social y afines, o Lenguas modernas, literatura, lingüística y afines, o Comunicación social, periodismo y afines, o Educación, Tarjeta Profesional en los Casos Exigidos por la Ley Veinticuatro (24) meses de experiencia distribuida así: Doce (12) meses de experiencia laboral relacionada con el desempeño en el área y doce (12) meses en docencia o instrucción.</t>
  </si>
  <si>
    <t>Institucional de Pedagogía - Emprendimiento</t>
  </si>
  <si>
    <t>"Título profesional en los núcleos de conocimiento de Contaduría pública, o Economía, o Ingeniería industrial y afines, o Administración. Tarjeta Profesional en los Casos Exigidos por la
Ley  Veinticuatro (24) meses de experiencia distribuida así: Doce (12) meses de experiencia laboral relacionada con el desempeño en el área y doce (12) meses en docencia o instrucción."</t>
  </si>
  <si>
    <t>Institucional de Integralidad de la Formación - Interacción Consigo Mismo, con los demás, con la Naturaleza y con la Trascendencia</t>
  </si>
  <si>
    <t>Título profesional en los núcleos de conocimiento de Antropología, artes liberales, o Filosofía, teología y afines, o Educación, o Sociología, trabajo social y afine, o Psicología, o Administración. Tarjeta Profesional en los Casos Exigidos por la Ley Veinticuatro (24) meses de experiencia distribuida así: Doce (12) meses de experiencia laboral relacionada con el desempeño en el área y doce (12) meses en docencia o instrucción.</t>
  </si>
  <si>
    <t>ASISTENCIA ADMINISTRATIVA - SST</t>
  </si>
  <si>
    <t>Formación académica: REQUISITOS ACADÉMICOS: ¿	PROFESIONAL ESPECIALIZADO EN SEGURIDAD Y SALUD EN EL TRABAJO CON FORMACIÓN EN GESTIÓN AMBIENTAL O EDUCACIÓN AMBIENTAL.¿	INGENIERO AMBIENTAL, ECÓLOGO   O PROFESIONES AFINES   CON FORMACIÓN EN SEGURIDAD Y SALUD EN EL TRABAJO.¿	PROFESIONAL CON ESPECIALIZACIÓN EN GESTIÓN AMBIENTAL Y SEGURIDAD Y SALUD EN EL TRABAJO.¿	TECNÓLOGO EN CONTROL AMBIENTAL CON FORMACIÓN DEMOSTRADA EN SEGURIDAD Y SALUD EN EL TRABAJO.¿	TECNÓLOGO EN  SALUD OCUPACIONAL O SEGURIDAD Y SALUD EN EL TRABAJO CON  FORMACIÓN EN  GESTIÓN AMBIENTAL. y Experiencia Laboral: EXPERIENCIA LABORAL:VEINTICUATRO (24) MESES DE EXPERIENCIA: DE LOA CUALES DIECIOCHO (18) MESES ESTARÁN RELACIONADOS CON EL EJERCICIO DE LA PROFESIÓN U OFICIO OBJETO DE LA FORMACIÓN PROFESIONAL Y SEIS   (6) MESES EN LABORES DE DOCENCIA</t>
  </si>
  <si>
    <t>GESTIÓN ADMINISTRATIVA - INGLES</t>
  </si>
  <si>
    <t>"Opción 1: Título profesional universitario en cualquier núcleo básico de conocimiento. Nivel de lengua certificado* de mínimo B2 de acuerdo con el MCER en cada una de las 4 habilidades de dominio de lengua (Comprensión oral, Comprensión escrita, Producción oral, Producción escrita). Veinticuatro (24) meses de experiencia en la instrucción/docencia de la lengua extranjera a impartir. Opción 2: Título tecnólogo en cualquier núcleo básico de conocimiento. Nivel de lengua certificado* de mínimo B2 de acuerdo con el MCER en cada una de las 4 habilidades de dominio de lengua (Comprensión oral, Comprensión escrita, Producción oral, Producción escrita). Treinta (30) meses de experiencia en la instrucción/docencia de la lengua extranjera a impartir.Los instructores para programas de formación complementaria virtual, incluyendo bilingüismo, deberán acreditar capacitación relacionada con tutoría virtual, no inferior a 40 horas, además de cumplir los requisitos del perfil establecido en los diseños curriculares de cada programa como perfiles de instructor (en el caso de bilingüismo, el perfil está definido en el numeral 8 de la presente circular).
Los instructores que se contraten para orientar programas de formación titulada virtual o titulada a distancia, deberán acreditar capacitación relacionada con tutoría virtual, no inferior a 40 horas; tener experiencia certificada de mínimo seis (6) meses como tutor virtual, además de cumplir los requisitos del perfil establecido en los diseños curriculares de cada programa."</t>
  </si>
  <si>
    <t>SOLDADURA DE ESTRUCTURAS METALICAS CON ELECTRODO REVESTIDO</t>
  </si>
  <si>
    <t>"Requisitos académicos: requisitos académicos del instructor certificado comoinstructor certification training program (ictp) programa de entrenamiento para certificación de instructores. (nccer) además: alternativa 1técnico en el área ocupacional 83oficios y ocupaciones en transporte, operación de equipo, instalación y mantenimiento grupo 834ocupaciones de moldeo, forja, y montaje de estructuras metálicas subgrupo 8342soldadores. Alternativa 2 título de técnico profesional núcleos básicos de conocimiento deingeniería mecánica y afines; o ingeniería de minas, metalurgia y afines alternativa 3 título de tecnólogo en núcleos básicos de conocimiento deingeniería mecánica y afines; o ingeniería de minas, metalurgia y afines; o ingeniería industrial y afines alternativa 4título profesional universitario en núcleos básicos de conocimiento deingeniería mecánica y afines; o ingeniería de minas, metalurgia y afines. Experiencia laboral: experiencia laboral y/o especialización del instructor:alternativa 1cuarenta y dos (42) meses de experiencia relacionada distribuida asítreinta (30) meses de experiencia relacionada con el ejercicio de soldadura y doce (12) meses en docencia o instrucción certificada por entidad legalmente reconocidaalternativa 2treinta y seis (36) meses de experiencia relacionada distribuida asíveinticuatro (24) meses de experiencia relacionada con el ejercicio de soldadura y doce (12) meses en docencia o instrucción certificada por entidad legalmente reconocidaalternativa 3treinta (30) meses de experiencia relacionada distribuida asídieciocho (18) de experiencia relacionada con el ejercicio de soldadura y doce (12) meses en docenciaalternativa 4veinticuatro (24) meses de experiencia distribuidos asídoce (12) meses serán relacionados con el ejercicio de la soldadura y doce (12) meses serán en docencia"</t>
  </si>
  <si>
    <t>LUIS ALBERTO ALVAREZ ANDRADE</t>
  </si>
  <si>
    <t>ELECTRICISTA INDUSTRIAL</t>
  </si>
  <si>
    <t>"Requisitos académicos: los requisitos académicos mínimos que debe cumplir el equipo de instructores técnicos deben ser: · ingenieros en cualquier área temática de la electricidad. · tecnólogos en cualquier área temática de la electricidad. · licenciados en cualquier área temática de la electricidad. Experiencia laboral: tener experiencia de veinticuatro (24) meses en el desempeño de su profesiónposeer experiencia mínima de doce (12) meses en docencia en el área específica de su profesión"}</t>
  </si>
  <si>
    <t>MANTENIMIENTO E INSTALACION DE SISTEMAS SOLARES FOTOVOLTAICOS</t>
  </si>
  <si>
    <t>"Requisitos académicos: ¿profesionales en las áreas de ingeniero energético, eléctrico, electrónico, mecánico, licenciados en tecnologías ¿experiencia en instalación y mantenimiento de sistemas solares fotovoltaicos. ¿estudios enfocados al área de energías renovables. ¿formación pedagógica básica. ¿formular, ejecutar y evaluar proyectos. ¿trabajar en equipo ¿establecer procesos comunicativos asertivos. Manejar las tic asociadas al área objeto de la formación. Experiencia laboral: ¿dos años en procesos de instalación y mantenimiento de sistemas solares fotovoltaicos
seis meses en procesos de capacitación, formación profesional o su equivalente"</t>
  </si>
  <si>
    <t>MANTENIMIENTO ELECTRICO Y CONTROL ELECTRONICO DE AUTOMOTORES</t>
  </si>
  <si>
    <t>Requisitos académicos: tecnólogo nbc ingenieria mecanica y afines: opcion1tecnología en diagnóstico y gestión automotriz, tecnologia en mecanica automotriz, tecnología en mantenimiento mecatrónico de automotores,te cnologia en autotronica, tecnologia en mecanica automotriz diesel profesional universitario nbc ingenieria mecanica y afines opocion 2ingenieria automotriz, ingenieria en mecatronica, ingenieria mecatronica, ingenieria mecanica nbc ingenieria electronica, telecomunicaciones y afines opcion 3ingenieria electronica notadebe presentar certificacion en "habilitacion electrica en mantenimiento de vehiculos electricos e hibridos" experiencia laboral: treinta y seis (36) meses de experiencia laboral certificada en el área de mantenimiento de mantenimiento eléctrico o electrónico de vehículosde los cuales veinticuatro (24) meses estarán relacionados con el ejercicio de la profesión objeto de la formación profesional y doce (12) orientando procesos de formación en mantenimiento eléctrico o electrónico de vehículos</t>
  </si>
  <si>
    <t>YILMAR AYA BARRAGAN</t>
  </si>
  <si>
    <t>SOLDADURA DE PRODUCTOS METALICOS EN PLATINA</t>
  </si>
  <si>
    <t>"Requisitos académicos: técnico en el área ocupacional 83oficios y ocupaciones en transporte, operación de equipo, instalación y mantenimiento grupo 834ocupaciones de moldeo, forja, y montaje de estructuras metálicas subgrupo 8342soldadores. (ver anexo c. N. O). Alternativa 1 título de técnico profesional núcleos básicos de conocimiento deingeniería mecánica y afines; ver anexos(n. B. C. ), (titulos sena) alternativa 2 título de tecnólogo en núcleos básicos de conocimiento deingeniería mecánica y afines; o ingeniería de minas, metalurgia y afines; o ingeniería industrial y afines; o administración ver anexos(n. B. C. ), (titulos sena). Alternativa 3título profesional universitario en núcleos básicos de conocimiento deingeniería mecánica y afines; o ingeniería de minas, metalurgia y afines; u otras ingenierías. (ver anexo n. B. C). Experiencia laboral: cuarenta y dos (42) meses de experiencia relacionada distribuida asítreinta (30) meses de experiencia relacionada con el ejercicio de soldadura y doce (12) meses en docencia o instrucción certificada por entidad legalmente reconocidaalternativa 1treinta y seis (36) meses de experiencia relacionada distribuida asíveinticuatro (24) meses de experiencia relacionada con el ejercicio de soldadura y doce (12) meses en docencia o instrucción certificada por entidad legalmente reconocidaalternativa 2treinta (30) meses de experiencia relacionada distribuida asídieciocho (18) meses de experiencia relacionada con el ejercicio de soldadura y doce (12) meses en docenciaalternativa 3veinticuatro (24) meses de experiencia distribuidos así doce (12) meses serán relacionados con el ejercicio de la soldadura y doce (12) meses serán en docencia relacionada"</t>
  </si>
  <si>
    <t xml:space="preserve">KEVIN ALEJANDRO PEREZ ESCOBAR
</t>
  </si>
  <si>
    <t>MANTENIMIENTO DE EQUIPOS DE AIRE ACONDICIONADO Y REFRIGERACION</t>
  </si>
  <si>
    <t>Formación académica: ALTERNATIVA 1: TÍTULO DE TÉCNICO PROFESIONAL EN EL NÚCLEO BÁSICO DE CONOCIMIENTO: O INGENIERÍA ELÉCTRICA Y AFINES; O INGENIERÍA MECÁNICA Y AFINESALTERNATIVA 2: TÍTULO DE TECNÓLOGO EN EL NÚCLEO BÁSICO DE CONOCIMIENTO: INGENIERÍA INDUSTRIAL Y AFINES; O INGENIERÍA ELÉCTRICA Y AFINES; O INGENIERÍA MECÁNICA Y AFINES; U OTRAS INGENIERÍAS. ALTERNATIVA 3: TÍTULO PROFESIONAL UNIVERSITARIO EL NÚCLEO BÁSICO DE CONOCIMIENTO: INGENIERÍA INDUSTRIAL Y AFINES; O INGENIERÍA ELÉCTRICA Y AFINES; O INGENIERÍA MECÁNICA Y AFINES; U OTRAS INGENIERÍAS. y Experiencia Laboral: ALTERNATIVA 1:TREINTA Y SEIS (36) MESES DE EXPERIENCIA RELACIONADADISTRIBUIDA ASÍ: VEINTICUATRO (24) MESES DE EXPERIENCIA RELACIONADA CON EL EJERCICIO DE REFRIGERACIÓN, VENTILACIÓN Y CLIMATIZACIÓN Y DOCE (12) MESES EN DOCENCIA O INSTRUCCIÓN CERTIFICADA POR ENTIDAD LEGALMENTE RECONOCIDA. ALTERNATIVA 2: TREINTA (30) MESES DE EXPERIENCIA RELACIONADA DISTRIBUIDA ASÍ:DIECIOCHO (18) MESES DE EXPERIENCIA RELACIONADA CON EL EJERCICIO DE REFRIGERACIÓN, VENTILACIÓN Y CLIMATIZACIÓN Y DOCE (12) MESES EN DOCENCIA.ALTERNATIVA 3:   VEINTICUATRO (24) MESES DE EXPERIENCIA RELACIONADA DISTRIBUIDA ASÍ: DOCE (12) MESES DE EXPERIENCIA RELACIONADA CON EL EJERCICIO DE REFRIGERACIÓN, VENTILACIÓN Y CLIMATIZACIÓN Y DOCE (12) MESES EN DOCENCIA</t>
  </si>
  <si>
    <t>MANUEL ANTONIO FUERTES FIGUEROA</t>
  </si>
  <si>
    <t>EDUARDO JOSE OSORIO</t>
  </si>
  <si>
    <t>GESTIÓN DE RECURSOS NATURALES</t>
  </si>
  <si>
    <t>"Requisitos academicos: ¿El Programa Requiere De Un Equipo De Instructores Técnicos, Conformado PorIngenieros Ambientales, Ingenieros Forestales, Ingenieros Agrícolas, Y/O Técnicos Profesionales O Tecnólogos De Áreas Afines. Experiencia Laboral ¿Mínimo 24 Meses De Vinculación Laboral Con El Área De Su Profesión Especialista En Gestión Ambiental O Experto En Diagnóstico Ambiental De Los Recursos Naturales Renovables, Evaluación De Impacto Ambiental, Elaboración De Planes De Manejo Ambiental, Zonificación Ambiental De Ecosistemas Renovables, Manejo Y Conservación De Los Recursos Naturales Renovables"</t>
  </si>
  <si>
    <t>JANETH PANTOJA</t>
  </si>
  <si>
    <t>GUIANZA TURISTICA</t>
  </si>
  <si>
    <t>"Requisitos académicos: ¿técnico o tecnologo en guianza turística con tarjeta profesional, y profesional en ciencias sociales y profesional o tecnologo en administrador turístico. Experiencia laboral: ¿opción 1demostrar experiencia laboral de tres años en funciones relacionadas con el turismo 
opción 2demostrar experiencia laboral de dos años en funciones relacionadas con el turismo"</t>
  </si>
  <si>
    <t xml:space="preserve">MODELADO 3D PARA LA INDUSTRIA </t>
  </si>
  <si>
    <t>"Requisitos academicos: ALTERNATIVA 1:TÍTULO PROFESIONAL UNIVERSITARIO EL NÚCLEO BÁSICO DE CONOCIMIENTO DE INGENIERÍA MECÁNICA Y AFINES; O DISEÑO; O INGENIERÍA INDUSTRIAL Y AFINES, ARQUITECTURA.ALTERNATIVA 2:TÍTULO DE TECNÓLOGO EN EL NÚCLEO BÁSICO DE CONOCIMIENTO DE: INGENIERÍA MECÁNICA Y AFINES; O DISEÑO; O INGENIERÍA INDUSTRIAL Y AFINES, ARQUITECTURA.ALTERNATIVA 3:TÍTULO DE TÉCNICO PROFESIONAL EN EL NÚCLEO BÁSICO DE CONOCIMIENTO DE: INGENIERÍA MECÁNICA Y AFINES; O DISEÑO; O INGENIERÍA INDUSTRIAL Y AFINES, ARQUITECTURA. Experiencia Laboral;ALTERNATIVA 1: VEINTICUATRO (24) MESES DE EXPERIENCIA RELACIONADA DISTRIBUIDA ASÍ: DOCE (12) MESES DE EXPERIENCIA RELACIONADA CON EL EJERCICIO DE DISEÑO DE PRODUCTOS Y DOCE (12) MESES EN DOCENCIA. ALTERNATIVA 2:TREINTA (30) MESES DE EXPERIENCIA RELACIONADA DISTRIBUIDA ASÍ: DIECIOCHO (18) MESES DE EXPERIENCIA RELACIONADA CON EL EJERCICIO DE DISEÑO DE PRODUCTOS Y DOCE (12) MESES EN DOCENCIA. ALTERNATIVA 3:TREINTA Y SEIS (36) MESES DE EXPERIENCIA RELACIONADA DISTRIBUIDA ASÍ: VEINTICUATRO (24) MESES DE EXPERIENCIA RELACIONADA CON EL EJERCICIO DE DISEÑO DE PRODUCTOS  Y DOCE (12) MESES EN DOCENCIA O INSTRUCCIÓN CERTIFICADA POR ENTIDAD LEGALMENTE RECONOCIDA."</t>
  </si>
  <si>
    <t>PRIMEROS  AUXILIOS</t>
  </si>
  <si>
    <t>"Requisitos académicos: profesional en medicina o enfermería o tecnólogo (a) en atención prehospitalaria experiencia laboral: mínimo 24 meses de experiencia en áreas asistenciales mínimo 12 meses de experiencia en formación y/o educacion"</t>
  </si>
  <si>
    <t>YINETH BONILLA</t>
  </si>
  <si>
    <t>INFORMACION Y SERVICIO AL CLIENTE</t>
  </si>
  <si>
    <t>Requisitos académicos: profesional en administración comercial y de sistemas, y áreas relacionadas con la administración, mercadeo y ventas, formación pedagógica básica. Experiencia laboral: doce (12) meses de experiencia laboral en áreas administrativas o comerciales veinticuatro (24) de experiencia docencia</t>
  </si>
  <si>
    <t>LIBARDO SOLARTE</t>
  </si>
  <si>
    <t>PRODUCCION AGROPECUARIA ECOLOGICA PARA LA SOBERANIA ALIMENTARIA</t>
  </si>
  <si>
    <t>"Requisitos academicos: ALTERATIVA 1.  TÍTULO DE PROFESIONAL UNIVERSITARIO EN NÚCLEOS BÁSICOS DE CONOCIMIENTO DE: AGRONOMÍA; O INGENIERÍA AGRONÓMICA, PECUARIA Y AFINES; O MEDICINA VETERINARIA; O ZOOTECNIA; O INGENIERÍA AGRÍCOLA, FORESTAL Y AFINES; O EDUCACIÓN. (VER ANEXO N.B.C). ALTERATIVA 2.  TÍTULO DE TECNÓLOGO EN NÚCLEOS BÁSICOS DE CONOCIMIENTO DE: AGRONOMÍA; O INGENIERÍAS AGRONÓMICAS, PECUARIAS Y AFINES; O MEDICINA VETERINARIA; O ZOOTECNIA. (VER ANEXO N.B.C). Experiencia Laboral;ALTERATIVA 1.  VEINTICUATRO (24) MESES DE EXPERIENCIA RELACIONADA DISTRIBUIDOS ASÍ: DOCE (12) MESES ESTARÁN RELACIONADOS CON EL EJERCICIO DE PRODUCCIÓN DE ESPECIES MENORES Y DOCE (12) MESES EN LABORES DE DOCENCIA.ALTERATIVA 2.  TREINTA (30) MESES DE EXPERIENCIA RELACIONADA DISTRIBUIDA ASÍ: DIEZ Y OCHO (18) MESES RELACIONADOS CON EL EJERCICIO EN LA PRODUCCIÓN DE ESPECIES MENORES Y DIECIOCHO (12) MESES EN DOCENCIA."</t>
  </si>
  <si>
    <t>GENTIL YOTENGO</t>
  </si>
  <si>
    <t>VACANTES</t>
  </si>
  <si>
    <t>JEISY BEATRIZ LOPEZ MUESES
ANDREA MAYELI CASTELLANOS TOVAR</t>
  </si>
  <si>
    <r>
      <rPr>
        <b/>
        <sz val="10"/>
        <rFont val="Calibri Light"/>
        <family val="2"/>
        <scheme val="major"/>
      </rPr>
      <t xml:space="preserve">EDWARD IVAN PEÑAFIEL JURADO </t>
    </r>
    <r>
      <rPr>
        <sz val="10"/>
        <color rgb="FFFF0000"/>
        <rFont val="Calibri Light"/>
        <family val="2"/>
        <scheme val="major"/>
      </rPr>
      <t xml:space="preserve">
</t>
    </r>
  </si>
  <si>
    <t xml:space="preserve">
JHON ALEXANDER MURILLO   
</t>
  </si>
  <si>
    <t>SANDRO MARINO CABRERA GOMEZ
ANGELA CRISTINA LUCERO CEBALLOS</t>
  </si>
  <si>
    <t>BETZAIDA GABRIELA TANDIOY JACANAMIJOY</t>
  </si>
  <si>
    <t>REDES DE DATOS</t>
  </si>
  <si>
    <t>YIMI PRIETO 
EDINSON FERNANDO GUERRERO CANAMEJOY</t>
  </si>
  <si>
    <t>CAMILA ORTEGA- 
WILLIAN PULIDO</t>
  </si>
  <si>
    <t>KLAR VILLAMIZAR, 
LUIS CARLOS PATIÑO
MARLON FREDY BURBANO ARTEAGA</t>
  </si>
  <si>
    <t>ROSALBA REINA, 
ALBA LILIANA MAYA, , 
MARTIN MONCADA,
 JHON BOTINA</t>
  </si>
  <si>
    <t>MAURA NELSY JARAMILLO, 
MARIO ALFREDO RUANO GUERRERO , 
HEIDY KATERINE REYES LONDOÑO,
CRISTIAN ANYELO FLORIANO LOPEZ,
DIEGO DAVID TONGUINO,
 FRANKLIM BURBANO
DIEGO SEBASTIAN MAYORAL ANACONA</t>
  </si>
  <si>
    <r>
      <rPr>
        <b/>
        <sz val="12"/>
        <rFont val="Calibri"/>
        <family val="2"/>
        <scheme val="minor"/>
      </rPr>
      <t>LUIS CERON</t>
    </r>
    <r>
      <rPr>
        <b/>
        <sz val="12"/>
        <color rgb="FFFF0000"/>
        <rFont val="Calibri"/>
        <family val="2"/>
        <scheme val="minor"/>
      </rPr>
      <t xml:space="preserve">
</t>
    </r>
  </si>
  <si>
    <t>DORA LILIANA CANCHALA CHIRÁN</t>
  </si>
  <si>
    <r>
      <t xml:space="preserve">ADRIANA CECILIA SOLARTE ROSERO
</t>
    </r>
    <r>
      <rPr>
        <b/>
        <sz val="12"/>
        <rFont val="Calibri"/>
        <family val="2"/>
        <scheme val="minor"/>
      </rPr>
      <t>CARMEN ALICIA CERON CARDENAS</t>
    </r>
    <r>
      <rPr>
        <b/>
        <sz val="12"/>
        <color theme="1"/>
        <rFont val="Calibri"/>
        <family val="2"/>
        <scheme val="minor"/>
      </rPr>
      <t xml:space="preserve">   
JEFRY ALEXANDER RODRIGUEZ CUARAN</t>
    </r>
  </si>
  <si>
    <t>CARLOS ARMANDO BENAVIDES</t>
  </si>
  <si>
    <t xml:space="preserve">ALVARO ANDRES VERDUGO MORAN </t>
  </si>
  <si>
    <t>1 VACANTE</t>
  </si>
  <si>
    <r>
      <rPr>
        <b/>
        <sz val="12"/>
        <color rgb="FFFF0000"/>
        <rFont val="Calibri Light"/>
        <family val="2"/>
        <scheme val="major"/>
      </rPr>
      <t>1 VACANTE POR CHRISTIAN CAMILO DIAZ PEÑA</t>
    </r>
    <r>
      <rPr>
        <b/>
        <sz val="12"/>
        <color rgb="FF000000"/>
        <rFont val="Calibri Light"/>
        <family val="2"/>
        <scheme val="major"/>
      </rPr>
      <t xml:space="preserve">
</t>
    </r>
  </si>
  <si>
    <t>Institucional de Pedagogía - Actividad Física y Hábitos de Vida Saludables
134104 ASISTENCIA PARA LA INTELIGENCIA EMPRESARIAL</t>
  </si>
  <si>
    <t>SISTEMAS TELEINFORMATICOS
233108</t>
  </si>
  <si>
    <t>julian si</t>
  </si>
  <si>
    <t xml:space="preserve">HEIDI CABEZAS
</t>
  </si>
  <si>
    <t>ELABORACION DE PRODUCTOS ALIMENTICIOS</t>
  </si>
  <si>
    <t>ALTERNATIVA 1.
TÍTULO DE TÉCNICO PROFESIONAL EN EL NÚCLEO BÁSICO DE CONOCIMIENTO DE: INGENIERÍA
AGROINDUSTRIAL, ALIMENTOS Y AFINES. VER ANEXOS: (N.B.C.), (TITULOS SENA).
ALTERNATIVA 2.
TÍTULO DE TECNÓLOGO EN EL NÚCLEO BÁSICO DE CONOCIMIENTO DE: INGENIERÍA AGROINDUSTRIAL,
ALIMENTOS Y AFINES; INGENIERÍA QUÍMICA Y AFINES. VER ANEXOS: (N.B.C.), (TITULOS SENA).
ALTERNATIVA 3.
TÍTULO PROFESIONAL UNIVERSITARIO EN DISCIPLINA ACADÉMICA DEL NÚCLEO BÁSICO DE CONOCIMIENTO
EN: INGENIERÍA AGROINDUSTRIAL, ALIMENTOS Y AFINES; INGENIERÍA QUÍMICA Y AFINES. VER ANEXOS:
(N.B.C.), (TITULOS SENA). ALTERNATIVA 1.
TREINTA (36) MESES DE EXPERIENCIA RELACIONADA DISTRIBUIDA ASÍ: DIEZ Y OCHO (24) MESES
RELACIONADOS CON EL EJERCICIO DE PROCESAMIENTO DE ALIMENTOS; Y DOCE (12) MESES EN DOCENCIA.
ALTERNATIVA 2.
TREINTA (30) MESES DE EXPERIENCIA RELACIONADA DISTRIBUIDA ASÍ: DIEZ Y OCHO (18) MESES
RELACIONADOS CON EL EJERCICIO DE PROCESAMIENTO DE ALIMENTOS; Y DOCE (12) MESES EN DOCENCIA.
ALTERNATIVA 3.
VEINTICUATRO (24) MESES DE EXPERIENCIA RELACIONADA DISTRIBUIDOS ASÍ: DOCE (12) MESES ESTARÁN
RELACIONADOS CON EL EJERCICIO DE PROCESAMIENTO DE ALIMENTOS; Y DOCE (12) MESES EN DOCENCIA</t>
  </si>
  <si>
    <t>PROFESIONAL EN INGENIERÍA DE SISTEMAS, INGENIERÍA INFORMÁTICA, INGENIERÍA ELECTRÓNICA,
INGENIERÍA DE TELECOMUNICACIONES, CON CONOCIMIENTO Y EXPERIENCIA COMPROBADA EN REDES DE
DATOS, INSTALACIÓN, CONFIGURACIÓN Y ADMINISTRACIÓN DE EQUIPOS ACTIVOS DE REDES, SISTEMAS  RED, PLATAFORMAS DE ADMINISTRACIÓN Y GESTIÓN DE REDES.
PARA LA COMPETENCIA SE REQUIERE PREFERIBLEMENTE QUE EL INSTRUCTOR CUENTE CON
ESPECIALIZACIÓN PROFESIONAL O TECNOLÓGICA RELACIONADOS CON LA ESPECIALIDAD OBJETO DE
FORMACIÓN O CON LA CERTIFICACIÓN INTERNACIONAL CCNA.  DIECIOCHO (18) MESES DE EXPERIENCIA: DE LOS CUALES DOCE (12) MESES ESTARÁN RELACIONADOS CON
EL EJERCICIO DE LA PROFESIÓN U OFICIO CON LA COMPETENCIA A ORIENTAR Y SEIS (6) MESES EN LABORES
DE DOCENCIA.</t>
  </si>
  <si>
    <t xml:space="preserve">
RUBEN DARIO CASANOVA, 
DIEGO DUARTE, 
</t>
  </si>
  <si>
    <t>ludi mar maya</t>
  </si>
  <si>
    <t>JENIFER SANCHEZ</t>
  </si>
  <si>
    <r>
      <t xml:space="preserve">ROSA  ORLADI MUÑOZ GALINDEZ, 
</t>
    </r>
    <r>
      <rPr>
        <b/>
        <sz val="12"/>
        <rFont val="Arial"/>
        <family val="2"/>
      </rPr>
      <t>DEYSY TORRES,</t>
    </r>
    <r>
      <rPr>
        <b/>
        <sz val="12"/>
        <color theme="1"/>
        <rFont val="Arial"/>
        <family val="2"/>
      </rPr>
      <t xml:space="preserve"> 
</t>
    </r>
  </si>
  <si>
    <t xml:space="preserve">RUBY SUSANA CHAVES DELGADO
EDICSON PERDOMO  GEOVANY MONTOYA
</t>
  </si>
  <si>
    <t xml:space="preserve">
MARICELA VIVIANA LOPEZ ZAMORA</t>
  </si>
  <si>
    <t xml:space="preserve">EFRAIN MURILLO- MARIBEL DELGADO
</t>
  </si>
  <si>
    <r>
      <rPr>
        <b/>
        <sz val="12"/>
        <rFont val="Calibri Light"/>
        <family val="2"/>
        <scheme val="major"/>
      </rPr>
      <t>SEBASTIAN ENRIQUEZ OSORIO</t>
    </r>
    <r>
      <rPr>
        <b/>
        <sz val="12"/>
        <color theme="1"/>
        <rFont val="Calibri Light"/>
        <family val="2"/>
        <scheme val="major"/>
      </rPr>
      <t xml:space="preserve">
</t>
    </r>
  </si>
  <si>
    <r>
      <rPr>
        <b/>
        <sz val="12"/>
        <color rgb="FFFF0000"/>
        <rFont val="Calibri Light"/>
        <family val="2"/>
        <scheme val="major"/>
      </rPr>
      <t xml:space="preserve"> POR RUTH  ALVARADO </t>
    </r>
    <r>
      <rPr>
        <b/>
        <sz val="12"/>
        <color theme="1"/>
        <rFont val="Calibri Light"/>
        <family val="2"/>
        <scheme val="major"/>
      </rPr>
      <t xml:space="preserve">
</t>
    </r>
  </si>
  <si>
    <r>
      <t xml:space="preserve">ALBA MILENA RUIZ CABRERA
</t>
    </r>
    <r>
      <rPr>
        <b/>
        <sz val="12"/>
        <color rgb="FFFF0000"/>
        <rFont val="Calibri"/>
        <family val="2"/>
        <scheme val="minor"/>
      </rPr>
      <t>JASLYTH JULIANA  ERASO CASANOVA</t>
    </r>
  </si>
  <si>
    <t>NO SALIR CONTRATO DE JASLITH</t>
  </si>
  <si>
    <t>DIANA MERCEDES QUICENO BEDOYA</t>
  </si>
  <si>
    <t xml:space="preserve"> NARLY ARAGON
</t>
  </si>
  <si>
    <t>ADRIANA CAROLINA BURBANO</t>
  </si>
  <si>
    <r>
      <t xml:space="preserve">MAGALY BUSTOS - 
</t>
    </r>
    <r>
      <rPr>
        <b/>
        <sz val="12"/>
        <color rgb="FFFF0000"/>
        <rFont val="Arial"/>
        <family val="2"/>
      </rPr>
      <t xml:space="preserve"> </t>
    </r>
  </si>
  <si>
    <t>GINA GODOY</t>
  </si>
  <si>
    <r>
      <rPr>
        <b/>
        <sz val="10"/>
        <color theme="1"/>
        <rFont val="Calibri Light"/>
        <family val="2"/>
        <scheme val="major"/>
      </rPr>
      <t>JUAN CARLOS BAHAMON VARGAS</t>
    </r>
    <r>
      <rPr>
        <sz val="10"/>
        <color theme="1"/>
        <rFont val="Calibri Light"/>
        <family val="2"/>
        <scheme val="major"/>
      </rPr>
      <t xml:space="preserve">
</t>
    </r>
  </si>
  <si>
    <t xml:space="preserve">ESTEBAN GALEANO
</t>
  </si>
  <si>
    <t xml:space="preserve">CARLOS ANDRES CASTILLO DUQUE
</t>
  </si>
  <si>
    <t xml:space="preserve"> MARIA MAGDALENA GELPUD MORA, 
</t>
  </si>
  <si>
    <t xml:space="preserve">  
JOSE  LUIS ANGULO HUACA, 
JHONNY ALEXANDER MENDEZ GARCIA
GLORIA AMPARO GOMEZ
</t>
  </si>
  <si>
    <t xml:space="preserve"> EYLEN SUAZA/ SANDRA RIOS</t>
  </si>
  <si>
    <t>MARIBEL ACOSTA</t>
  </si>
  <si>
    <t xml:space="preserve">MARIANELA MARTINEZ TOBAR
MONICA MARGARITA LATORRE LOMBANA
ANGELINA GARZON ALVAREZ
MIRIAN YANETH LASSO QUETA
NELLY  ORDOÑEZ MUÑOZ 
 </t>
  </si>
  <si>
    <t xml:space="preserve">VACANTE </t>
  </si>
  <si>
    <t>VACANTE</t>
  </si>
  <si>
    <t>VACANTES DE CONSUELO Y DOLLY</t>
  </si>
  <si>
    <t>3 VACANTES</t>
  </si>
  <si>
    <t xml:space="preserve">ANDRES FELIPE GUERREA
</t>
  </si>
  <si>
    <r>
      <t xml:space="preserve">  </t>
    </r>
    <r>
      <rPr>
        <b/>
        <sz val="12"/>
        <color rgb="FFFF0000"/>
        <rFont val="Arial"/>
        <family val="2"/>
      </rPr>
      <t>VACANTE</t>
    </r>
  </si>
  <si>
    <t xml:space="preserve">JUAN PABLO CORREA OSPINA   </t>
  </si>
  <si>
    <t>ECOLOGO</t>
  </si>
  <si>
    <t>complementario</t>
  </si>
  <si>
    <t>CONTABILIZACION DE OPERACIONES DE LA EMPRESA</t>
  </si>
  <si>
    <t>vacantes gina arias , mariestella</t>
  </si>
  <si>
    <t>vacantes</t>
  </si>
  <si>
    <t>EL PROGRAMA REQUIERE DE UN EQUIPO DE INSTRUCTORES CONFORMADO POR
PROFESIONALES CONFORMADOS EN ALGUNA DE LAS SIGUIENTES ÁREAS:
CONTADURÍA PÚBLICA 	MÍNIMO 24 MESES DE VINCULACIÓN LABORAL EN EL ÁREA FINANCIERA.
-	PREFERIBLEMENTE CON ESPECIALIZACIÓN EN FINANZAS.
-	1 AÑO EN LABORES DE DOCENCIA Y/ O FORMACIÓN PARA EL TRABAJO Y DESARROLLO</t>
  </si>
  <si>
    <t>elaboracion de productos artesanalaes con recursos naturales</t>
  </si>
  <si>
    <t>REQUISITOS ACADÉMICOS
CERTIFICADO DE APTITUD PROFESIONAL EN EL ÁREA OCUPACIONAL 52 OCUPACIONES TÉCNICAS Y ESPECIALIZADAS EN ARTE, CULTURA, ESPARCIMIENTO Y DEPORTE. GRUPO 526: ARTESANOS SUBGRUPO 5263- ARTESANOS EN TRABAJOS EN MADERA. (VER ANEXO C.N.O).
ALTERNATIVA 1: 
CERTIFICADO DE TÉCNICO EN EL ÁREA OCUPACIONAL 52 OCUPACIONES TÉCNICAS Y ESPECIALIZADAS EN ARTE, CULTURA, ESPARCIMIENTO Y DEPORTE. GRUPO 526: ARTESANOS SUBGRUPO 5263- ARTESANOS EN MADERA. (VER ANEXO C.N.O).
ALTERNATIVA 2: 
TÍTULO DE TÉCNICO PROFESIONAL EN EL NÚCLEO BÁSICO DE CONOCIMIENTO: DISEÑO. (VER ANEXO N.B.C)
ALTERNATIVA 3
TÍTULO DE TECNÓLOGO EN EL NÚCLEO BÁSICO DE CONOCIMIENTO DE: ARTES PLÁSTICAS, VISUALES Y AFINES; O DISEÑO. (VER ANEXO N.B.C).
ALTERNATIVA 4
TÍTULO PROFESIONAL UNIVERSITARIO EL NÚCLEO BÁSICO DE CONOCIMIENTO DE: ARTES PLÁSTICAS, VISUALES Y AFINES; O DISEÑO. (VER ANEXO N.B.C).REQUISITOS DE EXPERIENCIA LABORAL
CUARENTA Y OCHO (48) MESES DE EXPERIENCIA RELACIONADA DISTRIBUIDA ASÍ: TREINTA Y SEIS (36) MESES DE EXPERIENCIA RELACIONADA CON EL EJERCICIO DE ARTESANÍAS MADERABLES Y NO MADERABLES, Y DOCE (12) MESES EN DOCENCIA O INSTRUCCIÓN CERTIFICADA POR ENTIDAD LEGALMENTE RECONOCIDA.
ALTERNATIVA 1
CUARENTA Y DOS (42) MESES DE EXPERIENCIA RELACIONADA DISTRIBUIDA ASÍ: TREINTA (30) MESES DE EXPERIENCIA RELACIONADA CON EL EJERCICIO DE ARTESANÍAS MADERABLES Y NO MADERABLES Y DOCE (12) MESES EN DOCENCIA O INSTRUCCIÓN CERTIFICADA POR ENTIDAD LEGALMENTE RECONOCIDA.
ALTERNATIVA 2
TREINTA Y SEIS (36) MESES DE EXPERIENCIA RELACIONADA DISTRIBUIDA ASÍ: VEINTICUATRO (24) MESES DE EXPERIENCIA RELACIONADA CON EL EJERCICIO DE ARTESANÍAS MADERABLES Y NO MADERABLES Y DOCE (12) MESES EN DOCENCIA O INSTRUCCIÓN CERTIFICADA POR ENTIDAD LEGALMENTE RECONOCIDA.
ALTERNATIVA 3
TREINTA (30) MESES DE EXPERIENCIA RELACIONADA DISTRIBUIDA ASÍ: DIECIOCHO (18) MESES DE EXPERIENCIA RELACIONADA CON EL EJERCICIO DE ARTESANÍAS MADERABLES Y NO MADERABLES Y DOCE (12) MESES EN DOCENCIA.
ALTERNATIVA 4
VEINTICUATRO (24) MESES DE EXPERIENCIA RELACIONADA DISTRIBUIDA ASÍ: DOCE (12) MESES DE EXPERIENCIA RELACIONADA CON EL EJERCICIO DE ARTESANÍAS MADERABLES Y NO MADERABLES Y DOCE (12) MESES EN DOCENCIA.</t>
  </si>
  <si>
    <t>[4:05 p. m., 29/1/2025] Edgar Ramirez: REQUISITOS ACADÉMICOS:
FORMACIÓN PROFESIONAL EN CIENCIAS ECONÓMICAS, ADMINISTRATIVAS Y CONTABLES.VPREFERIBLEMENTE CON CERTIFICACIÓN EN COMPETENCIAS LABORALES ESPECÍFICAS.
[4:05 p. m., 29/1/2025] Edgar Ramirez: EXPERIENCIA LABORAL:
VEINTICUATRO (24) MESES DE EXPERIENCIA: DE LOS CUALES DIECIOCHO MESES (18) ESTARÁN RELACIONADOS CON EL EJERCICIO DE LA PROFESIÓN U OFICIO</t>
  </si>
  <si>
    <t>MARITZA LUNA</t>
  </si>
  <si>
    <t>TECNICO</t>
  </si>
  <si>
    <t>JUZGAMIENTO Y REGLAMENTACION DEPROTIVA</t>
  </si>
  <si>
    <t>EDUIN ORTEGA LEMUS</t>
  </si>
  <si>
    <t>"Requisitos académicos: tecnólogo en actividad física o tecnólogo en entrenamiento deportivo o áreas afines. Licenciado en educación física o profesional en ciencias del deporte o profesional en deporte y actividad física. Experiencia laboral: experiencia laboral:nivel tecnólogo mínimo 24 meses de experiencia laboral en el área objeto del desempeñonivel profesionalmínimo 12 meses de experiencia laboral en el área objeto del desempeñoexperiencia docente:mínimo 6 meses de experiencia docente en el área objeto de la formación"</t>
  </si>
  <si>
    <t>YISELLE CARNDENAS, MARIA ALEJANDRA OROZCO</t>
  </si>
  <si>
    <t>vacantes BAYRON RUIZ</t>
  </si>
  <si>
    <t>JORGE RIVAS</t>
  </si>
  <si>
    <t xml:space="preserve">1 VACANTE
</t>
  </si>
  <si>
    <t>yeimy caterine chicue</t>
  </si>
  <si>
    <t>CERTIFICACIÓN EN GESTION DEL DESARROLLO DEL TALENTO HUMANO</t>
  </si>
  <si>
    <t>VACANTES 2</t>
  </si>
  <si>
    <t>ALTERNATIVA 1: PROFESIONAL EN CIENCIAS SOCIALES, ECONÓMICAS Y ADMINISTRATIVAS,
ALTERNATIVA 2: TECNÓLOGO EN RECURSOS HUMANOS REQUISITOS DE EXPERIENCIA LABORAL
ALTERNATIVA 1: VEINTICUATRO (24) MESES DE EXPERIENCIA: DE LOS CUALES DIECIOCHO (18) MESES ESTARÁN RELACIONADOS CON EL EJERCICIO DE LA PROFESIÓN U OFICIO OBJETO DE LA FORMACIÓN PROFESIONAL Y SEIS (6) MESES EN LABORES DE DOCENCIA.
ALTERNATIVA 2: TREINTA Y SEIS  (36) MESES DE EXPERIENCIA: DE LOS CUALES VEINTICUATRO (24) MESES ESTARÁN RELACIONADOS CON EL EJERCICIO DE LA PROFESIÓN U OFICIO OBJETO DE LA FORMACIÓN PROFESIONAL Y DOCE (12) MESES EN LABORES DE DOCENCIA.</t>
  </si>
  <si>
    <t>MARIA ALEJANDRA MAMIAN, ANGIE MARCELA CHICUNQUE</t>
  </si>
  <si>
    <t>ELABORACION DE OBJETOS UTILITARIOS Y DECORATIVOS EN CERAMICA</t>
  </si>
  <si>
    <t>Profesional en Diseño Industrial, diseño textil, Artes Plásticas, Diseño gráfico, Maestro Textil, Técnico Artesanal, técnico en cerámica o Artesano experiencia docente mínima de 6 meses o laboral de 1 año en el área especifica</t>
  </si>
  <si>
    <t xml:space="preserve">PRACTICAS DE ALIMENTACION PARA POLLOS DE ENGORDE </t>
  </si>
  <si>
    <t>TÍTULO PROFESIONAL EN: MEDICINA VETERINARIA,  MEDICINA VETERINARIA Y ZOOTECNIA,  ZOOTECNIA</t>
  </si>
  <si>
    <t>EL PROGRAMA REQUIERE DE UN EQUIPO DE INSTRUCTORES CONFORMADO POR
PROFESIONALES CONFORMADOS EN ALGUNA DE LAS SIGUIENTES ÁREAS:
CONTADURÍA PÚBLICA 	MÍNIMO 24 MESES DE VINCULACIÓN LABORAL EN EL ÁREA FINANCIERA.
-	PREFERIBLEMENTE CON ESPECIALIZACIÓN EN FINANZAS.
-	1 AÑO EN LABORES DE DOCENCIA Y/ O FORMACIÓN PARA EL TRABAJO Y DESARROLLO VEINTICUATRO (24) MESES DE EXPERIENCIA DE LOS CUALES: 
DIECIOCHO (18) MESES  RELACIONADOS CON EL EJERCICIO DE LA PROFESIÓN U OFICIO OBJETO DE LA FORMACIÓN PROFESIONAL Y SEIS (6) MESES EN LABORES DE DOCENCIA.</t>
  </si>
  <si>
    <t>3 vacantes</t>
  </si>
  <si>
    <t>ALBA LUCY MENESES GUANCHA</t>
  </si>
  <si>
    <t xml:space="preserve">VACANTE
</t>
  </si>
  <si>
    <t xml:space="preserve">LISBETH YURANI LAGOS
</t>
  </si>
  <si>
    <r>
      <t xml:space="preserve">YULY ANABELL LUNA DELGADO </t>
    </r>
    <r>
      <rPr>
        <b/>
        <sz val="12"/>
        <color rgb="FFFF0000"/>
        <rFont val="Calibri Light"/>
        <family val="2"/>
        <scheme val="major"/>
      </rPr>
      <t xml:space="preserve">
</t>
    </r>
  </si>
  <si>
    <r>
      <rPr>
        <b/>
        <sz val="12"/>
        <rFont val="Calibri Light"/>
        <family val="2"/>
        <scheme val="major"/>
      </rPr>
      <t>CRISTIAN ALEJANDRO HERNANDEZ LOZANO</t>
    </r>
    <r>
      <rPr>
        <b/>
        <sz val="12"/>
        <color theme="4" tint="-0.499984740745262"/>
        <rFont val="Calibri Light"/>
        <family val="2"/>
        <scheme val="major"/>
      </rPr>
      <t xml:space="preserve"> , 
</t>
    </r>
  </si>
  <si>
    <t xml:space="preserve">MARLON ANTONIO MONSALVE PANTOJA
</t>
  </si>
  <si>
    <t>RIGOBERTO GUERRERO</t>
  </si>
  <si>
    <t xml:space="preserve">MARITZA  </t>
  </si>
  <si>
    <t>LUISA BAÑOL</t>
  </si>
  <si>
    <r>
      <t xml:space="preserve">MISSEN IVAN ORDOÑEZ GARCIA
FABER YAMYD ORTIZ CAICEDO
JONNY ALEXANDER CAJAS ARIAS
WILLIAN FAVIAN GONZALEZ ORTEGON
</t>
    </r>
    <r>
      <rPr>
        <b/>
        <sz val="12"/>
        <rFont val="Arial"/>
        <family val="2"/>
      </rPr>
      <t xml:space="preserve">JULIAN DAVID VALENCIA SANTANDER
</t>
    </r>
  </si>
  <si>
    <t xml:space="preserve"> NATALIA CAICEDO
KEIDY TATIANA SANTANDER MUÑOS</t>
  </si>
  <si>
    <t xml:space="preserve">
LUZ HERMENCIA BENAVIDES BENAVIDES
</t>
  </si>
  <si>
    <r>
      <t xml:space="preserve">
</t>
    </r>
    <r>
      <rPr>
        <b/>
        <sz val="12"/>
        <rFont val="Calibri Light"/>
        <family val="2"/>
        <scheme val="major"/>
      </rPr>
      <t>CATHERINE DAYANA MEZA BOTINA</t>
    </r>
    <r>
      <rPr>
        <b/>
        <sz val="12"/>
        <color rgb="FFFF0000"/>
        <rFont val="Calibri Light"/>
        <family val="2"/>
        <scheme val="major"/>
      </rPr>
      <t xml:space="preserve">
</t>
    </r>
  </si>
  <si>
    <t xml:space="preserve">EDINSON ERAZO LUNA
JUAN ENRIQUE SILVA BARRERA
LUIS ALEJANDRO ENRIQUEZ GONZALEZ  
YURI MARTIZA ORDOÑEZ-
JHON MARIO JAMIOY JUAGIBIOY
</t>
  </si>
  <si>
    <t xml:space="preserve">  CONSUELO CATUCHE
DOLLY ENRIQUEZ
</t>
  </si>
  <si>
    <t xml:space="preserve">RUBY SENEIDA ARBELAEZ CHANCHI
MARIA TERESA RUBIO RUIZ
ADRIANA DEL PILAR BENAVIDES REYNA  
PAULA MARITZA BRAVO SALAZAR  </t>
  </si>
  <si>
    <r>
      <t xml:space="preserve">
3</t>
    </r>
    <r>
      <rPr>
        <b/>
        <sz val="12"/>
        <color rgb="FFFF0000"/>
        <rFont val="Calibri Light"/>
        <family val="2"/>
        <scheme val="major"/>
      </rPr>
      <t xml:space="preserve"> VACANTE</t>
    </r>
    <r>
      <rPr>
        <b/>
        <sz val="12"/>
        <rFont val="Calibri Light"/>
        <family val="2"/>
        <scheme val="major"/>
      </rPr>
      <t xml:space="preserve">  (HUARIN-DAVID HURTADO- DIANA MARROQUIN)</t>
    </r>
  </si>
  <si>
    <t xml:space="preserve">MARIA CAMILA  ENRIQUEZ RICAURTE
OSCAR EDUARDO PEÑA LOPEZ
ALEXANDRA MAGALY DIAZ GARCIA
KARINA ANDREA GALVIS GARCIA
LUZ ANGELA BONILLA PENAGOS  
EMILY SARMIENTO
</t>
  </si>
  <si>
    <t xml:space="preserve">VACANTES </t>
  </si>
  <si>
    <t xml:space="preserve">CARLOS ANDRES ROJAS CLAROS </t>
  </si>
  <si>
    <t>2 VACANTE</t>
  </si>
  <si>
    <r>
      <t xml:space="preserve">
</t>
    </r>
    <r>
      <rPr>
        <b/>
        <sz val="12"/>
        <rFont val="Arial"/>
        <family val="2"/>
      </rPr>
      <t xml:space="preserve">SANDRA MARLEY ACEVEDO RODRIGUEZ </t>
    </r>
  </si>
  <si>
    <r>
      <t xml:space="preserve">ALDEMAR CORDOBA / 
RUBIRA JANETH CABRERA 
ANDREA CAROLINA BRAVO VALLEJO
</t>
    </r>
    <r>
      <rPr>
        <b/>
        <sz val="12"/>
        <rFont val="Arial"/>
        <family val="2"/>
      </rPr>
      <t xml:space="preserve"> </t>
    </r>
  </si>
  <si>
    <t xml:space="preserve">YUDI PAOLA MUÑOZ YELA
</t>
  </si>
  <si>
    <t xml:space="preserve">
ANA CAROLINA CHAMORRO MUÑOZ</t>
  </si>
  <si>
    <t xml:space="preserve">
Luzcelly sanchez  </t>
  </si>
  <si>
    <t xml:space="preserve">YERALDIN CAMILA QUIMBAYA MORENO
</t>
  </si>
  <si>
    <t>vacante</t>
  </si>
  <si>
    <r>
      <rPr>
        <b/>
        <sz val="12"/>
        <color rgb="FFFF0000"/>
        <rFont val="Calibri"/>
        <family val="2"/>
        <scheme val="minor"/>
      </rPr>
      <t>ANA MILENA VARGAS</t>
    </r>
    <r>
      <rPr>
        <b/>
        <sz val="12"/>
        <rFont val="Calibri"/>
        <family val="2"/>
        <scheme val="minor"/>
      </rPr>
      <t xml:space="preserve"> .
Karen lucero</t>
    </r>
  </si>
  <si>
    <t>CLEMENTE MARTINEZ</t>
  </si>
  <si>
    <t>PAOLA CUARAN</t>
  </si>
  <si>
    <r>
      <t>EBLIN TOVAR</t>
    </r>
    <r>
      <rPr>
        <b/>
        <sz val="12"/>
        <color rgb="FFFF0000"/>
        <rFont val="Calibri Light"/>
        <family val="2"/>
        <scheme val="major"/>
      </rPr>
      <t xml:space="preserve">
</t>
    </r>
  </si>
  <si>
    <r>
      <t xml:space="preserve">
 LORENA ORDOÑEZ, </t>
    </r>
    <r>
      <rPr>
        <b/>
        <sz val="12"/>
        <color rgb="FFFF0000"/>
        <rFont val="Calibri Light"/>
        <family val="2"/>
        <scheme val="major"/>
      </rPr>
      <t xml:space="preserve">
</t>
    </r>
  </si>
  <si>
    <t xml:space="preserve">LILIA MARGOTH MONTEALEGRE
</t>
  </si>
  <si>
    <t xml:space="preserve">ALAIN DE LA HOZ, </t>
  </si>
  <si>
    <t>, LICETH CARRILLO , YULI DIAZ</t>
  </si>
  <si>
    <t>JAZMIN BURBANO</t>
  </si>
  <si>
    <t>PENDIENTE</t>
  </si>
  <si>
    <t>ALBA LINLIANA MAYA PENDIENTE0</t>
  </si>
  <si>
    <t>EYLEN SUAZA</t>
  </si>
  <si>
    <t>CONVOCAR</t>
  </si>
  <si>
    <t xml:space="preserve">CONVOCAR
</t>
  </si>
  <si>
    <t xml:space="preserve">PENDIENTE HEYDI CATERINE REYES
</t>
  </si>
  <si>
    <t>COVOCAR</t>
  </si>
  <si>
    <t>VACANTE MAS GUIANZA TURISTICA</t>
  </si>
  <si>
    <t>MISSEN PENDOENTEM JHONY CAJAS, JULIAN DAVID VALENCIA</t>
  </si>
  <si>
    <t>NATALIA CAICEDO CONVOCAR, KEYDY TATIANA SANTANDER PENDIENTE</t>
  </si>
  <si>
    <t>CARMEN CERON PENDIENTE</t>
  </si>
  <si>
    <t>JAMIOY PENDIENTE</t>
  </si>
  <si>
    <t xml:space="preserve">PENDIETE MARIANELA MARTINEZ, MONICA LATORRES, </t>
  </si>
  <si>
    <t xml:space="preserve">PENDIENTE RUBY SENAIDA , MARIA TERESA, ADRIANA DEL PILAR B
</t>
  </si>
  <si>
    <t xml:space="preserve">MARIA CAMILA PENDIENTE, KARINA GALVIS, </t>
  </si>
  <si>
    <t xml:space="preserve">PENDIETNTE </t>
  </si>
  <si>
    <t>LILIA JIMENEZ</t>
  </si>
  <si>
    <t>OK</t>
  </si>
  <si>
    <t>SIGEP</t>
  </si>
  <si>
    <t>GESTION ADMINISTRATIVA, SISTEMAS</t>
  </si>
  <si>
    <t>vancantes</t>
  </si>
  <si>
    <t>ANGIE MARCELA CHICUNQUE</t>
  </si>
  <si>
    <t xml:space="preserve">1 vacante
</t>
  </si>
  <si>
    <t>COMPLEMENTARIO</t>
  </si>
  <si>
    <t>EXCEL POWER POIN WORD OFFICE</t>
  </si>
  <si>
    <t>TECNOLOGO O PROFESIONAL EN AREAAS RELACIONADAS CON LAS TICS, MINIMO 12 MESES DE EXPERIENCIA LABORAL, DE LOS CUALES 6 MESES ESTAR  RELACIONADOS CON EL EJERCICIO DE LA PROFESION U OBJETO OFICIO D EL FPI Y SEIS MESES DEN LABORES DE DOCENCIA EN EL AREA DE OFIMATICA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</si>
</sst>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43" formatCode="_-* #,##0.00_-;\-* #,##0.00_-;_-* &quot;-&quot;??_-;_-@_-"/>
    <numFmt numFmtId="164" formatCode="_(* #,##0.00_);_(* \(#,##0.00\);_(* &quot;-&quot;??_);_(@_)"/>
    <numFmt numFmtId="165" formatCode="_(* #,##0_);_(* \(#,##0\);_(* &quot;-&quot;??_);_(@_)"/>
  </numFmts>
  <fonts count="48" x14ac:knownFonts="1">
    <font>
      <sz val="11"/>
      <color theme="1"/>
      <name val="Calibri"/>
      <family val="2"/>
      <scheme val="minor"/>
    </font>
    <font>
      <sz val="11"/>
      <color theme="1"/>
      <name val="Calibri"/>
      <family val="2"/>
      <scheme val="minor"/>
    </font>
    <font>
      <sz val="10"/>
      <name val="Arial"/>
      <family val="2"/>
    </font>
    <font>
      <b/>
      <sz val="8"/>
      <name val="Arial"/>
      <family val="2"/>
    </font>
    <font>
      <sz val="8"/>
      <name val="Arial"/>
      <family val="2"/>
    </font>
    <font>
      <b/>
      <sz val="8"/>
      <color indexed="8"/>
      <name val="Arial"/>
      <family val="2"/>
    </font>
    <font>
      <sz val="11"/>
      <color theme="1"/>
      <name val="Arial"/>
      <family val="2"/>
    </font>
    <font>
      <b/>
      <sz val="8"/>
      <color theme="1"/>
      <name val="Arial"/>
      <family val="2"/>
    </font>
    <font>
      <sz val="9"/>
      <name val="Arial"/>
      <family val="2"/>
    </font>
    <font>
      <sz val="9"/>
      <color theme="1"/>
      <name val="Arial"/>
      <family val="2"/>
    </font>
    <font>
      <sz val="11"/>
      <name val="Arial"/>
      <family val="2"/>
    </font>
    <font>
      <sz val="8"/>
      <color theme="1"/>
      <name val="Arial"/>
      <family val="2"/>
    </font>
    <font>
      <b/>
      <sz val="11"/>
      <color theme="1"/>
      <name val="Arial"/>
      <family val="2"/>
    </font>
    <font>
      <sz val="10"/>
      <color theme="1"/>
      <name val="Arial"/>
      <family val="2"/>
    </font>
    <font>
      <sz val="12"/>
      <color theme="1"/>
      <name val="Calibri"/>
      <family val="2"/>
      <scheme val="minor"/>
    </font>
    <font>
      <sz val="12"/>
      <color theme="1"/>
      <name val="Arial"/>
      <family val="2"/>
    </font>
    <font>
      <b/>
      <sz val="14"/>
      <color rgb="FFFF0000"/>
      <name val="Arial"/>
      <family val="2"/>
    </font>
    <font>
      <b/>
      <sz val="14"/>
      <name val="Arial"/>
      <family val="2"/>
    </font>
    <font>
      <b/>
      <sz val="14"/>
      <color theme="0"/>
      <name val="Arial"/>
      <family val="2"/>
    </font>
    <font>
      <b/>
      <sz val="12"/>
      <color theme="0"/>
      <name val="Arial"/>
      <family val="2"/>
    </font>
    <font>
      <sz val="12"/>
      <color theme="0"/>
      <name val="Arial"/>
      <family val="2"/>
    </font>
    <font>
      <sz val="11"/>
      <color rgb="FFFF0000"/>
      <name val="Arial"/>
      <family val="2"/>
    </font>
    <font>
      <b/>
      <sz val="12"/>
      <name val="Arial"/>
      <family val="2"/>
    </font>
    <font>
      <sz val="12"/>
      <name val="Arial"/>
      <family val="2"/>
    </font>
    <font>
      <b/>
      <sz val="9"/>
      <name val="Arial"/>
      <family val="2"/>
    </font>
    <font>
      <sz val="9"/>
      <color rgb="FF000000"/>
      <name val="Arial"/>
      <family val="2"/>
    </font>
    <font>
      <sz val="10"/>
      <color rgb="FFFF0000"/>
      <name val="Calibri Light"/>
      <family val="2"/>
      <scheme val="major"/>
    </font>
    <font>
      <sz val="10"/>
      <color theme="1"/>
      <name val="Calibri Light"/>
      <family val="2"/>
      <scheme val="major"/>
    </font>
    <font>
      <sz val="10"/>
      <color theme="4" tint="-0.499984740745262"/>
      <name val="Calibri Light"/>
      <family val="2"/>
      <scheme val="major"/>
    </font>
    <font>
      <sz val="10"/>
      <color rgb="FF000000"/>
      <name val="Calibri Light"/>
      <family val="2"/>
      <scheme val="major"/>
    </font>
    <font>
      <sz val="10"/>
      <name val="Calibri"/>
      <family val="2"/>
      <scheme val="minor"/>
    </font>
    <font>
      <sz val="10"/>
      <color theme="1"/>
      <name val="Calibri"/>
      <family val="2"/>
      <scheme val="minor"/>
    </font>
    <font>
      <sz val="10"/>
      <color rgb="FFFF0000"/>
      <name val="Calibri"/>
      <family val="2"/>
      <scheme val="minor"/>
    </font>
    <font>
      <sz val="10"/>
      <color rgb="FF000000"/>
      <name val="Calibri"/>
      <family val="2"/>
      <scheme val="minor"/>
    </font>
    <font>
      <b/>
      <sz val="10"/>
      <name val="Calibri Light"/>
      <family val="2"/>
      <scheme val="major"/>
    </font>
    <font>
      <b/>
      <sz val="10"/>
      <color theme="1"/>
      <name val="Calibri Light"/>
      <family val="2"/>
      <scheme val="major"/>
    </font>
    <font>
      <b/>
      <sz val="12"/>
      <name val="Calibri Light"/>
      <family val="2"/>
      <scheme val="major"/>
    </font>
    <font>
      <b/>
      <sz val="12"/>
      <color theme="1"/>
      <name val="Calibri Light"/>
      <family val="2"/>
      <scheme val="major"/>
    </font>
    <font>
      <b/>
      <sz val="12"/>
      <color theme="1"/>
      <name val="Arial"/>
      <family val="2"/>
    </font>
    <font>
      <b/>
      <sz val="12"/>
      <name val="Calibri"/>
      <family val="2"/>
      <scheme val="minor"/>
    </font>
    <font>
      <b/>
      <sz val="12"/>
      <color theme="1"/>
      <name val="Calibri"/>
      <family val="2"/>
      <scheme val="minor"/>
    </font>
    <font>
      <b/>
      <sz val="12"/>
      <color rgb="FFFF0000"/>
      <name val="Calibri"/>
      <family val="2"/>
      <scheme val="minor"/>
    </font>
    <font>
      <b/>
      <sz val="12"/>
      <color rgb="FF000000"/>
      <name val="Calibri"/>
      <family val="2"/>
      <scheme val="minor"/>
    </font>
    <font>
      <b/>
      <sz val="12"/>
      <color rgb="FFFF0000"/>
      <name val="Arial"/>
      <family val="2"/>
    </font>
    <font>
      <b/>
      <sz val="12"/>
      <color rgb="FF000000"/>
      <name val="Calibri Light"/>
      <family val="2"/>
      <scheme val="major"/>
    </font>
    <font>
      <b/>
      <sz val="12"/>
      <color rgb="FFFF0000"/>
      <name val="Calibri Light"/>
      <family val="2"/>
      <scheme val="major"/>
    </font>
    <font>
      <b/>
      <sz val="12"/>
      <color theme="4" tint="-0.499984740745262"/>
      <name val="Calibri Light"/>
      <family val="2"/>
      <scheme val="major"/>
    </font>
    <font>
      <sz val="8"/>
      <name val="Calibri"/>
      <family val="2"/>
      <scheme val="minor"/>
    </font>
  </fonts>
  <fills count="9">
    <fill>
      <patternFill patternType="none"/>
    </fill>
    <fill>
      <patternFill patternType="gray125"/>
    </fill>
    <fill>
      <patternFill patternType="solid">
        <fgColor theme="9" tint="0.59999389629810485"/>
        <bgColor indexed="64"/>
      </patternFill>
    </fill>
    <fill>
      <patternFill patternType="solid">
        <fgColor theme="0" tint="-0.249977111117893"/>
        <bgColor indexed="64"/>
      </patternFill>
    </fill>
    <fill>
      <patternFill patternType="solid">
        <fgColor theme="0"/>
        <bgColor indexed="64"/>
      </patternFill>
    </fill>
    <fill>
      <patternFill patternType="solid">
        <fgColor rgb="FF575757"/>
        <bgColor indexed="64"/>
      </patternFill>
    </fill>
    <fill>
      <patternFill patternType="solid">
        <fgColor theme="0"/>
        <bgColor theme="4" tint="0.79998168889431442"/>
      </patternFill>
    </fill>
    <fill>
      <patternFill patternType="solid">
        <fgColor rgb="FF92D050"/>
        <bgColor indexed="64"/>
      </patternFill>
    </fill>
    <fill>
      <patternFill patternType="solid">
        <fgColor rgb="FF92D050"/>
        <bgColor theme="4" tint="0.79998168889431442"/>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7">
    <xf numFmtId="0" fontId="0" fillId="0" borderId="0"/>
    <xf numFmtId="43" fontId="1" fillId="0" borderId="0" applyFont="0" applyFill="0" applyBorder="0" applyAlignment="0" applyProtection="0"/>
    <xf numFmtId="41" fontId="1"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0" fontId="14" fillId="0" borderId="0"/>
  </cellStyleXfs>
  <cellXfs count="228">
    <xf numFmtId="0" fontId="0" fillId="0" borderId="0" xfId="0"/>
    <xf numFmtId="0" fontId="4" fillId="0" borderId="1" xfId="3" applyFont="1" applyBorder="1" applyAlignment="1">
      <alignment horizontal="center" vertical="center"/>
    </xf>
    <xf numFmtId="165" fontId="3" fillId="0" borderId="1" xfId="4" applyNumberFormat="1" applyFont="1" applyFill="1" applyBorder="1" applyAlignment="1">
      <alignment horizontal="center" vertical="center" wrapText="1"/>
    </xf>
    <xf numFmtId="3" fontId="3" fillId="0" borderId="1" xfId="3" applyNumberFormat="1" applyFont="1" applyBorder="1" applyAlignment="1">
      <alignment horizontal="center" vertical="center" wrapText="1"/>
    </xf>
    <xf numFmtId="165" fontId="3" fillId="0" borderId="1" xfId="4" applyNumberFormat="1" applyFont="1" applyFill="1" applyBorder="1" applyAlignment="1">
      <alignment horizontal="left" vertical="center" wrapText="1"/>
    </xf>
    <xf numFmtId="9" fontId="3" fillId="0" borderId="1" xfId="3" applyNumberFormat="1" applyFont="1" applyBorder="1" applyAlignment="1">
      <alignment horizontal="center" vertical="center" wrapText="1"/>
    </xf>
    <xf numFmtId="0" fontId="4" fillId="2" borderId="1" xfId="3" applyFont="1" applyFill="1" applyBorder="1" applyAlignment="1">
      <alignment horizontal="center" vertical="center" wrapText="1"/>
    </xf>
    <xf numFmtId="3" fontId="4" fillId="2" borderId="1" xfId="3" applyNumberFormat="1" applyFont="1" applyFill="1" applyBorder="1" applyAlignment="1">
      <alignment horizontal="center" vertical="center" wrapText="1"/>
    </xf>
    <xf numFmtId="3" fontId="4" fillId="0" borderId="1" xfId="3" applyNumberFormat="1" applyFont="1" applyBorder="1" applyAlignment="1">
      <alignment horizontal="center" vertical="center" wrapText="1"/>
    </xf>
    <xf numFmtId="14" fontId="4" fillId="0" borderId="1" xfId="3" applyNumberFormat="1" applyFont="1" applyBorder="1" applyAlignment="1">
      <alignment horizontal="center" vertical="center" wrapText="1"/>
    </xf>
    <xf numFmtId="0" fontId="6" fillId="0" borderId="1" xfId="0" applyFont="1" applyBorder="1"/>
    <xf numFmtId="0" fontId="4" fillId="0" borderId="1" xfId="0" applyFont="1" applyBorder="1" applyAlignment="1">
      <alignment wrapText="1"/>
    </xf>
    <xf numFmtId="0" fontId="4" fillId="0" borderId="1" xfId="0" applyFont="1" applyBorder="1" applyAlignment="1">
      <alignment horizontal="center"/>
    </xf>
    <xf numFmtId="0" fontId="10" fillId="0" borderId="1" xfId="0" applyFont="1" applyBorder="1" applyAlignment="1">
      <alignment horizontal="center"/>
    </xf>
    <xf numFmtId="43" fontId="6" fillId="0" borderId="1" xfId="1" applyFont="1" applyFill="1" applyBorder="1"/>
    <xf numFmtId="3" fontId="9" fillId="0" borderId="1" xfId="0" applyNumberFormat="1" applyFont="1" applyBorder="1"/>
    <xf numFmtId="0" fontId="13" fillId="0" borderId="1" xfId="0" applyFont="1" applyBorder="1" applyAlignment="1">
      <alignment horizontal="center" vertical="center"/>
    </xf>
    <xf numFmtId="0" fontId="15" fillId="0" borderId="0" xfId="6" applyFont="1"/>
    <xf numFmtId="0" fontId="15" fillId="4" borderId="0" xfId="6" applyFont="1" applyFill="1"/>
    <xf numFmtId="0" fontId="13" fillId="0" borderId="1" xfId="6" applyFont="1" applyBorder="1" applyAlignment="1">
      <alignment horizontal="center" vertical="center"/>
    </xf>
    <xf numFmtId="0" fontId="13" fillId="0" borderId="0" xfId="6" applyFont="1"/>
    <xf numFmtId="0" fontId="13" fillId="4" borderId="0" xfId="6" applyFont="1" applyFill="1"/>
    <xf numFmtId="0" fontId="19" fillId="5" borderId="1" xfId="6" applyFont="1" applyFill="1" applyBorder="1" applyAlignment="1">
      <alignment horizontal="center" vertical="center"/>
    </xf>
    <xf numFmtId="0" fontId="20" fillId="0" borderId="0" xfId="6" applyFont="1" applyAlignment="1">
      <alignment horizontal="center" vertical="center"/>
    </xf>
    <xf numFmtId="0" fontId="6" fillId="0" borderId="1" xfId="6" applyFont="1" applyBorder="1" applyAlignment="1">
      <alignment horizontal="left" vertical="center" wrapText="1"/>
    </xf>
    <xf numFmtId="0" fontId="15" fillId="0" borderId="1" xfId="6" applyFont="1" applyBorder="1" applyAlignment="1">
      <alignment horizontal="left" vertical="center" wrapText="1"/>
    </xf>
    <xf numFmtId="0" fontId="21" fillId="0" borderId="0" xfId="6" applyFont="1" applyAlignment="1">
      <alignment vertical="center"/>
    </xf>
    <xf numFmtId="0" fontId="21" fillId="0" borderId="0" xfId="6" applyFont="1"/>
    <xf numFmtId="0" fontId="23" fillId="0" borderId="0" xfId="6" applyFont="1"/>
    <xf numFmtId="0" fontId="2" fillId="0" borderId="1" xfId="0" applyFont="1" applyBorder="1" applyAlignment="1">
      <alignment horizontal="center" vertical="center" wrapText="1"/>
    </xf>
    <xf numFmtId="0" fontId="2" fillId="0" borderId="1" xfId="6" applyFont="1" applyBorder="1" applyAlignment="1">
      <alignment horizontal="center" vertical="center" wrapText="1"/>
    </xf>
    <xf numFmtId="0" fontId="9" fillId="0" borderId="1" xfId="0" applyFont="1" applyBorder="1" applyAlignment="1">
      <alignment vertical="center" wrapText="1"/>
    </xf>
    <xf numFmtId="0" fontId="8" fillId="4" borderId="1" xfId="0" applyFont="1" applyFill="1" applyBorder="1"/>
    <xf numFmtId="0" fontId="24" fillId="4" borderId="1" xfId="0" applyFont="1" applyFill="1" applyBorder="1"/>
    <xf numFmtId="3" fontId="3" fillId="2" borderId="1" xfId="3" applyNumberFormat="1" applyFont="1" applyFill="1" applyBorder="1" applyAlignment="1">
      <alignment horizontal="center" vertical="center" wrapText="1"/>
    </xf>
    <xf numFmtId="0" fontId="8" fillId="4" borderId="1" xfId="0" applyFont="1" applyFill="1" applyBorder="1" applyAlignment="1">
      <alignment horizontal="center"/>
    </xf>
    <xf numFmtId="0" fontId="8" fillId="4" borderId="1" xfId="0" applyFont="1" applyFill="1" applyBorder="1" applyAlignment="1">
      <alignment vertical="center"/>
    </xf>
    <xf numFmtId="0" fontId="8" fillId="0" borderId="1" xfId="0" applyFont="1" applyBorder="1" applyAlignment="1">
      <alignment vertical="center"/>
    </xf>
    <xf numFmtId="0" fontId="9" fillId="4" borderId="1" xfId="0" applyFont="1" applyFill="1" applyBorder="1" applyAlignment="1">
      <alignment horizontal="center" vertical="center"/>
    </xf>
    <xf numFmtId="0" fontId="9" fillId="4" borderId="1" xfId="0" applyFont="1" applyFill="1" applyBorder="1" applyAlignment="1">
      <alignment vertical="center" wrapText="1"/>
    </xf>
    <xf numFmtId="0" fontId="8" fillId="4" borderId="1" xfId="0" applyFont="1" applyFill="1" applyBorder="1" applyAlignment="1">
      <alignment horizontal="center" vertical="center"/>
    </xf>
    <xf numFmtId="3" fontId="8" fillId="4" borderId="1" xfId="3" applyNumberFormat="1" applyFont="1" applyFill="1" applyBorder="1" applyAlignment="1">
      <alignment horizontal="center" vertical="center"/>
    </xf>
    <xf numFmtId="3" fontId="8" fillId="4" borderId="1" xfId="3" applyNumberFormat="1" applyFont="1" applyFill="1" applyBorder="1" applyAlignment="1">
      <alignment horizontal="center" vertical="center" wrapText="1"/>
    </xf>
    <xf numFmtId="0" fontId="8" fillId="4" borderId="1" xfId="0" applyFont="1" applyFill="1" applyBorder="1" applyAlignment="1">
      <alignment horizontal="left" wrapText="1"/>
    </xf>
    <xf numFmtId="3" fontId="4" fillId="4" borderId="1" xfId="3" applyNumberFormat="1" applyFont="1" applyFill="1" applyBorder="1" applyAlignment="1">
      <alignment horizontal="center" vertical="center" wrapText="1"/>
    </xf>
    <xf numFmtId="0" fontId="6" fillId="4" borderId="1" xfId="0" applyFont="1" applyFill="1" applyBorder="1"/>
    <xf numFmtId="3" fontId="4" fillId="0" borderId="1" xfId="3" applyNumberFormat="1" applyFont="1" applyBorder="1" applyAlignment="1">
      <alignment horizontal="left" vertical="center"/>
    </xf>
    <xf numFmtId="3" fontId="4" fillId="0" borderId="1" xfId="3" applyNumberFormat="1" applyFont="1" applyBorder="1" applyAlignment="1">
      <alignment horizontal="left" vertical="center" wrapText="1"/>
    </xf>
    <xf numFmtId="0" fontId="6" fillId="0" borderId="1" xfId="0" applyFont="1" applyBorder="1" applyAlignment="1">
      <alignment horizontal="center"/>
    </xf>
    <xf numFmtId="0" fontId="4" fillId="0" borderId="1" xfId="3" applyFont="1" applyBorder="1" applyAlignment="1">
      <alignment horizontal="left" vertical="center" wrapText="1"/>
    </xf>
    <xf numFmtId="0" fontId="3" fillId="0" borderId="1" xfId="3" applyFont="1" applyBorder="1" applyAlignment="1">
      <alignment horizontal="left"/>
    </xf>
    <xf numFmtId="3" fontId="3" fillId="3" borderId="1" xfId="3" applyNumberFormat="1" applyFont="1" applyFill="1" applyBorder="1" applyAlignment="1">
      <alignment horizontal="center" vertical="center" wrapText="1"/>
    </xf>
    <xf numFmtId="0" fontId="6" fillId="2" borderId="1" xfId="0" applyFont="1" applyFill="1" applyBorder="1"/>
    <xf numFmtId="0" fontId="9" fillId="4" borderId="1" xfId="0" applyFont="1" applyFill="1" applyBorder="1" applyAlignment="1">
      <alignment horizontal="left" vertical="center"/>
    </xf>
    <xf numFmtId="0" fontId="3" fillId="3" borderId="1" xfId="3" applyFont="1" applyFill="1" applyBorder="1" applyAlignment="1">
      <alignment horizontal="center" vertical="center" wrapText="1"/>
    </xf>
    <xf numFmtId="14" fontId="3" fillId="3" borderId="1" xfId="3" applyNumberFormat="1" applyFont="1" applyFill="1" applyBorder="1" applyAlignment="1">
      <alignment horizontal="center" vertical="center" wrapText="1"/>
    </xf>
    <xf numFmtId="0" fontId="6" fillId="2" borderId="1" xfId="0" applyFont="1" applyFill="1" applyBorder="1" applyAlignment="1">
      <alignment wrapText="1"/>
    </xf>
    <xf numFmtId="0" fontId="6" fillId="2" borderId="1" xfId="0" applyFont="1" applyFill="1" applyBorder="1" applyAlignment="1">
      <alignment horizontal="left" wrapText="1"/>
    </xf>
    <xf numFmtId="3" fontId="3" fillId="4" borderId="1" xfId="3" applyNumberFormat="1" applyFont="1" applyFill="1" applyBorder="1" applyAlignment="1">
      <alignment horizontal="center" vertical="center" wrapText="1"/>
    </xf>
    <xf numFmtId="0" fontId="38" fillId="0" borderId="1" xfId="0" applyFont="1" applyBorder="1" applyAlignment="1">
      <alignment vertical="top" wrapText="1"/>
    </xf>
    <xf numFmtId="0" fontId="26" fillId="4" borderId="1" xfId="0" applyFont="1" applyFill="1" applyBorder="1" applyAlignment="1">
      <alignment horizontal="left" vertical="center" wrapText="1"/>
    </xf>
    <xf numFmtId="0" fontId="6" fillId="4" borderId="1" xfId="0" applyFont="1" applyFill="1" applyBorder="1" applyAlignment="1">
      <alignment vertical="center"/>
    </xf>
    <xf numFmtId="0" fontId="28" fillId="4" borderId="1" xfId="0" applyFont="1" applyFill="1" applyBorder="1" applyAlignment="1">
      <alignment horizontal="left" vertical="center" wrapText="1"/>
    </xf>
    <xf numFmtId="0" fontId="25" fillId="4" borderId="1" xfId="0" applyFont="1" applyFill="1" applyBorder="1" applyAlignment="1">
      <alignment horizontal="left" vertical="center"/>
    </xf>
    <xf numFmtId="0" fontId="29" fillId="4" borderId="1" xfId="0" applyFont="1" applyFill="1" applyBorder="1" applyAlignment="1">
      <alignment vertical="center" wrapText="1"/>
    </xf>
    <xf numFmtId="0" fontId="27" fillId="4" borderId="1" xfId="0" applyFont="1" applyFill="1" applyBorder="1" applyAlignment="1">
      <alignment horizontal="left" vertical="center" wrapText="1"/>
    </xf>
    <xf numFmtId="0" fontId="26" fillId="4" borderId="1" xfId="0" applyFont="1" applyFill="1" applyBorder="1" applyAlignment="1">
      <alignment vertical="center" wrapText="1"/>
    </xf>
    <xf numFmtId="0" fontId="28" fillId="4" borderId="1" xfId="0" applyFont="1" applyFill="1" applyBorder="1" applyAlignment="1">
      <alignment vertical="center" wrapText="1"/>
    </xf>
    <xf numFmtId="0" fontId="9" fillId="4" borderId="1" xfId="0" applyFont="1" applyFill="1" applyBorder="1" applyAlignment="1">
      <alignment vertical="center"/>
    </xf>
    <xf numFmtId="0" fontId="31" fillId="4" borderId="1" xfId="0" applyFont="1" applyFill="1" applyBorder="1" applyAlignment="1">
      <alignment vertical="center" wrapText="1"/>
    </xf>
    <xf numFmtId="0" fontId="25" fillId="4" borderId="1" xfId="0" applyFont="1" applyFill="1" applyBorder="1" applyAlignment="1">
      <alignment vertical="center"/>
    </xf>
    <xf numFmtId="0" fontId="26" fillId="4" borderId="1" xfId="0" applyFont="1" applyFill="1" applyBorder="1" applyAlignment="1">
      <alignment vertical="center"/>
    </xf>
    <xf numFmtId="0" fontId="29" fillId="4" borderId="1" xfId="0" applyFont="1" applyFill="1" applyBorder="1" applyAlignment="1">
      <alignment vertical="center"/>
    </xf>
    <xf numFmtId="0" fontId="30" fillId="4" borderId="1" xfId="0" applyFont="1" applyFill="1" applyBorder="1" applyAlignment="1">
      <alignment vertical="center" wrapText="1"/>
    </xf>
    <xf numFmtId="0" fontId="9" fillId="0" borderId="1" xfId="0" applyFont="1" applyBorder="1" applyAlignment="1">
      <alignment vertical="center"/>
    </xf>
    <xf numFmtId="0" fontId="11" fillId="0" borderId="1" xfId="0" applyFont="1" applyBorder="1" applyAlignment="1">
      <alignment horizontal="center"/>
    </xf>
    <xf numFmtId="3" fontId="6" fillId="0" borderId="1" xfId="0" applyNumberFormat="1" applyFont="1" applyBorder="1"/>
    <xf numFmtId="41" fontId="6" fillId="0" borderId="1" xfId="2" applyFont="1" applyFill="1" applyBorder="1"/>
    <xf numFmtId="0" fontId="6" fillId="0" borderId="1" xfId="0" applyFont="1" applyBorder="1" applyAlignment="1">
      <alignment vertical="center"/>
    </xf>
    <xf numFmtId="0" fontId="11" fillId="0" borderId="1" xfId="0" applyFont="1" applyBorder="1"/>
    <xf numFmtId="43" fontId="6" fillId="0" borderId="1" xfId="1" applyFont="1" applyBorder="1"/>
    <xf numFmtId="43" fontId="6" fillId="0" borderId="1" xfId="0" applyNumberFormat="1" applyFont="1" applyBorder="1"/>
    <xf numFmtId="41" fontId="6" fillId="0" borderId="1" xfId="2" applyFont="1" applyBorder="1"/>
    <xf numFmtId="0" fontId="38" fillId="4" borderId="1" xfId="0" applyFont="1" applyFill="1" applyBorder="1" applyAlignment="1">
      <alignment vertical="top" wrapText="1"/>
    </xf>
    <xf numFmtId="0" fontId="38" fillId="4" borderId="1" xfId="0" applyFont="1" applyFill="1" applyBorder="1" applyAlignment="1">
      <alignment horizontal="left" vertical="top" wrapText="1"/>
    </xf>
    <xf numFmtId="0" fontId="37" fillId="4" borderId="1" xfId="0" applyFont="1" applyFill="1" applyBorder="1" applyAlignment="1">
      <alignment horizontal="left" vertical="top" wrapText="1"/>
    </xf>
    <xf numFmtId="0" fontId="38" fillId="0" borderId="1" xfId="0" applyFont="1" applyBorder="1" applyAlignment="1">
      <alignment vertical="top"/>
    </xf>
    <xf numFmtId="0" fontId="39" fillId="4" borderId="1" xfId="0" applyFont="1" applyFill="1" applyBorder="1" applyAlignment="1">
      <alignment horizontal="left" vertical="top" wrapText="1"/>
    </xf>
    <xf numFmtId="0" fontId="36" fillId="4" borderId="1" xfId="0" applyFont="1" applyFill="1" applyBorder="1" applyAlignment="1">
      <alignment horizontal="left" vertical="top" wrapText="1"/>
    </xf>
    <xf numFmtId="0" fontId="37" fillId="4" borderId="1" xfId="0" applyFont="1" applyFill="1" applyBorder="1" applyAlignment="1">
      <alignment horizontal="left" vertical="top"/>
    </xf>
    <xf numFmtId="0" fontId="37" fillId="4" borderId="1" xfId="0" applyFont="1" applyFill="1" applyBorder="1" applyAlignment="1">
      <alignment vertical="top" wrapText="1"/>
    </xf>
    <xf numFmtId="0" fontId="45" fillId="4" borderId="1" xfId="0" applyFont="1" applyFill="1" applyBorder="1" applyAlignment="1">
      <alignment vertical="top" wrapText="1"/>
    </xf>
    <xf numFmtId="0" fontId="39" fillId="6" borderId="1" xfId="0" applyFont="1" applyFill="1" applyBorder="1" applyAlignment="1">
      <alignment vertical="top"/>
    </xf>
    <xf numFmtId="0" fontId="36" fillId="4" borderId="1" xfId="0" applyFont="1" applyFill="1" applyBorder="1" applyAlignment="1">
      <alignment vertical="top" wrapText="1"/>
    </xf>
    <xf numFmtId="0" fontId="40" fillId="4" borderId="1" xfId="0" applyFont="1" applyFill="1" applyBorder="1" applyAlignment="1">
      <alignment vertical="top" wrapText="1"/>
    </xf>
    <xf numFmtId="0" fontId="42" fillId="4" borderId="1" xfId="0" applyFont="1" applyFill="1" applyBorder="1" applyAlignment="1">
      <alignment vertical="top" wrapText="1"/>
    </xf>
    <xf numFmtId="0" fontId="41" fillId="4" borderId="1" xfId="0" applyFont="1" applyFill="1" applyBorder="1" applyAlignment="1">
      <alignment vertical="top" wrapText="1"/>
    </xf>
    <xf numFmtId="0" fontId="40" fillId="6" borderId="1" xfId="0" applyFont="1" applyFill="1" applyBorder="1" applyAlignment="1">
      <alignment vertical="top"/>
    </xf>
    <xf numFmtId="0" fontId="22" fillId="4" borderId="1" xfId="0" applyFont="1" applyFill="1" applyBorder="1" applyAlignment="1">
      <alignment vertical="top" wrapText="1"/>
    </xf>
    <xf numFmtId="0" fontId="39" fillId="4" borderId="1" xfId="0" applyFont="1" applyFill="1" applyBorder="1" applyAlignment="1">
      <alignment vertical="top" wrapText="1"/>
    </xf>
    <xf numFmtId="0" fontId="36" fillId="4" borderId="1" xfId="0" applyFont="1" applyFill="1" applyBorder="1" applyAlignment="1">
      <alignment vertical="top"/>
    </xf>
    <xf numFmtId="0" fontId="22" fillId="4" borderId="1" xfId="0" applyFont="1" applyFill="1" applyBorder="1" applyAlignment="1">
      <alignment vertical="top"/>
    </xf>
    <xf numFmtId="0" fontId="44" fillId="4" borderId="1" xfId="0" applyFont="1" applyFill="1" applyBorder="1" applyAlignment="1">
      <alignment vertical="top" wrapText="1"/>
    </xf>
    <xf numFmtId="0" fontId="36" fillId="0" borderId="1" xfId="0" applyFont="1" applyBorder="1" applyAlignment="1">
      <alignment vertical="top"/>
    </xf>
    <xf numFmtId="0" fontId="12" fillId="0" borderId="1" xfId="0" applyFont="1" applyBorder="1" applyAlignment="1">
      <alignment vertical="top"/>
    </xf>
    <xf numFmtId="0" fontId="9" fillId="4" borderId="1" xfId="0" applyFont="1" applyFill="1" applyBorder="1" applyAlignment="1">
      <alignment horizontal="left" vertical="center" wrapText="1"/>
    </xf>
    <xf numFmtId="0" fontId="4" fillId="4" borderId="1" xfId="3" applyFont="1" applyFill="1" applyBorder="1" applyAlignment="1">
      <alignment horizontal="center" vertical="center" wrapText="1"/>
    </xf>
    <xf numFmtId="0" fontId="3" fillId="4" borderId="1" xfId="3" applyFont="1" applyFill="1" applyBorder="1" applyAlignment="1">
      <alignment horizontal="center" vertical="center" wrapText="1"/>
    </xf>
    <xf numFmtId="14" fontId="3" fillId="4" borderId="1" xfId="3" applyNumberFormat="1" applyFont="1" applyFill="1" applyBorder="1" applyAlignment="1">
      <alignment horizontal="center" vertical="center" wrapText="1"/>
    </xf>
    <xf numFmtId="0" fontId="6" fillId="0" borderId="1" xfId="0" applyFont="1" applyBorder="1" applyAlignment="1">
      <alignment wrapText="1"/>
    </xf>
    <xf numFmtId="0" fontId="8" fillId="7" borderId="1" xfId="0" applyFont="1" applyFill="1" applyBorder="1" applyAlignment="1">
      <alignment vertical="center"/>
    </xf>
    <xf numFmtId="0" fontId="9" fillId="7" borderId="1" xfId="0" applyFont="1" applyFill="1" applyBorder="1" applyAlignment="1">
      <alignment horizontal="left" vertical="center"/>
    </xf>
    <xf numFmtId="0" fontId="3" fillId="7" borderId="1" xfId="3" applyFont="1" applyFill="1" applyBorder="1" applyAlignment="1">
      <alignment horizontal="center" vertical="center" wrapText="1"/>
    </xf>
    <xf numFmtId="0" fontId="4" fillId="7" borderId="1" xfId="3" applyFont="1" applyFill="1" applyBorder="1" applyAlignment="1">
      <alignment horizontal="center" vertical="center" wrapText="1"/>
    </xf>
    <xf numFmtId="14" fontId="3" fillId="7" borderId="1" xfId="3" applyNumberFormat="1" applyFont="1" applyFill="1" applyBorder="1" applyAlignment="1">
      <alignment horizontal="center" vertical="center" wrapText="1"/>
    </xf>
    <xf numFmtId="3" fontId="3" fillId="7" borderId="1" xfId="3" applyNumberFormat="1" applyFont="1" applyFill="1" applyBorder="1" applyAlignment="1">
      <alignment horizontal="center" vertical="center" wrapText="1"/>
    </xf>
    <xf numFmtId="3" fontId="4" fillId="7" borderId="1" xfId="3" applyNumberFormat="1" applyFont="1" applyFill="1" applyBorder="1" applyAlignment="1">
      <alignment horizontal="center" vertical="center" wrapText="1"/>
    </xf>
    <xf numFmtId="0" fontId="6" fillId="7" borderId="1" xfId="0" applyFont="1" applyFill="1" applyBorder="1" applyAlignment="1">
      <alignment wrapText="1"/>
    </xf>
    <xf numFmtId="0" fontId="38" fillId="7" borderId="1" xfId="0" applyFont="1" applyFill="1" applyBorder="1" applyAlignment="1">
      <alignment vertical="top" wrapText="1"/>
    </xf>
    <xf numFmtId="0" fontId="6" fillId="7" borderId="1" xfId="0" applyFont="1" applyFill="1" applyBorder="1"/>
    <xf numFmtId="0" fontId="6" fillId="4" borderId="1" xfId="0" applyFont="1" applyFill="1" applyBorder="1" applyAlignment="1">
      <alignment horizontal="left" wrapText="1"/>
    </xf>
    <xf numFmtId="0" fontId="38" fillId="4" borderId="1" xfId="0" applyFont="1" applyFill="1" applyBorder="1" applyAlignment="1">
      <alignment vertical="top"/>
    </xf>
    <xf numFmtId="0" fontId="8" fillId="7" borderId="1" xfId="0" applyFont="1" applyFill="1" applyBorder="1"/>
    <xf numFmtId="0" fontId="9" fillId="7" borderId="1" xfId="0" applyFont="1" applyFill="1" applyBorder="1" applyAlignment="1">
      <alignment horizontal="center" vertical="center"/>
    </xf>
    <xf numFmtId="0" fontId="8" fillId="7" borderId="1" xfId="0" applyFont="1" applyFill="1" applyBorder="1" applyAlignment="1">
      <alignment horizontal="center"/>
    </xf>
    <xf numFmtId="0" fontId="9" fillId="7" borderId="1" xfId="0" applyFont="1" applyFill="1" applyBorder="1" applyAlignment="1">
      <alignment vertical="center" wrapText="1"/>
    </xf>
    <xf numFmtId="0" fontId="0" fillId="7" borderId="1" xfId="0" applyFill="1" applyBorder="1"/>
    <xf numFmtId="0" fontId="8" fillId="7" borderId="1" xfId="0" applyFont="1" applyFill="1" applyBorder="1" applyAlignment="1">
      <alignment horizontal="center" vertical="center"/>
    </xf>
    <xf numFmtId="0" fontId="28" fillId="7" borderId="1" xfId="0" applyFont="1" applyFill="1" applyBorder="1" applyAlignment="1">
      <alignment horizontal="left" vertical="center" wrapText="1"/>
    </xf>
    <xf numFmtId="0" fontId="37" fillId="7" borderId="1" xfId="0" applyFont="1" applyFill="1" applyBorder="1" applyAlignment="1">
      <alignment horizontal="left" vertical="top" wrapText="1"/>
    </xf>
    <xf numFmtId="0" fontId="45" fillId="7" borderId="1" xfId="0" applyFont="1" applyFill="1" applyBorder="1" applyAlignment="1">
      <alignment horizontal="left" vertical="top" wrapText="1"/>
    </xf>
    <xf numFmtId="0" fontId="36" fillId="7" borderId="1" xfId="0" applyFont="1" applyFill="1" applyBorder="1" applyAlignment="1">
      <alignment horizontal="left" vertical="top"/>
    </xf>
    <xf numFmtId="0" fontId="36" fillId="4" borderId="1" xfId="0" applyFont="1" applyFill="1" applyBorder="1" applyAlignment="1">
      <alignment horizontal="left" vertical="top"/>
    </xf>
    <xf numFmtId="0" fontId="35" fillId="4" borderId="1" xfId="0" applyFont="1" applyFill="1" applyBorder="1" applyAlignment="1">
      <alignment horizontal="left" vertical="top" wrapText="1"/>
    </xf>
    <xf numFmtId="0" fontId="36" fillId="7" borderId="1" xfId="0" applyFont="1" applyFill="1" applyBorder="1" applyAlignment="1">
      <alignment horizontal="left" vertical="top" wrapText="1"/>
    </xf>
    <xf numFmtId="0" fontId="9" fillId="7" borderId="1" xfId="0" applyFont="1" applyFill="1" applyBorder="1" applyAlignment="1">
      <alignment horizontal="left" vertical="center" wrapText="1"/>
    </xf>
    <xf numFmtId="0" fontId="27" fillId="7" borderId="1" xfId="0" applyFont="1" applyFill="1" applyBorder="1" applyAlignment="1">
      <alignment horizontal="left" vertical="center" wrapText="1"/>
    </xf>
    <xf numFmtId="0" fontId="45" fillId="7" borderId="1" xfId="0" applyFont="1" applyFill="1" applyBorder="1" applyAlignment="1">
      <alignment vertical="top" wrapText="1"/>
    </xf>
    <xf numFmtId="0" fontId="26" fillId="7" borderId="1" xfId="0" applyFont="1" applyFill="1" applyBorder="1" applyAlignment="1">
      <alignment vertical="center" wrapText="1"/>
    </xf>
    <xf numFmtId="0" fontId="43" fillId="7" borderId="1" xfId="0" applyFont="1" applyFill="1" applyBorder="1" applyAlignment="1">
      <alignment vertical="top"/>
    </xf>
    <xf numFmtId="0" fontId="32" fillId="7" borderId="1" xfId="0" applyFont="1" applyFill="1" applyBorder="1" applyAlignment="1">
      <alignment vertical="center"/>
    </xf>
    <xf numFmtId="0" fontId="25" fillId="4" borderId="1" xfId="0" applyFont="1" applyFill="1" applyBorder="1" applyAlignment="1">
      <alignment vertical="center" wrapText="1"/>
    </xf>
    <xf numFmtId="0" fontId="33" fillId="4" borderId="1" xfId="0" applyFont="1" applyFill="1" applyBorder="1" applyAlignment="1">
      <alignment vertical="center" wrapText="1"/>
    </xf>
    <xf numFmtId="0" fontId="25" fillId="7" borderId="1" xfId="0" applyFont="1" applyFill="1" applyBorder="1" applyAlignment="1">
      <alignment horizontal="left" vertical="center"/>
    </xf>
    <xf numFmtId="0" fontId="25" fillId="7" borderId="1" xfId="0" applyFont="1" applyFill="1" applyBorder="1" applyAlignment="1">
      <alignment vertical="center" wrapText="1"/>
    </xf>
    <xf numFmtId="0" fontId="33" fillId="7" borderId="1" xfId="0" applyFont="1" applyFill="1" applyBorder="1" applyAlignment="1">
      <alignment vertical="center" wrapText="1"/>
    </xf>
    <xf numFmtId="0" fontId="25" fillId="7" borderId="1" xfId="0" applyFont="1" applyFill="1" applyBorder="1" applyAlignment="1">
      <alignment vertical="center"/>
    </xf>
    <xf numFmtId="0" fontId="40" fillId="8" borderId="1" xfId="0" applyFont="1" applyFill="1" applyBorder="1" applyAlignment="1">
      <alignment vertical="top"/>
    </xf>
    <xf numFmtId="0" fontId="22" fillId="7" borderId="1" xfId="0" applyFont="1" applyFill="1" applyBorder="1" applyAlignment="1">
      <alignment vertical="top" wrapText="1"/>
    </xf>
    <xf numFmtId="0" fontId="39" fillId="7" borderId="1" xfId="0" applyFont="1" applyFill="1" applyBorder="1" applyAlignment="1">
      <alignment vertical="top" wrapText="1"/>
    </xf>
    <xf numFmtId="0" fontId="36" fillId="7" borderId="1" xfId="0" applyFont="1" applyFill="1" applyBorder="1" applyAlignment="1">
      <alignment vertical="top" wrapText="1"/>
    </xf>
    <xf numFmtId="0" fontId="22" fillId="7" borderId="1" xfId="0" applyFont="1" applyFill="1" applyBorder="1" applyAlignment="1">
      <alignment vertical="top"/>
    </xf>
    <xf numFmtId="0" fontId="26" fillId="7" borderId="1" xfId="0" applyFont="1" applyFill="1" applyBorder="1" applyAlignment="1">
      <alignment vertical="center"/>
    </xf>
    <xf numFmtId="0" fontId="44" fillId="7" borderId="1" xfId="0" applyFont="1" applyFill="1" applyBorder="1" applyAlignment="1">
      <alignment vertical="top" wrapText="1"/>
    </xf>
    <xf numFmtId="0" fontId="29" fillId="7" borderId="1" xfId="0" applyFont="1" applyFill="1" applyBorder="1" applyAlignment="1">
      <alignment vertical="center" wrapText="1"/>
    </xf>
    <xf numFmtId="3" fontId="8" fillId="7" borderId="1" xfId="3" applyNumberFormat="1" applyFont="1" applyFill="1" applyBorder="1" applyAlignment="1">
      <alignment horizontal="center" vertical="center"/>
    </xf>
    <xf numFmtId="3" fontId="8" fillId="7" borderId="1" xfId="3" applyNumberFormat="1" applyFont="1" applyFill="1" applyBorder="1" applyAlignment="1">
      <alignment horizontal="center" vertical="center" wrapText="1"/>
    </xf>
    <xf numFmtId="0" fontId="38" fillId="7" borderId="1" xfId="0" applyFont="1" applyFill="1" applyBorder="1" applyAlignment="1">
      <alignment vertical="top"/>
    </xf>
    <xf numFmtId="0" fontId="42" fillId="7" borderId="1" xfId="0" applyFont="1" applyFill="1" applyBorder="1" applyAlignment="1">
      <alignment vertical="top" wrapText="1"/>
    </xf>
    <xf numFmtId="0" fontId="0" fillId="4" borderId="1" xfId="0" applyFill="1" applyBorder="1"/>
    <xf numFmtId="0" fontId="6" fillId="4" borderId="1" xfId="0" applyFont="1" applyFill="1" applyBorder="1" applyAlignment="1">
      <alignment horizontal="center"/>
    </xf>
    <xf numFmtId="0" fontId="13" fillId="4" borderId="1" xfId="0" applyFont="1" applyFill="1" applyBorder="1" applyAlignment="1">
      <alignment horizontal="center" vertical="center"/>
    </xf>
    <xf numFmtId="0" fontId="2" fillId="4" borderId="1" xfId="0" applyFont="1" applyFill="1" applyBorder="1" applyAlignment="1">
      <alignment horizontal="center" vertical="center" wrapText="1"/>
    </xf>
    <xf numFmtId="0" fontId="3" fillId="4" borderId="1" xfId="3" applyFont="1" applyFill="1" applyBorder="1" applyAlignment="1">
      <alignment horizontal="left"/>
    </xf>
    <xf numFmtId="3" fontId="4" fillId="4" borderId="1" xfId="3" applyNumberFormat="1" applyFont="1" applyFill="1" applyBorder="1" applyAlignment="1">
      <alignment horizontal="left" vertical="center"/>
    </xf>
    <xf numFmtId="0" fontId="4" fillId="4" borderId="1" xfId="3" applyFont="1" applyFill="1" applyBorder="1" applyAlignment="1">
      <alignment horizontal="center" vertical="center"/>
    </xf>
    <xf numFmtId="165" fontId="3" fillId="4" borderId="1" xfId="4" applyNumberFormat="1" applyFont="1" applyFill="1" applyBorder="1" applyAlignment="1">
      <alignment horizontal="center" vertical="center" wrapText="1"/>
    </xf>
    <xf numFmtId="0" fontId="4" fillId="4" borderId="1" xfId="3" applyFont="1" applyFill="1" applyBorder="1" applyAlignment="1">
      <alignment horizontal="left" vertical="center" wrapText="1"/>
    </xf>
    <xf numFmtId="3" fontId="4" fillId="4" borderId="1" xfId="3" applyNumberFormat="1" applyFont="1" applyFill="1" applyBorder="1" applyAlignment="1">
      <alignment horizontal="left" vertical="center" wrapText="1"/>
    </xf>
    <xf numFmtId="165" fontId="3" fillId="4" borderId="1" xfId="4" applyNumberFormat="1" applyFont="1" applyFill="1" applyBorder="1" applyAlignment="1">
      <alignment horizontal="left" vertical="center" wrapText="1"/>
    </xf>
    <xf numFmtId="9" fontId="3" fillId="4" borderId="1" xfId="3" applyNumberFormat="1" applyFont="1" applyFill="1" applyBorder="1" applyAlignment="1">
      <alignment horizontal="center" vertical="center" wrapText="1"/>
    </xf>
    <xf numFmtId="0" fontId="6" fillId="4" borderId="1" xfId="0" applyFont="1" applyFill="1" applyBorder="1" applyAlignment="1">
      <alignment wrapText="1"/>
    </xf>
    <xf numFmtId="0" fontId="45" fillId="4" borderId="1" xfId="0" applyFont="1" applyFill="1" applyBorder="1" applyAlignment="1">
      <alignment horizontal="left" vertical="top" wrapText="1"/>
    </xf>
    <xf numFmtId="0" fontId="43" fillId="4" borderId="1" xfId="0" applyFont="1" applyFill="1" applyBorder="1" applyAlignment="1">
      <alignment vertical="top"/>
    </xf>
    <xf numFmtId="0" fontId="32" fillId="4" borderId="1" xfId="0" applyFont="1" applyFill="1" applyBorder="1" applyAlignment="1">
      <alignment vertical="center"/>
    </xf>
    <xf numFmtId="0" fontId="6" fillId="4" borderId="1" xfId="0" applyFont="1" applyFill="1" applyBorder="1" applyAlignment="1">
      <alignment horizontal="center" wrapText="1"/>
    </xf>
    <xf numFmtId="0" fontId="4" fillId="4" borderId="1" xfId="0" applyFont="1" applyFill="1" applyBorder="1" applyAlignment="1">
      <alignment wrapText="1"/>
    </xf>
    <xf numFmtId="0" fontId="4" fillId="4" borderId="1" xfId="0" applyFont="1" applyFill="1" applyBorder="1" applyAlignment="1">
      <alignment horizontal="center"/>
    </xf>
    <xf numFmtId="0" fontId="10" fillId="4" borderId="1" xfId="0" applyFont="1" applyFill="1" applyBorder="1" applyAlignment="1">
      <alignment horizontal="center"/>
    </xf>
    <xf numFmtId="14" fontId="4" fillId="4" borderId="1" xfId="3" applyNumberFormat="1" applyFont="1" applyFill="1" applyBorder="1" applyAlignment="1">
      <alignment horizontal="center" vertical="center" wrapText="1"/>
    </xf>
    <xf numFmtId="43" fontId="6" fillId="4" borderId="1" xfId="1" applyFont="1" applyFill="1" applyBorder="1"/>
    <xf numFmtId="3" fontId="9" fillId="4" borderId="1" xfId="0" applyNumberFormat="1" applyFont="1" applyFill="1" applyBorder="1"/>
    <xf numFmtId="0" fontId="12" fillId="4" borderId="1" xfId="0" applyFont="1" applyFill="1" applyBorder="1" applyAlignment="1">
      <alignment vertical="top"/>
    </xf>
    <xf numFmtId="0" fontId="11" fillId="4" borderId="1" xfId="0" applyFont="1" applyFill="1" applyBorder="1" applyAlignment="1">
      <alignment horizontal="center"/>
    </xf>
    <xf numFmtId="3" fontId="6" fillId="4" borderId="1" xfId="0" applyNumberFormat="1" applyFont="1" applyFill="1" applyBorder="1"/>
    <xf numFmtId="41" fontId="6" fillId="4" borderId="1" xfId="2" applyFont="1" applyFill="1" applyBorder="1"/>
    <xf numFmtId="0" fontId="11" fillId="4" borderId="1" xfId="0" applyFont="1" applyFill="1" applyBorder="1"/>
    <xf numFmtId="43" fontId="6" fillId="4" borderId="1" xfId="0" applyNumberFormat="1" applyFont="1" applyFill="1" applyBorder="1"/>
    <xf numFmtId="0" fontId="3" fillId="3" borderId="1" xfId="3" applyFont="1" applyFill="1" applyBorder="1" applyAlignment="1">
      <alignment horizontal="center" vertical="center"/>
    </xf>
    <xf numFmtId="0" fontId="6" fillId="0" borderId="1" xfId="0" applyFont="1" applyBorder="1" applyAlignment="1">
      <alignment horizontal="center"/>
    </xf>
    <xf numFmtId="0" fontId="12" fillId="3" borderId="1" xfId="0" applyFont="1" applyFill="1" applyBorder="1" applyAlignment="1">
      <alignment horizontal="center" vertical="center"/>
    </xf>
    <xf numFmtId="0" fontId="12" fillId="0" borderId="1" xfId="0" applyFont="1" applyBorder="1" applyAlignment="1">
      <alignment horizontal="center"/>
    </xf>
    <xf numFmtId="0" fontId="3" fillId="0" borderId="1" xfId="3" applyFont="1" applyBorder="1" applyAlignment="1">
      <alignment horizontal="left" vertical="center" wrapText="1"/>
    </xf>
    <xf numFmtId="0" fontId="4" fillId="0" borderId="1" xfId="3" applyFont="1" applyBorder="1" applyAlignment="1">
      <alignment horizontal="left" vertical="center" wrapText="1"/>
    </xf>
    <xf numFmtId="165" fontId="3" fillId="0" borderId="1" xfId="4" applyNumberFormat="1" applyFont="1" applyFill="1" applyBorder="1" applyAlignment="1">
      <alignment horizontal="left" vertical="center" wrapText="1"/>
    </xf>
    <xf numFmtId="0" fontId="3" fillId="3" borderId="1" xfId="3" applyFont="1" applyFill="1" applyBorder="1" applyAlignment="1">
      <alignment horizontal="center" vertical="center" wrapText="1"/>
    </xf>
    <xf numFmtId="0" fontId="3" fillId="0" borderId="1" xfId="3" applyFont="1" applyBorder="1" applyAlignment="1">
      <alignment horizontal="center"/>
    </xf>
    <xf numFmtId="0" fontId="5" fillId="0" borderId="1" xfId="0" applyFont="1" applyBorder="1" applyAlignment="1">
      <alignment horizontal="center"/>
    </xf>
    <xf numFmtId="0" fontId="3" fillId="0" borderId="1" xfId="3" applyFont="1" applyBorder="1" applyAlignment="1">
      <alignment horizontal="left"/>
    </xf>
    <xf numFmtId="0" fontId="3" fillId="0" borderId="1" xfId="3" applyFont="1" applyBorder="1" applyAlignment="1">
      <alignment horizontal="left" vertical="center"/>
    </xf>
    <xf numFmtId="165" fontId="3" fillId="3" borderId="1" xfId="4" applyNumberFormat="1" applyFont="1" applyFill="1" applyBorder="1" applyAlignment="1">
      <alignment horizontal="center" vertical="center" wrapText="1"/>
    </xf>
    <xf numFmtId="3" fontId="3" fillId="3" borderId="1" xfId="3" applyNumberFormat="1" applyFont="1" applyFill="1" applyBorder="1" applyAlignment="1">
      <alignment horizontal="center" vertical="center" wrapText="1"/>
    </xf>
    <xf numFmtId="3" fontId="3" fillId="2" borderId="1" xfId="3" applyNumberFormat="1" applyFont="1" applyFill="1" applyBorder="1" applyAlignment="1">
      <alignment horizontal="center" vertical="center" wrapText="1"/>
    </xf>
    <xf numFmtId="0" fontId="7" fillId="3" borderId="1" xfId="0" applyFont="1" applyFill="1" applyBorder="1" applyAlignment="1">
      <alignment vertical="center"/>
    </xf>
    <xf numFmtId="0" fontId="15" fillId="0" borderId="1" xfId="6" applyFont="1" applyBorder="1" applyAlignment="1">
      <alignment horizontal="left" vertical="center" wrapText="1"/>
    </xf>
    <xf numFmtId="0" fontId="18" fillId="5" borderId="1" xfId="6" applyFont="1" applyFill="1" applyBorder="1" applyAlignment="1">
      <alignment horizontal="center"/>
    </xf>
    <xf numFmtId="0" fontId="18" fillId="0" borderId="1" xfId="6" applyFont="1" applyBorder="1" applyAlignment="1">
      <alignment horizontal="center"/>
    </xf>
    <xf numFmtId="0" fontId="19" fillId="5" borderId="1" xfId="6" applyFont="1" applyFill="1" applyBorder="1" applyAlignment="1">
      <alignment horizontal="center" vertical="center"/>
    </xf>
    <xf numFmtId="0" fontId="6" fillId="0" borderId="1" xfId="6" applyFont="1" applyBorder="1" applyAlignment="1">
      <alignment horizontal="left" vertical="center" wrapText="1"/>
    </xf>
    <xf numFmtId="0" fontId="10" fillId="0" borderId="1" xfId="6" applyFont="1" applyBorder="1" applyAlignment="1">
      <alignment horizontal="left"/>
    </xf>
    <xf numFmtId="0" fontId="16" fillId="0" borderId="1" xfId="6" applyFont="1" applyBorder="1" applyAlignment="1">
      <alignment horizontal="center" vertical="center" wrapText="1"/>
    </xf>
    <xf numFmtId="0" fontId="17" fillId="0" borderId="1" xfId="6" applyFont="1" applyBorder="1" applyAlignment="1">
      <alignment horizontal="center" vertical="center" wrapText="1"/>
    </xf>
    <xf numFmtId="0" fontId="10" fillId="0" borderId="1" xfId="6" applyFont="1" applyBorder="1" applyAlignment="1">
      <alignment horizontal="left" wrapText="1"/>
    </xf>
    <xf numFmtId="0" fontId="3" fillId="4" borderId="1" xfId="3" applyFont="1" applyFill="1" applyBorder="1" applyAlignment="1">
      <alignment horizontal="left"/>
    </xf>
    <xf numFmtId="0" fontId="6" fillId="4" borderId="1" xfId="0" applyFont="1" applyFill="1" applyBorder="1" applyAlignment="1">
      <alignment horizontal="center"/>
    </xf>
    <xf numFmtId="0" fontId="12" fillId="4" borderId="1" xfId="0" applyFont="1" applyFill="1" applyBorder="1" applyAlignment="1">
      <alignment horizontal="center" vertical="center"/>
    </xf>
    <xf numFmtId="0" fontId="3" fillId="4" borderId="1" xfId="3" applyFont="1" applyFill="1" applyBorder="1" applyAlignment="1">
      <alignment horizontal="center" vertical="center"/>
    </xf>
    <xf numFmtId="0" fontId="3" fillId="4" borderId="1" xfId="3" applyFont="1" applyFill="1" applyBorder="1" applyAlignment="1">
      <alignment horizontal="center"/>
    </xf>
    <xf numFmtId="0" fontId="5" fillId="4" borderId="1" xfId="0" applyFont="1" applyFill="1" applyBorder="1" applyAlignment="1">
      <alignment horizontal="center"/>
    </xf>
    <xf numFmtId="0" fontId="3" fillId="4" borderId="1" xfId="3" applyFont="1" applyFill="1" applyBorder="1" applyAlignment="1">
      <alignment horizontal="center" vertical="center" wrapText="1"/>
    </xf>
    <xf numFmtId="0" fontId="3" fillId="4" borderId="1" xfId="3" applyFont="1" applyFill="1" applyBorder="1" applyAlignment="1">
      <alignment horizontal="left" vertical="center"/>
    </xf>
    <xf numFmtId="0" fontId="4" fillId="4" borderId="1" xfId="3" applyFont="1" applyFill="1" applyBorder="1" applyAlignment="1">
      <alignment horizontal="left" vertical="center" wrapText="1"/>
    </xf>
    <xf numFmtId="165" fontId="3" fillId="4" borderId="1" xfId="4" applyNumberFormat="1" applyFont="1" applyFill="1" applyBorder="1" applyAlignment="1">
      <alignment horizontal="left" vertical="center" wrapText="1"/>
    </xf>
    <xf numFmtId="0" fontId="3" fillId="4" borderId="1" xfId="3" applyFont="1" applyFill="1" applyBorder="1" applyAlignment="1">
      <alignment horizontal="left" vertical="center" wrapText="1"/>
    </xf>
    <xf numFmtId="0" fontId="12" fillId="4" borderId="1" xfId="0" applyFont="1" applyFill="1" applyBorder="1" applyAlignment="1">
      <alignment horizontal="center"/>
    </xf>
    <xf numFmtId="165" fontId="3" fillId="4" borderId="1" xfId="4" applyNumberFormat="1" applyFont="1" applyFill="1" applyBorder="1" applyAlignment="1">
      <alignment horizontal="center" vertical="center" wrapText="1"/>
    </xf>
    <xf numFmtId="3" fontId="3" fillId="4" borderId="1" xfId="3" applyNumberFormat="1" applyFont="1" applyFill="1" applyBorder="1" applyAlignment="1">
      <alignment horizontal="center" vertical="center" wrapText="1"/>
    </xf>
    <xf numFmtId="0" fontId="7" fillId="4" borderId="1" xfId="0" applyFont="1" applyFill="1" applyBorder="1" applyAlignment="1">
      <alignment vertical="center"/>
    </xf>
  </cellXfs>
  <cellStyles count="7">
    <cellStyle name="Millares" xfId="1" builtinId="3"/>
    <cellStyle name="Millares [0]" xfId="2" builtinId="6"/>
    <cellStyle name="Millares 10" xfId="4" xr:uid="{00000000-0005-0000-0000-000002000000}"/>
    <cellStyle name="Normal" xfId="0" builtinId="0"/>
    <cellStyle name="Normal 10 2" xfId="5" xr:uid="{00000000-0005-0000-0000-000004000000}"/>
    <cellStyle name="Normal 14" xfId="3" xr:uid="{00000000-0005-0000-0000-000005000000}"/>
    <cellStyle name="Normal 2"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447263</xdr:colOff>
      <xdr:row>0</xdr:row>
      <xdr:rowOff>41413</xdr:rowOff>
    </xdr:from>
    <xdr:to>
      <xdr:col>7</xdr:col>
      <xdr:colOff>387857</xdr:colOff>
      <xdr:row>2</xdr:row>
      <xdr:rowOff>65957</xdr:rowOff>
    </xdr:to>
    <xdr:pic>
      <xdr:nvPicPr>
        <xdr:cNvPr id="2" name="Imagen 1" descr="Logotipo SENA">
          <a:extLst>
            <a:ext uri="{FF2B5EF4-FFF2-40B4-BE49-F238E27FC236}">
              <a16:creationId xmlns:a16="http://schemas.microsoft.com/office/drawing/2014/main" id="{7E8A04D4-D1F5-47B0-84C4-6A8908CC59F6}"/>
            </a:ext>
          </a:extLst>
        </xdr:cNvPr>
        <xdr:cNvPicPr>
          <a:picLocks noChangeAspect="1"/>
        </xdr:cNvPicPr>
      </xdr:nvPicPr>
      <xdr:blipFill>
        <a:blip xmlns:r="http://schemas.openxmlformats.org/officeDocument/2006/relationships" r:embed="rId1"/>
        <a:stretch>
          <a:fillRect/>
        </a:stretch>
      </xdr:blipFill>
      <xdr:spPr>
        <a:xfrm>
          <a:off x="6891133" y="41413"/>
          <a:ext cx="702595" cy="68715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447263</xdr:colOff>
      <xdr:row>0</xdr:row>
      <xdr:rowOff>41413</xdr:rowOff>
    </xdr:from>
    <xdr:to>
      <xdr:col>7</xdr:col>
      <xdr:colOff>387857</xdr:colOff>
      <xdr:row>3</xdr:row>
      <xdr:rowOff>161207</xdr:rowOff>
    </xdr:to>
    <xdr:pic>
      <xdr:nvPicPr>
        <xdr:cNvPr id="2" name="Imagen 1" descr="Logotipo SENA">
          <a:extLst>
            <a:ext uri="{FF2B5EF4-FFF2-40B4-BE49-F238E27FC236}">
              <a16:creationId xmlns:a16="http://schemas.microsoft.com/office/drawing/2014/main" id="{54064B86-96AB-4884-8BD3-258320F7043E}"/>
            </a:ext>
          </a:extLst>
        </xdr:cNvPr>
        <xdr:cNvPicPr>
          <a:picLocks noChangeAspect="1"/>
        </xdr:cNvPicPr>
      </xdr:nvPicPr>
      <xdr:blipFill>
        <a:blip xmlns:r="http://schemas.openxmlformats.org/officeDocument/2006/relationships" r:embed="rId1"/>
        <a:stretch>
          <a:fillRect/>
        </a:stretch>
      </xdr:blipFill>
      <xdr:spPr>
        <a:xfrm>
          <a:off x="7667213" y="41413"/>
          <a:ext cx="702594" cy="69129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38100</xdr:colOff>
      <xdr:row>1</xdr:row>
      <xdr:rowOff>76200</xdr:rowOff>
    </xdr:from>
    <xdr:to>
      <xdr:col>4</xdr:col>
      <xdr:colOff>740695</xdr:colOff>
      <xdr:row>2</xdr:row>
      <xdr:rowOff>372828</xdr:rowOff>
    </xdr:to>
    <xdr:pic>
      <xdr:nvPicPr>
        <xdr:cNvPr id="2" name="Imagen 1" descr="Logotipo SENA">
          <a:extLst>
            <a:ext uri="{FF2B5EF4-FFF2-40B4-BE49-F238E27FC236}">
              <a16:creationId xmlns:a16="http://schemas.microsoft.com/office/drawing/2014/main" id="{6422D5C8-9FEF-45E1-B485-26C2259A2AF2}"/>
            </a:ext>
          </a:extLst>
        </xdr:cNvPr>
        <xdr:cNvPicPr>
          <a:picLocks noChangeAspect="1"/>
        </xdr:cNvPicPr>
      </xdr:nvPicPr>
      <xdr:blipFill>
        <a:blip xmlns:r="http://schemas.openxmlformats.org/officeDocument/2006/relationships" r:embed="rId1"/>
        <a:stretch>
          <a:fillRect/>
        </a:stretch>
      </xdr:blipFill>
      <xdr:spPr>
        <a:xfrm>
          <a:off x="4733925" y="209550"/>
          <a:ext cx="702595" cy="68715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447263</xdr:colOff>
      <xdr:row>0</xdr:row>
      <xdr:rowOff>41413</xdr:rowOff>
    </xdr:from>
    <xdr:to>
      <xdr:col>7</xdr:col>
      <xdr:colOff>387857</xdr:colOff>
      <xdr:row>3</xdr:row>
      <xdr:rowOff>161207</xdr:rowOff>
    </xdr:to>
    <xdr:pic>
      <xdr:nvPicPr>
        <xdr:cNvPr id="2" name="Imagen 1" descr="Logotipo SENA">
          <a:extLst>
            <a:ext uri="{FF2B5EF4-FFF2-40B4-BE49-F238E27FC236}">
              <a16:creationId xmlns:a16="http://schemas.microsoft.com/office/drawing/2014/main" id="{99FB9AD3-168A-43B1-8A72-69051DAA983A}"/>
            </a:ext>
          </a:extLst>
        </xdr:cNvPr>
        <xdr:cNvPicPr>
          <a:picLocks noChangeAspect="1"/>
        </xdr:cNvPicPr>
      </xdr:nvPicPr>
      <xdr:blipFill>
        <a:blip xmlns:r="http://schemas.openxmlformats.org/officeDocument/2006/relationships" r:embed="rId1"/>
        <a:stretch>
          <a:fillRect/>
        </a:stretch>
      </xdr:blipFill>
      <xdr:spPr>
        <a:xfrm>
          <a:off x="7667213" y="41413"/>
          <a:ext cx="702594" cy="69129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34"/>
  <sheetViews>
    <sheetView tabSelected="1" zoomScale="77" zoomScaleNormal="77" workbookViewId="0">
      <selection activeCell="A9" sqref="A9:C9"/>
    </sheetView>
  </sheetViews>
  <sheetFormatPr baseColWidth="10" defaultRowHeight="14.25" x14ac:dyDescent="0.2"/>
  <cols>
    <col min="1" max="1" width="15.42578125" style="61" customWidth="1"/>
    <col min="2" max="2" width="15.85546875" style="45" customWidth="1"/>
    <col min="3" max="4" width="21.28515625" style="45" customWidth="1"/>
    <col min="5" max="5" width="21" style="45" customWidth="1"/>
    <col min="6" max="6" width="13.42578125" style="45" bestFit="1" customWidth="1"/>
    <col min="7" max="7" width="11.42578125" style="45"/>
    <col min="8" max="8" width="15.28515625" style="45" customWidth="1"/>
    <col min="9" max="9" width="13.85546875" style="45" customWidth="1"/>
    <col min="10" max="10" width="17.85546875" style="45" customWidth="1"/>
    <col min="11" max="11" width="15" style="45" bestFit="1" customWidth="1"/>
    <col min="12" max="13" width="15" style="45" customWidth="1"/>
    <col min="14" max="14" width="11.42578125" style="45"/>
    <col min="15" max="15" width="32.7109375" style="45" customWidth="1"/>
    <col min="16" max="16384" width="11.42578125" style="45"/>
  </cols>
  <sheetData>
    <row r="1" spans="1:15" ht="21.75" customHeight="1" x14ac:dyDescent="0.2">
      <c r="A1" s="214"/>
      <c r="B1" s="214"/>
      <c r="C1" s="214"/>
      <c r="D1" s="214"/>
      <c r="E1" s="214"/>
      <c r="F1" s="214"/>
      <c r="G1" s="214"/>
      <c r="H1" s="214"/>
      <c r="I1" s="214"/>
      <c r="J1" s="214"/>
      <c r="K1" s="214"/>
      <c r="L1" s="214"/>
      <c r="M1" s="214"/>
      <c r="N1" s="214"/>
      <c r="O1" s="161" t="s">
        <v>26</v>
      </c>
    </row>
    <row r="2" spans="1:15" ht="30.75" customHeight="1" x14ac:dyDescent="0.2">
      <c r="A2" s="214"/>
      <c r="B2" s="214"/>
      <c r="C2" s="214"/>
      <c r="D2" s="214"/>
      <c r="E2" s="214"/>
      <c r="F2" s="214"/>
      <c r="G2" s="214"/>
      <c r="H2" s="214"/>
      <c r="I2" s="214"/>
      <c r="J2" s="214"/>
      <c r="K2" s="214"/>
      <c r="L2" s="214"/>
      <c r="M2" s="214"/>
      <c r="N2" s="214"/>
      <c r="O2" s="162" t="s">
        <v>73</v>
      </c>
    </row>
    <row r="3" spans="1:15" ht="34.5" customHeight="1" x14ac:dyDescent="0.2">
      <c r="A3" s="215" t="s">
        <v>27</v>
      </c>
      <c r="B3" s="215"/>
      <c r="C3" s="215"/>
      <c r="D3" s="215"/>
      <c r="E3" s="215"/>
      <c r="F3" s="215"/>
      <c r="G3" s="215"/>
      <c r="H3" s="215"/>
      <c r="I3" s="215"/>
      <c r="J3" s="215"/>
      <c r="K3" s="215"/>
      <c r="L3" s="215"/>
      <c r="M3" s="215"/>
      <c r="N3" s="215"/>
      <c r="O3" s="215"/>
    </row>
    <row r="4" spans="1:15" x14ac:dyDescent="0.2">
      <c r="A4" s="216" t="s">
        <v>28</v>
      </c>
      <c r="B4" s="216"/>
      <c r="C4" s="216"/>
      <c r="D4" s="216"/>
      <c r="E4" s="216"/>
      <c r="F4" s="216"/>
      <c r="G4" s="216"/>
      <c r="H4" s="216"/>
      <c r="I4" s="216"/>
      <c r="J4" s="216"/>
      <c r="K4" s="216"/>
      <c r="L4" s="216"/>
      <c r="M4" s="216"/>
      <c r="N4" s="216"/>
      <c r="O4" s="216"/>
    </row>
    <row r="5" spans="1:15" x14ac:dyDescent="0.2">
      <c r="A5" s="217"/>
      <c r="B5" s="217"/>
      <c r="C5" s="217"/>
      <c r="D5" s="217"/>
      <c r="E5" s="217"/>
      <c r="F5" s="217"/>
      <c r="G5" s="217"/>
      <c r="H5" s="217"/>
      <c r="I5" s="217"/>
      <c r="J5" s="217"/>
      <c r="K5" s="217"/>
      <c r="L5" s="217"/>
      <c r="M5" s="217"/>
      <c r="N5" s="217"/>
      <c r="O5" s="217"/>
    </row>
    <row r="6" spans="1:15" x14ac:dyDescent="0.2">
      <c r="A6" s="218" t="s">
        <v>15</v>
      </c>
      <c r="B6" s="218"/>
      <c r="C6" s="218"/>
      <c r="D6" s="218"/>
      <c r="E6" s="218"/>
      <c r="F6" s="218"/>
      <c r="G6" s="218"/>
      <c r="H6" s="218"/>
      <c r="I6" s="218"/>
      <c r="J6" s="218"/>
      <c r="K6" s="218"/>
      <c r="L6" s="218"/>
      <c r="M6" s="218"/>
      <c r="N6" s="218"/>
      <c r="O6" s="218"/>
    </row>
    <row r="8" spans="1:15" x14ac:dyDescent="0.2">
      <c r="A8" s="213" t="s">
        <v>75</v>
      </c>
      <c r="B8" s="213"/>
      <c r="C8" s="213"/>
      <c r="D8" s="213"/>
      <c r="E8" s="213"/>
      <c r="F8" s="213"/>
      <c r="G8" s="213"/>
      <c r="H8" s="213"/>
      <c r="I8" s="213"/>
      <c r="J8" s="213"/>
      <c r="K8" s="163"/>
      <c r="L8" s="163"/>
      <c r="M8" s="163"/>
      <c r="N8" s="163"/>
    </row>
    <row r="9" spans="1:15" x14ac:dyDescent="0.2">
      <c r="A9" s="220" t="s">
        <v>18</v>
      </c>
      <c r="B9" s="220"/>
      <c r="C9" s="220"/>
      <c r="D9" s="164">
        <f>+E127</f>
        <v>171</v>
      </c>
      <c r="E9" s="165"/>
      <c r="F9" s="166"/>
      <c r="G9" s="166"/>
      <c r="H9" s="166">
        <v>28.5</v>
      </c>
      <c r="I9" s="166"/>
      <c r="J9" s="166"/>
      <c r="K9" s="166"/>
      <c r="L9" s="166"/>
      <c r="M9" s="166"/>
      <c r="N9" s="166"/>
    </row>
    <row r="10" spans="1:15" x14ac:dyDescent="0.2">
      <c r="A10" s="221"/>
      <c r="B10" s="221"/>
      <c r="C10" s="221"/>
      <c r="D10" s="168">
        <f>+K127+M127</f>
        <v>8410907304.3999987</v>
      </c>
      <c r="E10" s="58">
        <f>+D11-D10</f>
        <v>196540292.60000134</v>
      </c>
      <c r="F10" s="166"/>
      <c r="G10" s="166"/>
      <c r="H10" s="165"/>
      <c r="I10" s="166"/>
      <c r="J10" s="222" t="s">
        <v>21</v>
      </c>
      <c r="K10" s="222"/>
      <c r="L10" s="222"/>
      <c r="M10" s="222"/>
      <c r="N10" s="222"/>
      <c r="O10" s="222"/>
    </row>
    <row r="11" spans="1:15" x14ac:dyDescent="0.2">
      <c r="A11" s="223" t="s">
        <v>19</v>
      </c>
      <c r="B11" s="221"/>
      <c r="C11" s="221"/>
      <c r="D11" s="167">
        <v>8607447597</v>
      </c>
      <c r="E11" s="58"/>
      <c r="F11" s="166"/>
      <c r="G11" s="166"/>
      <c r="H11" s="166" t="str">
        <f>+A12</f>
        <v xml:space="preserve">% UTILIZADO: </v>
      </c>
      <c r="I11" s="166"/>
      <c r="J11" s="169" t="s">
        <v>0</v>
      </c>
      <c r="K11" s="222" t="s">
        <v>76</v>
      </c>
      <c r="L11" s="222"/>
      <c r="M11" s="222"/>
      <c r="N11" s="222"/>
      <c r="O11" s="222"/>
    </row>
    <row r="12" spans="1:15" x14ac:dyDescent="0.2">
      <c r="A12" s="223" t="s">
        <v>20</v>
      </c>
      <c r="B12" s="221"/>
      <c r="C12" s="221"/>
      <c r="D12" s="167">
        <f>+D10*100/D11</f>
        <v>97.716625162278049</v>
      </c>
      <c r="E12" s="170"/>
      <c r="F12" s="166"/>
      <c r="G12" s="166"/>
      <c r="H12" s="166"/>
      <c r="I12" s="166"/>
      <c r="J12" s="166" t="s">
        <v>1</v>
      </c>
      <c r="K12" s="169">
        <v>3204832228</v>
      </c>
      <c r="L12" s="169"/>
      <c r="M12" s="169"/>
      <c r="N12" s="169"/>
    </row>
    <row r="13" spans="1:15" ht="42.75" customHeight="1" x14ac:dyDescent="0.2">
      <c r="A13" s="227" t="s">
        <v>2</v>
      </c>
      <c r="B13" s="219" t="s">
        <v>3</v>
      </c>
      <c r="C13" s="219" t="s">
        <v>22</v>
      </c>
      <c r="D13" s="219" t="s">
        <v>9</v>
      </c>
      <c r="E13" s="219" t="s">
        <v>23</v>
      </c>
      <c r="F13" s="219" t="s">
        <v>24</v>
      </c>
      <c r="G13" s="219"/>
      <c r="H13" s="225" t="s">
        <v>25</v>
      </c>
      <c r="I13" s="225"/>
      <c r="J13" s="226" t="s">
        <v>4</v>
      </c>
      <c r="K13" s="226" t="s">
        <v>5</v>
      </c>
      <c r="L13" s="226" t="s">
        <v>4</v>
      </c>
      <c r="M13" s="226" t="s">
        <v>5</v>
      </c>
      <c r="N13" s="58" t="s">
        <v>10</v>
      </c>
      <c r="O13" s="215" t="s">
        <v>6</v>
      </c>
    </row>
    <row r="14" spans="1:15" ht="30.75" customHeight="1" x14ac:dyDescent="0.2">
      <c r="A14" s="227"/>
      <c r="B14" s="219"/>
      <c r="C14" s="219"/>
      <c r="D14" s="219"/>
      <c r="E14" s="219"/>
      <c r="F14" s="219"/>
      <c r="G14" s="219"/>
      <c r="H14" s="219" t="s">
        <v>7</v>
      </c>
      <c r="I14" s="219" t="s">
        <v>8</v>
      </c>
      <c r="J14" s="226"/>
      <c r="K14" s="226"/>
      <c r="L14" s="226"/>
      <c r="M14" s="226"/>
      <c r="N14" s="58" t="s">
        <v>11</v>
      </c>
      <c r="O14" s="215"/>
    </row>
    <row r="15" spans="1:15" ht="15.75" customHeight="1" x14ac:dyDescent="0.2">
      <c r="A15" s="227"/>
      <c r="B15" s="219"/>
      <c r="C15" s="219"/>
      <c r="D15" s="219"/>
      <c r="E15" s="219"/>
      <c r="F15" s="106" t="s">
        <v>12</v>
      </c>
      <c r="G15" s="106" t="s">
        <v>13</v>
      </c>
      <c r="H15" s="219"/>
      <c r="I15" s="219"/>
      <c r="J15" s="226" t="s">
        <v>77</v>
      </c>
      <c r="K15" s="226"/>
      <c r="L15" s="226" t="s">
        <v>78</v>
      </c>
      <c r="M15" s="226"/>
      <c r="N15" s="44"/>
    </row>
    <row r="16" spans="1:15" ht="51.75" customHeight="1" x14ac:dyDescent="0.2">
      <c r="A16" s="36" t="s">
        <v>79</v>
      </c>
      <c r="B16" s="53" t="s">
        <v>80</v>
      </c>
      <c r="C16" s="107" t="s">
        <v>83</v>
      </c>
      <c r="D16" s="107" t="s">
        <v>84</v>
      </c>
      <c r="E16" s="107">
        <v>2</v>
      </c>
      <c r="F16" s="106">
        <v>8</v>
      </c>
      <c r="G16" s="106">
        <v>0</v>
      </c>
      <c r="H16" s="107" t="s">
        <v>85</v>
      </c>
      <c r="I16" s="108">
        <v>46010</v>
      </c>
      <c r="J16" s="58">
        <v>5333824</v>
      </c>
      <c r="K16" s="58">
        <f t="shared" ref="K16" si="0">+(((J16*F16)+(J16/30*G16))*(E16))</f>
        <v>85341184</v>
      </c>
      <c r="L16" s="58"/>
      <c r="M16" s="58"/>
      <c r="N16" s="44"/>
      <c r="O16" s="171" t="s">
        <v>86</v>
      </c>
    </row>
    <row r="17" spans="1:15" ht="51.75" customHeight="1" x14ac:dyDescent="0.2">
      <c r="A17" s="36" t="s">
        <v>79</v>
      </c>
      <c r="B17" s="53" t="s">
        <v>80</v>
      </c>
      <c r="C17" s="107" t="s">
        <v>83</v>
      </c>
      <c r="D17" s="107" t="s">
        <v>84</v>
      </c>
      <c r="E17" s="107">
        <v>1</v>
      </c>
      <c r="F17" s="106">
        <v>10</v>
      </c>
      <c r="G17" s="106">
        <v>0</v>
      </c>
      <c r="H17" s="107" t="s">
        <v>85</v>
      </c>
      <c r="I17" s="108">
        <v>46010</v>
      </c>
      <c r="J17" s="58">
        <v>5333824</v>
      </c>
      <c r="K17" s="58">
        <f t="shared" ref="K17:K23" si="1">+(((J17*F17)+(J17/30*G17))*(E17))</f>
        <v>53338240</v>
      </c>
      <c r="L17" s="58"/>
      <c r="M17" s="58"/>
      <c r="N17" s="44"/>
      <c r="O17" s="171" t="s">
        <v>86</v>
      </c>
    </row>
    <row r="18" spans="1:15" ht="51.75" customHeight="1" x14ac:dyDescent="0.2">
      <c r="A18" s="36" t="s">
        <v>79</v>
      </c>
      <c r="B18" s="53" t="s">
        <v>80</v>
      </c>
      <c r="C18" s="107" t="s">
        <v>83</v>
      </c>
      <c r="D18" s="107" t="s">
        <v>84</v>
      </c>
      <c r="E18" s="107">
        <v>1</v>
      </c>
      <c r="F18" s="106">
        <v>6</v>
      </c>
      <c r="G18" s="106">
        <v>0</v>
      </c>
      <c r="H18" s="107" t="s">
        <v>85</v>
      </c>
      <c r="I18" s="108">
        <v>46010</v>
      </c>
      <c r="J18" s="58">
        <v>5333824</v>
      </c>
      <c r="K18" s="58">
        <f t="shared" si="1"/>
        <v>32002944</v>
      </c>
      <c r="L18" s="58"/>
      <c r="M18" s="58"/>
      <c r="N18" s="44"/>
      <c r="O18" s="171" t="s">
        <v>86</v>
      </c>
    </row>
    <row r="19" spans="1:15" ht="51.75" customHeight="1" x14ac:dyDescent="0.2">
      <c r="A19" s="36" t="s">
        <v>79</v>
      </c>
      <c r="B19" s="53" t="s">
        <v>80</v>
      </c>
      <c r="C19" s="107" t="s">
        <v>83</v>
      </c>
      <c r="D19" s="107" t="s">
        <v>84</v>
      </c>
      <c r="E19" s="107">
        <v>2</v>
      </c>
      <c r="F19" s="106">
        <v>10</v>
      </c>
      <c r="G19" s="106">
        <v>0</v>
      </c>
      <c r="H19" s="107" t="s">
        <v>85</v>
      </c>
      <c r="I19" s="108">
        <v>46010</v>
      </c>
      <c r="J19" s="58">
        <v>5333824</v>
      </c>
      <c r="K19" s="58">
        <f t="shared" si="1"/>
        <v>106676480</v>
      </c>
      <c r="L19" s="58"/>
      <c r="M19" s="58"/>
      <c r="N19" s="44"/>
      <c r="O19" s="171" t="s">
        <v>86</v>
      </c>
    </row>
    <row r="20" spans="1:15" ht="92.25" customHeight="1" x14ac:dyDescent="0.2">
      <c r="A20" s="36" t="s">
        <v>79</v>
      </c>
      <c r="B20" s="53" t="s">
        <v>80</v>
      </c>
      <c r="C20" s="107" t="s">
        <v>87</v>
      </c>
      <c r="D20" s="107" t="s">
        <v>84</v>
      </c>
      <c r="E20" s="107">
        <v>1</v>
      </c>
      <c r="F20" s="106">
        <v>8</v>
      </c>
      <c r="G20" s="106">
        <v>0</v>
      </c>
      <c r="H20" s="107" t="s">
        <v>85</v>
      </c>
      <c r="I20" s="108">
        <v>45635</v>
      </c>
      <c r="J20" s="58">
        <v>5333824</v>
      </c>
      <c r="K20" s="58">
        <f t="shared" si="1"/>
        <v>42670592</v>
      </c>
      <c r="L20" s="58"/>
      <c r="M20" s="58"/>
      <c r="N20" s="44"/>
      <c r="O20" s="171" t="s">
        <v>88</v>
      </c>
    </row>
    <row r="21" spans="1:15" ht="81" customHeight="1" x14ac:dyDescent="0.2">
      <c r="A21" s="36" t="s">
        <v>79</v>
      </c>
      <c r="B21" s="53" t="s">
        <v>80</v>
      </c>
      <c r="C21" s="107" t="s">
        <v>87</v>
      </c>
      <c r="D21" s="107" t="s">
        <v>84</v>
      </c>
      <c r="E21" s="107">
        <v>1</v>
      </c>
      <c r="F21" s="106">
        <v>8</v>
      </c>
      <c r="G21" s="106">
        <v>0</v>
      </c>
      <c r="H21" s="107" t="s">
        <v>85</v>
      </c>
      <c r="I21" s="108">
        <v>46010</v>
      </c>
      <c r="J21" s="58">
        <v>5333824</v>
      </c>
      <c r="K21" s="58">
        <f>+(((J21*F21)+(J21/30*G21))*(E21))</f>
        <v>42670592</v>
      </c>
      <c r="L21" s="58"/>
      <c r="M21" s="58"/>
      <c r="N21" s="44"/>
      <c r="O21" s="171" t="s">
        <v>88</v>
      </c>
    </row>
    <row r="22" spans="1:15" ht="123.75" customHeight="1" x14ac:dyDescent="0.2">
      <c r="A22" s="36" t="s">
        <v>79</v>
      </c>
      <c r="B22" s="53" t="s">
        <v>80</v>
      </c>
      <c r="C22" s="107" t="s">
        <v>87</v>
      </c>
      <c r="D22" s="107" t="s">
        <v>84</v>
      </c>
      <c r="E22" s="107">
        <v>3</v>
      </c>
      <c r="F22" s="106">
        <v>10</v>
      </c>
      <c r="G22" s="106">
        <v>0</v>
      </c>
      <c r="H22" s="107" t="s">
        <v>85</v>
      </c>
      <c r="I22" s="108">
        <v>46010</v>
      </c>
      <c r="J22" s="58">
        <v>5333824</v>
      </c>
      <c r="K22" s="58">
        <f t="shared" si="1"/>
        <v>160014720</v>
      </c>
      <c r="L22" s="58"/>
      <c r="M22" s="58"/>
      <c r="N22" s="44"/>
      <c r="O22" s="171" t="s">
        <v>88</v>
      </c>
    </row>
    <row r="23" spans="1:15" ht="42.75" customHeight="1" x14ac:dyDescent="0.2">
      <c r="A23" s="36" t="s">
        <v>79</v>
      </c>
      <c r="B23" s="53" t="s">
        <v>80</v>
      </c>
      <c r="C23" s="107" t="s">
        <v>89</v>
      </c>
      <c r="D23" s="107" t="s">
        <v>84</v>
      </c>
      <c r="E23" s="107">
        <v>1</v>
      </c>
      <c r="F23" s="106">
        <v>10</v>
      </c>
      <c r="G23" s="106">
        <v>0</v>
      </c>
      <c r="H23" s="107" t="s">
        <v>85</v>
      </c>
      <c r="I23" s="108">
        <v>46010</v>
      </c>
      <c r="J23" s="58">
        <v>5333824</v>
      </c>
      <c r="K23" s="58">
        <f t="shared" si="1"/>
        <v>53338240</v>
      </c>
      <c r="L23" s="58"/>
      <c r="M23" s="58"/>
      <c r="N23" s="44"/>
      <c r="O23" s="120" t="s">
        <v>90</v>
      </c>
    </row>
    <row r="24" spans="1:15" ht="58.5" customHeight="1" x14ac:dyDescent="0.2">
      <c r="A24" s="36" t="s">
        <v>79</v>
      </c>
      <c r="B24" s="53" t="s">
        <v>80</v>
      </c>
      <c r="C24" s="107" t="s">
        <v>92</v>
      </c>
      <c r="D24" s="107" t="s">
        <v>84</v>
      </c>
      <c r="E24" s="107">
        <v>1</v>
      </c>
      <c r="F24" s="106">
        <v>10</v>
      </c>
      <c r="G24" s="106">
        <v>0</v>
      </c>
      <c r="H24" s="107" t="s">
        <v>85</v>
      </c>
      <c r="I24" s="108">
        <v>46000</v>
      </c>
      <c r="J24" s="58"/>
      <c r="K24" s="58"/>
      <c r="L24" s="58">
        <v>3911475</v>
      </c>
      <c r="M24" s="58">
        <f>+(L24*F24+(L24/30*G24))</f>
        <v>39114750</v>
      </c>
      <c r="N24" s="44"/>
      <c r="O24" s="120" t="s">
        <v>93</v>
      </c>
    </row>
    <row r="25" spans="1:15" ht="103.5" customHeight="1" x14ac:dyDescent="0.2">
      <c r="A25" s="36" t="s">
        <v>79</v>
      </c>
      <c r="B25" s="53" t="s">
        <v>80</v>
      </c>
      <c r="C25" s="107" t="s">
        <v>92</v>
      </c>
      <c r="D25" s="107" t="s">
        <v>84</v>
      </c>
      <c r="E25" s="107">
        <v>4</v>
      </c>
      <c r="F25" s="106">
        <v>10</v>
      </c>
      <c r="G25" s="106">
        <v>0</v>
      </c>
      <c r="H25" s="107" t="s">
        <v>85</v>
      </c>
      <c r="I25" s="108">
        <v>46010</v>
      </c>
      <c r="J25" s="58">
        <v>5333824</v>
      </c>
      <c r="K25" s="58">
        <f>+(((J25*F25)+(J25/30*G25))*(E25))</f>
        <v>213352960</v>
      </c>
      <c r="L25" s="58"/>
      <c r="M25" s="58"/>
      <c r="N25" s="44"/>
      <c r="O25" s="120" t="s">
        <v>93</v>
      </c>
    </row>
    <row r="26" spans="1:15" ht="63" customHeight="1" x14ac:dyDescent="0.2">
      <c r="A26" s="32" t="s">
        <v>79</v>
      </c>
      <c r="B26" s="53" t="s">
        <v>80</v>
      </c>
      <c r="C26" s="53" t="s">
        <v>95</v>
      </c>
      <c r="D26" s="32" t="s">
        <v>84</v>
      </c>
      <c r="E26" s="38">
        <v>2</v>
      </c>
      <c r="F26" s="35">
        <v>9</v>
      </c>
      <c r="G26" s="106">
        <v>0</v>
      </c>
      <c r="H26" s="107" t="s">
        <v>85</v>
      </c>
      <c r="I26" s="108">
        <v>46010</v>
      </c>
      <c r="J26" s="58">
        <v>5333824</v>
      </c>
      <c r="K26" s="58">
        <f t="shared" ref="K26:K117" si="2">+(((J26*F26)+(J26/30*G26))*(E26))</f>
        <v>96008832</v>
      </c>
      <c r="L26" s="58"/>
      <c r="M26" s="58"/>
      <c r="N26" s="39"/>
      <c r="O26" s="39" t="s">
        <v>96</v>
      </c>
    </row>
    <row r="27" spans="1:15" ht="45.75" customHeight="1" x14ac:dyDescent="0.2">
      <c r="A27" s="32" t="s">
        <v>79</v>
      </c>
      <c r="B27" s="53" t="s">
        <v>80</v>
      </c>
      <c r="C27" s="53" t="s">
        <v>97</v>
      </c>
      <c r="D27" s="32" t="s">
        <v>84</v>
      </c>
      <c r="E27" s="38">
        <v>2</v>
      </c>
      <c r="F27" s="35">
        <v>10</v>
      </c>
      <c r="G27" s="106">
        <v>0</v>
      </c>
      <c r="H27" s="107" t="s">
        <v>85</v>
      </c>
      <c r="I27" s="108">
        <v>46010</v>
      </c>
      <c r="J27" s="58">
        <v>5333824</v>
      </c>
      <c r="K27" s="58">
        <f t="shared" si="2"/>
        <v>106676480</v>
      </c>
      <c r="L27" s="58"/>
      <c r="M27" s="58"/>
      <c r="N27" s="39"/>
      <c r="O27" s="39" t="s">
        <v>98</v>
      </c>
    </row>
    <row r="28" spans="1:15" ht="51" customHeight="1" x14ac:dyDescent="0.2">
      <c r="A28" s="32" t="s">
        <v>79</v>
      </c>
      <c r="B28" s="53" t="s">
        <v>80</v>
      </c>
      <c r="C28" s="53" t="s">
        <v>99</v>
      </c>
      <c r="D28" s="32" t="s">
        <v>84</v>
      </c>
      <c r="E28" s="38">
        <v>1</v>
      </c>
      <c r="F28" s="35">
        <v>6</v>
      </c>
      <c r="G28" s="106">
        <v>0</v>
      </c>
      <c r="H28" s="107" t="s">
        <v>85</v>
      </c>
      <c r="I28" s="108">
        <v>46010</v>
      </c>
      <c r="J28" s="58">
        <v>5333824</v>
      </c>
      <c r="K28" s="58">
        <f>+(((J28*F28)+(J28/30*G28))*(E28))</f>
        <v>32002944</v>
      </c>
      <c r="L28" s="58"/>
      <c r="M28" s="58"/>
      <c r="N28" s="39"/>
      <c r="O28" s="39" t="s">
        <v>100</v>
      </c>
    </row>
    <row r="29" spans="1:15" ht="51" customHeight="1" x14ac:dyDescent="0.2">
      <c r="A29" s="32" t="s">
        <v>79</v>
      </c>
      <c r="B29" s="53" t="s">
        <v>80</v>
      </c>
      <c r="C29" s="53" t="s">
        <v>99</v>
      </c>
      <c r="D29" s="32" t="s">
        <v>84</v>
      </c>
      <c r="E29" s="38">
        <v>1</v>
      </c>
      <c r="F29" s="35">
        <v>7</v>
      </c>
      <c r="G29" s="106">
        <v>0</v>
      </c>
      <c r="H29" s="108">
        <v>45787</v>
      </c>
      <c r="I29" s="108">
        <v>46001</v>
      </c>
      <c r="J29" s="58">
        <v>5333824</v>
      </c>
      <c r="K29" s="58">
        <f>+(((J29*F29)+(J29/30*G29))*(E29))</f>
        <v>37336768</v>
      </c>
      <c r="L29" s="58"/>
      <c r="M29" s="58"/>
      <c r="N29" s="39"/>
      <c r="O29" s="39" t="s">
        <v>100</v>
      </c>
    </row>
    <row r="30" spans="1:15" ht="51" customHeight="1" x14ac:dyDescent="0.2">
      <c r="A30" s="32" t="s">
        <v>79</v>
      </c>
      <c r="B30" s="53" t="s">
        <v>80</v>
      </c>
      <c r="C30" s="53" t="s">
        <v>99</v>
      </c>
      <c r="D30" s="32" t="s">
        <v>84</v>
      </c>
      <c r="E30" s="38">
        <v>1</v>
      </c>
      <c r="F30" s="35">
        <v>7</v>
      </c>
      <c r="G30" s="106">
        <v>0</v>
      </c>
      <c r="H30" s="108">
        <v>45787</v>
      </c>
      <c r="I30" s="108">
        <v>46001</v>
      </c>
      <c r="J30" s="58">
        <v>5333824</v>
      </c>
      <c r="K30" s="58">
        <f t="shared" si="2"/>
        <v>37336768</v>
      </c>
      <c r="L30" s="58"/>
      <c r="M30" s="58"/>
      <c r="N30" s="39"/>
      <c r="O30" s="39" t="s">
        <v>100</v>
      </c>
    </row>
    <row r="31" spans="1:15" s="61" customFormat="1" ht="105.75" customHeight="1" x14ac:dyDescent="0.25">
      <c r="A31" s="36" t="s">
        <v>79</v>
      </c>
      <c r="B31" s="53" t="s">
        <v>81</v>
      </c>
      <c r="C31" s="53" t="s">
        <v>101</v>
      </c>
      <c r="D31" s="36" t="s">
        <v>84</v>
      </c>
      <c r="E31" s="38">
        <v>1</v>
      </c>
      <c r="F31" s="40">
        <v>6</v>
      </c>
      <c r="G31" s="106">
        <v>0</v>
      </c>
      <c r="H31" s="107" t="s">
        <v>85</v>
      </c>
      <c r="I31" s="108">
        <v>46010</v>
      </c>
      <c r="J31" s="58">
        <v>5333824</v>
      </c>
      <c r="K31" s="58">
        <f t="shared" si="2"/>
        <v>32002944</v>
      </c>
      <c r="L31" s="58"/>
      <c r="M31" s="58"/>
      <c r="N31" s="39"/>
      <c r="O31" s="39" t="s">
        <v>102</v>
      </c>
    </row>
    <row r="32" spans="1:15" s="61" customFormat="1" ht="105.75" customHeight="1" x14ac:dyDescent="0.25">
      <c r="A32" s="36" t="s">
        <v>79</v>
      </c>
      <c r="B32" s="53" t="s">
        <v>81</v>
      </c>
      <c r="C32" s="53" t="s">
        <v>101</v>
      </c>
      <c r="D32" s="36" t="s">
        <v>84</v>
      </c>
      <c r="E32" s="38">
        <v>1</v>
      </c>
      <c r="F32" s="40">
        <v>10</v>
      </c>
      <c r="G32" s="106">
        <v>9</v>
      </c>
      <c r="H32" s="107" t="s">
        <v>85</v>
      </c>
      <c r="I32" s="108">
        <v>46010</v>
      </c>
      <c r="J32" s="58">
        <v>5333824</v>
      </c>
      <c r="K32" s="58">
        <f>+(((J32*F32)+(J32/30*G32))*(E32))</f>
        <v>54938387.200000003</v>
      </c>
      <c r="L32" s="58"/>
      <c r="M32" s="58"/>
      <c r="N32" s="39"/>
      <c r="O32" s="39" t="s">
        <v>102</v>
      </c>
    </row>
    <row r="33" spans="1:15" s="61" customFormat="1" ht="105.75" customHeight="1" x14ac:dyDescent="0.25">
      <c r="A33" s="36" t="s">
        <v>79</v>
      </c>
      <c r="B33" s="53" t="s">
        <v>269</v>
      </c>
      <c r="C33" s="53" t="s">
        <v>270</v>
      </c>
      <c r="D33" s="36" t="s">
        <v>84</v>
      </c>
      <c r="E33" s="38">
        <v>1</v>
      </c>
      <c r="F33" s="40">
        <v>10</v>
      </c>
      <c r="G33" s="106"/>
      <c r="H33" s="107" t="s">
        <v>85</v>
      </c>
      <c r="I33" s="108">
        <v>46010</v>
      </c>
      <c r="J33" s="58">
        <v>5333824</v>
      </c>
      <c r="K33" s="58">
        <f>+(((J33*F33)+(J33/30*G33))*(E33))</f>
        <v>53338240</v>
      </c>
      <c r="L33" s="58"/>
      <c r="M33" s="58"/>
      <c r="N33" s="39"/>
      <c r="O33" s="39" t="s">
        <v>272</v>
      </c>
    </row>
    <row r="34" spans="1:15" s="61" customFormat="1" ht="105.75" customHeight="1" x14ac:dyDescent="0.25">
      <c r="A34" s="36" t="s">
        <v>79</v>
      </c>
      <c r="B34" s="53" t="s">
        <v>81</v>
      </c>
      <c r="C34" s="53" t="s">
        <v>101</v>
      </c>
      <c r="D34" s="36" t="s">
        <v>84</v>
      </c>
      <c r="E34" s="38">
        <v>3</v>
      </c>
      <c r="F34" s="40">
        <v>10</v>
      </c>
      <c r="G34" s="106">
        <v>0</v>
      </c>
      <c r="H34" s="107" t="s">
        <v>85</v>
      </c>
      <c r="I34" s="108">
        <v>46010</v>
      </c>
      <c r="J34" s="58">
        <v>5333824</v>
      </c>
      <c r="K34" s="58">
        <f t="shared" si="2"/>
        <v>160014720</v>
      </c>
      <c r="L34" s="58"/>
      <c r="M34" s="58"/>
      <c r="N34" s="39"/>
      <c r="O34" s="39" t="s">
        <v>102</v>
      </c>
    </row>
    <row r="35" spans="1:15" ht="44.25" customHeight="1" x14ac:dyDescent="0.2">
      <c r="A35" s="32" t="s">
        <v>79</v>
      </c>
      <c r="B35" s="53" t="s">
        <v>81</v>
      </c>
      <c r="C35" s="53" t="s">
        <v>101</v>
      </c>
      <c r="D35" s="32" t="s">
        <v>84</v>
      </c>
      <c r="E35" s="38">
        <v>2</v>
      </c>
      <c r="F35" s="40">
        <v>10</v>
      </c>
      <c r="G35" s="106">
        <v>0</v>
      </c>
      <c r="H35" s="107" t="s">
        <v>85</v>
      </c>
      <c r="I35" s="108">
        <v>46010</v>
      </c>
      <c r="J35" s="58">
        <v>5333824</v>
      </c>
      <c r="K35" s="58">
        <f t="shared" si="2"/>
        <v>106676480</v>
      </c>
      <c r="L35" s="58"/>
      <c r="M35" s="58"/>
      <c r="N35" s="39"/>
      <c r="O35" s="39" t="s">
        <v>104</v>
      </c>
    </row>
    <row r="36" spans="1:15" ht="50.25" customHeight="1" x14ac:dyDescent="0.2">
      <c r="A36" s="32" t="s">
        <v>79</v>
      </c>
      <c r="B36" s="53" t="s">
        <v>81</v>
      </c>
      <c r="C36" s="53" t="s">
        <v>101</v>
      </c>
      <c r="D36" s="32" t="s">
        <v>84</v>
      </c>
      <c r="E36" s="38">
        <v>1</v>
      </c>
      <c r="F36" s="40">
        <v>9</v>
      </c>
      <c r="G36" s="106">
        <v>0</v>
      </c>
      <c r="H36" s="107" t="s">
        <v>85</v>
      </c>
      <c r="I36" s="108">
        <v>45970</v>
      </c>
      <c r="J36" s="58">
        <v>5333824</v>
      </c>
      <c r="K36" s="58">
        <f>+(((J36*F36)+(J36/30*G36))*(E36))</f>
        <v>48004416</v>
      </c>
      <c r="L36" s="58"/>
      <c r="M36" s="58"/>
      <c r="N36" s="39"/>
      <c r="O36" s="39" t="s">
        <v>104</v>
      </c>
    </row>
    <row r="37" spans="1:15" ht="50.25" customHeight="1" x14ac:dyDescent="0.2">
      <c r="A37" s="32" t="s">
        <v>79</v>
      </c>
      <c r="B37" s="53" t="s">
        <v>81</v>
      </c>
      <c r="C37" s="53" t="s">
        <v>101</v>
      </c>
      <c r="D37" s="32" t="s">
        <v>84</v>
      </c>
      <c r="E37" s="38">
        <v>1</v>
      </c>
      <c r="F37" s="40">
        <v>10</v>
      </c>
      <c r="G37" s="106">
        <v>0</v>
      </c>
      <c r="H37" s="107" t="s">
        <v>85</v>
      </c>
      <c r="I37" s="108">
        <v>46010</v>
      </c>
      <c r="J37" s="58">
        <v>5333824</v>
      </c>
      <c r="K37" s="58">
        <f>+(((J37*F37)+(J37/30*G37))*(E37))</f>
        <v>53338240</v>
      </c>
      <c r="L37" s="58"/>
      <c r="M37" s="58"/>
      <c r="N37" s="39"/>
      <c r="O37" s="39" t="s">
        <v>104</v>
      </c>
    </row>
    <row r="38" spans="1:15" ht="50.25" customHeight="1" x14ac:dyDescent="0.2">
      <c r="A38" s="32" t="s">
        <v>79</v>
      </c>
      <c r="B38" s="53" t="s">
        <v>81</v>
      </c>
      <c r="C38" s="53" t="s">
        <v>101</v>
      </c>
      <c r="D38" s="32" t="s">
        <v>84</v>
      </c>
      <c r="E38" s="38">
        <v>2</v>
      </c>
      <c r="F38" s="40">
        <v>10</v>
      </c>
      <c r="G38" s="106">
        <v>0</v>
      </c>
      <c r="H38" s="107" t="s">
        <v>85</v>
      </c>
      <c r="I38" s="108">
        <v>46010</v>
      </c>
      <c r="J38" s="58">
        <v>5333824</v>
      </c>
      <c r="K38" s="58">
        <f t="shared" si="2"/>
        <v>106676480</v>
      </c>
      <c r="L38" s="58"/>
      <c r="M38" s="58"/>
      <c r="N38" s="39"/>
      <c r="O38" s="39" t="s">
        <v>104</v>
      </c>
    </row>
    <row r="39" spans="1:15" s="61" customFormat="1" ht="144.75" customHeight="1" x14ac:dyDescent="0.25">
      <c r="A39" s="36" t="s">
        <v>79</v>
      </c>
      <c r="B39" s="53" t="s">
        <v>81</v>
      </c>
      <c r="C39" s="53" t="s">
        <v>105</v>
      </c>
      <c r="D39" s="36" t="s">
        <v>84</v>
      </c>
      <c r="E39" s="38">
        <v>1</v>
      </c>
      <c r="F39" s="40">
        <v>6</v>
      </c>
      <c r="G39" s="106">
        <v>0</v>
      </c>
      <c r="H39" s="107" t="s">
        <v>85</v>
      </c>
      <c r="I39" s="108">
        <v>46010</v>
      </c>
      <c r="J39" s="58">
        <v>5333824</v>
      </c>
      <c r="K39" s="58">
        <f>+(((J39*F39)+(J39/30*G39))*(E39))</f>
        <v>32002944</v>
      </c>
      <c r="L39" s="58"/>
      <c r="M39" s="58"/>
      <c r="N39" s="39"/>
      <c r="O39" s="39" t="s">
        <v>106</v>
      </c>
    </row>
    <row r="40" spans="1:15" s="61" customFormat="1" ht="144.75" customHeight="1" x14ac:dyDescent="0.25">
      <c r="A40" s="36" t="s">
        <v>79</v>
      </c>
      <c r="B40" s="53" t="s">
        <v>81</v>
      </c>
      <c r="C40" s="53" t="s">
        <v>105</v>
      </c>
      <c r="D40" s="36" t="s">
        <v>84</v>
      </c>
      <c r="E40" s="38">
        <v>7</v>
      </c>
      <c r="F40" s="40">
        <v>10</v>
      </c>
      <c r="G40" s="106">
        <v>0</v>
      </c>
      <c r="H40" s="107" t="s">
        <v>85</v>
      </c>
      <c r="I40" s="108">
        <v>46010</v>
      </c>
      <c r="J40" s="58">
        <v>5333824</v>
      </c>
      <c r="K40" s="58">
        <f t="shared" si="2"/>
        <v>373367680</v>
      </c>
      <c r="L40" s="58"/>
      <c r="M40" s="58"/>
      <c r="N40" s="39"/>
      <c r="O40" s="39" t="s">
        <v>106</v>
      </c>
    </row>
    <row r="41" spans="1:15" ht="67.5" customHeight="1" x14ac:dyDescent="0.2">
      <c r="A41" s="32" t="s">
        <v>79</v>
      </c>
      <c r="B41" s="53" t="s">
        <v>81</v>
      </c>
      <c r="C41" s="53" t="s">
        <v>107</v>
      </c>
      <c r="D41" s="32" t="s">
        <v>84</v>
      </c>
      <c r="E41" s="38">
        <v>2</v>
      </c>
      <c r="F41" s="40">
        <v>10</v>
      </c>
      <c r="G41" s="106">
        <v>0</v>
      </c>
      <c r="H41" s="107" t="s">
        <v>85</v>
      </c>
      <c r="I41" s="108">
        <v>46010</v>
      </c>
      <c r="J41" s="58">
        <v>5333824</v>
      </c>
      <c r="K41" s="58">
        <f t="shared" si="2"/>
        <v>106676480</v>
      </c>
      <c r="L41" s="58"/>
      <c r="M41" s="58"/>
      <c r="N41" s="39"/>
      <c r="O41" s="39" t="s">
        <v>108</v>
      </c>
    </row>
    <row r="42" spans="1:15" ht="69" customHeight="1" x14ac:dyDescent="0.2">
      <c r="A42" s="32" t="s">
        <v>79</v>
      </c>
      <c r="B42" s="53" t="s">
        <v>81</v>
      </c>
      <c r="C42" s="53" t="s">
        <v>110</v>
      </c>
      <c r="D42" s="32" t="s">
        <v>84</v>
      </c>
      <c r="E42" s="38">
        <v>3</v>
      </c>
      <c r="F42" s="40">
        <v>10</v>
      </c>
      <c r="G42" s="106">
        <v>0</v>
      </c>
      <c r="H42" s="107" t="s">
        <v>85</v>
      </c>
      <c r="I42" s="108">
        <v>46010</v>
      </c>
      <c r="J42" s="58">
        <v>5333824</v>
      </c>
      <c r="K42" s="58">
        <f t="shared" si="2"/>
        <v>160014720</v>
      </c>
      <c r="L42" s="58"/>
      <c r="M42" s="58"/>
      <c r="N42" s="39"/>
      <c r="O42" s="39" t="s">
        <v>111</v>
      </c>
    </row>
    <row r="43" spans="1:15" ht="47.25" customHeight="1" x14ac:dyDescent="0.2">
      <c r="A43" s="32" t="s">
        <v>79</v>
      </c>
      <c r="B43" s="63" t="s">
        <v>81</v>
      </c>
      <c r="C43" s="63" t="s">
        <v>112</v>
      </c>
      <c r="D43" s="32" t="s">
        <v>84</v>
      </c>
      <c r="E43" s="38">
        <v>2</v>
      </c>
      <c r="F43" s="40">
        <v>10</v>
      </c>
      <c r="G43" s="106">
        <v>0</v>
      </c>
      <c r="H43" s="107" t="s">
        <v>85</v>
      </c>
      <c r="I43" s="108">
        <v>46010</v>
      </c>
      <c r="J43" s="58">
        <v>5333824</v>
      </c>
      <c r="K43" s="58">
        <f t="shared" si="2"/>
        <v>106676480</v>
      </c>
      <c r="L43" s="58"/>
      <c r="M43" s="58"/>
      <c r="N43" s="39"/>
      <c r="O43" s="39" t="s">
        <v>113</v>
      </c>
    </row>
    <row r="44" spans="1:15" ht="93" customHeight="1" x14ac:dyDescent="0.2">
      <c r="A44" s="32" t="s">
        <v>79</v>
      </c>
      <c r="B44" s="53" t="s">
        <v>80</v>
      </c>
      <c r="C44" s="53" t="s">
        <v>114</v>
      </c>
      <c r="D44" s="40" t="s">
        <v>84</v>
      </c>
      <c r="E44" s="38">
        <v>2</v>
      </c>
      <c r="F44" s="40">
        <v>10</v>
      </c>
      <c r="G44" s="106">
        <v>0</v>
      </c>
      <c r="H44" s="107" t="s">
        <v>85</v>
      </c>
      <c r="I44" s="108">
        <v>46010</v>
      </c>
      <c r="J44" s="58">
        <v>5333824</v>
      </c>
      <c r="K44" s="58">
        <f t="shared" si="2"/>
        <v>106676480</v>
      </c>
      <c r="L44" s="58"/>
      <c r="M44" s="58"/>
      <c r="N44" s="39"/>
      <c r="O44" s="39" t="s">
        <v>115</v>
      </c>
    </row>
    <row r="45" spans="1:15" ht="15.75" customHeight="1" x14ac:dyDescent="0.2">
      <c r="A45" s="32" t="s">
        <v>79</v>
      </c>
      <c r="B45" s="53" t="s">
        <v>80</v>
      </c>
      <c r="C45" s="53" t="s">
        <v>116</v>
      </c>
      <c r="D45" s="32" t="s">
        <v>84</v>
      </c>
      <c r="E45" s="38">
        <v>1</v>
      </c>
      <c r="F45" s="40">
        <v>6</v>
      </c>
      <c r="G45" s="106">
        <v>0</v>
      </c>
      <c r="H45" s="107" t="s">
        <v>85</v>
      </c>
      <c r="I45" s="108">
        <v>46010</v>
      </c>
      <c r="J45" s="58">
        <v>5333824</v>
      </c>
      <c r="K45" s="58">
        <f>+(((J45*F45)+(J45/30*G45))*(E45))</f>
        <v>32002944</v>
      </c>
      <c r="L45" s="58"/>
      <c r="M45" s="58"/>
      <c r="N45" s="39"/>
      <c r="O45" s="39" t="s">
        <v>117</v>
      </c>
    </row>
    <row r="46" spans="1:15" ht="15.75" customHeight="1" x14ac:dyDescent="0.2">
      <c r="A46" s="32" t="s">
        <v>79</v>
      </c>
      <c r="B46" s="53" t="s">
        <v>80</v>
      </c>
      <c r="C46" s="53" t="s">
        <v>116</v>
      </c>
      <c r="D46" s="32" t="s">
        <v>84</v>
      </c>
      <c r="E46" s="38">
        <v>1</v>
      </c>
      <c r="F46" s="40">
        <v>10</v>
      </c>
      <c r="G46" s="106">
        <v>0</v>
      </c>
      <c r="H46" s="107" t="s">
        <v>85</v>
      </c>
      <c r="I46" s="108">
        <v>46010</v>
      </c>
      <c r="J46" s="58">
        <v>5333824</v>
      </c>
      <c r="K46" s="58">
        <f t="shared" si="2"/>
        <v>53338240</v>
      </c>
      <c r="L46" s="58"/>
      <c r="M46" s="58"/>
      <c r="N46" s="39"/>
      <c r="O46" s="39" t="s">
        <v>117</v>
      </c>
    </row>
    <row r="47" spans="1:15" ht="69" customHeight="1" x14ac:dyDescent="0.2">
      <c r="A47" s="32" t="s">
        <v>79</v>
      </c>
      <c r="B47" s="53" t="s">
        <v>80</v>
      </c>
      <c r="C47" s="53" t="s">
        <v>116</v>
      </c>
      <c r="D47" s="32" t="s">
        <v>84</v>
      </c>
      <c r="E47" s="38">
        <v>1</v>
      </c>
      <c r="F47" s="40">
        <v>10</v>
      </c>
      <c r="G47" s="106">
        <v>0</v>
      </c>
      <c r="H47" s="107" t="s">
        <v>85</v>
      </c>
      <c r="I47" s="108">
        <v>46010</v>
      </c>
      <c r="J47" s="58">
        <v>5333824</v>
      </c>
      <c r="K47" s="58">
        <f t="shared" si="2"/>
        <v>53338240</v>
      </c>
      <c r="L47" s="58"/>
      <c r="M47" s="58"/>
      <c r="N47" s="39"/>
      <c r="O47" s="39" t="s">
        <v>117</v>
      </c>
    </row>
    <row r="48" spans="1:15" ht="69" customHeight="1" x14ac:dyDescent="0.2">
      <c r="A48" s="32" t="s">
        <v>79</v>
      </c>
      <c r="B48" s="53" t="s">
        <v>80</v>
      </c>
      <c r="C48" s="53" t="s">
        <v>116</v>
      </c>
      <c r="D48" s="32" t="s">
        <v>84</v>
      </c>
      <c r="E48" s="38">
        <v>1</v>
      </c>
      <c r="F48" s="40">
        <v>10</v>
      </c>
      <c r="G48" s="106">
        <v>0</v>
      </c>
      <c r="H48" s="107" t="s">
        <v>85</v>
      </c>
      <c r="I48" s="108">
        <v>46010</v>
      </c>
      <c r="J48" s="58">
        <v>5333824</v>
      </c>
      <c r="K48" s="58">
        <f>+(((J48*F48)+(J48/30*G48))*(E48))</f>
        <v>53338240</v>
      </c>
      <c r="L48" s="58"/>
      <c r="M48" s="58"/>
      <c r="N48" s="39"/>
      <c r="O48" s="39" t="s">
        <v>117</v>
      </c>
    </row>
    <row r="49" spans="1:15" ht="69" customHeight="1" x14ac:dyDescent="0.2">
      <c r="A49" s="32" t="s">
        <v>79</v>
      </c>
      <c r="B49" s="53" t="s">
        <v>80</v>
      </c>
      <c r="C49" s="53" t="s">
        <v>116</v>
      </c>
      <c r="D49" s="32" t="s">
        <v>84</v>
      </c>
      <c r="E49" s="38">
        <v>1</v>
      </c>
      <c r="F49" s="40">
        <v>10</v>
      </c>
      <c r="G49" s="106">
        <v>0</v>
      </c>
      <c r="H49" s="107" t="s">
        <v>85</v>
      </c>
      <c r="I49" s="108">
        <v>46010</v>
      </c>
      <c r="J49" s="58">
        <v>5333824</v>
      </c>
      <c r="K49" s="58">
        <f t="shared" si="2"/>
        <v>53338240</v>
      </c>
      <c r="L49" s="58"/>
      <c r="M49" s="58"/>
      <c r="N49" s="39"/>
      <c r="O49" s="39" t="s">
        <v>117</v>
      </c>
    </row>
    <row r="50" spans="1:15" ht="48" customHeight="1" x14ac:dyDescent="0.2">
      <c r="A50" s="32" t="s">
        <v>79</v>
      </c>
      <c r="B50" s="53" t="s">
        <v>80</v>
      </c>
      <c r="C50" s="53" t="s">
        <v>118</v>
      </c>
      <c r="D50" s="32" t="s">
        <v>84</v>
      </c>
      <c r="E50" s="38">
        <v>1</v>
      </c>
      <c r="F50" s="40">
        <v>9</v>
      </c>
      <c r="G50" s="106">
        <v>0</v>
      </c>
      <c r="H50" s="107" t="s">
        <v>85</v>
      </c>
      <c r="I50" s="108">
        <v>46010</v>
      </c>
      <c r="J50" s="58">
        <v>5333824</v>
      </c>
      <c r="K50" s="58">
        <f>+(((J50*F50)+(J50/30*G50))*(E50))</f>
        <v>48004416</v>
      </c>
      <c r="L50" s="58"/>
      <c r="M50" s="58"/>
      <c r="N50" s="39"/>
      <c r="O50" s="39" t="s">
        <v>119</v>
      </c>
    </row>
    <row r="51" spans="1:15" ht="48" customHeight="1" x14ac:dyDescent="0.2">
      <c r="A51" s="32" t="s">
        <v>79</v>
      </c>
      <c r="B51" s="53" t="s">
        <v>80</v>
      </c>
      <c r="C51" s="53" t="s">
        <v>118</v>
      </c>
      <c r="D51" s="32" t="s">
        <v>84</v>
      </c>
      <c r="E51" s="38">
        <v>1</v>
      </c>
      <c r="F51" s="40">
        <v>10</v>
      </c>
      <c r="G51" s="106">
        <v>0</v>
      </c>
      <c r="H51" s="107" t="s">
        <v>85</v>
      </c>
      <c r="I51" s="108">
        <v>46010</v>
      </c>
      <c r="J51" s="58">
        <v>5333824</v>
      </c>
      <c r="K51" s="58">
        <f t="shared" si="2"/>
        <v>53338240</v>
      </c>
      <c r="L51" s="58"/>
      <c r="M51" s="58"/>
      <c r="N51" s="39"/>
      <c r="O51" s="39" t="s">
        <v>119</v>
      </c>
    </row>
    <row r="52" spans="1:15" ht="36" customHeight="1" x14ac:dyDescent="0.2">
      <c r="A52" s="32" t="s">
        <v>79</v>
      </c>
      <c r="B52" s="53" t="s">
        <v>80</v>
      </c>
      <c r="C52" s="53" t="s">
        <v>120</v>
      </c>
      <c r="D52" s="32" t="s">
        <v>84</v>
      </c>
      <c r="E52" s="38">
        <v>1</v>
      </c>
      <c r="F52" s="40">
        <v>6</v>
      </c>
      <c r="G52" s="106">
        <v>0</v>
      </c>
      <c r="H52" s="107" t="s">
        <v>85</v>
      </c>
      <c r="I52" s="108">
        <v>46010</v>
      </c>
      <c r="J52" s="58">
        <v>5333824</v>
      </c>
      <c r="K52" s="58">
        <f>+(((J52*F52)+(J52/30*G52))*(E52))</f>
        <v>32002944</v>
      </c>
      <c r="L52" s="58"/>
      <c r="M52" s="58"/>
      <c r="N52" s="39"/>
      <c r="O52" s="39" t="s">
        <v>121</v>
      </c>
    </row>
    <row r="53" spans="1:15" ht="34.5" customHeight="1" x14ac:dyDescent="0.2">
      <c r="A53" s="32" t="s">
        <v>79</v>
      </c>
      <c r="B53" s="53" t="s">
        <v>80</v>
      </c>
      <c r="C53" s="53" t="s">
        <v>120</v>
      </c>
      <c r="D53" s="32" t="s">
        <v>84</v>
      </c>
      <c r="E53" s="38">
        <v>1</v>
      </c>
      <c r="F53" s="40">
        <v>10</v>
      </c>
      <c r="G53" s="106">
        <v>0</v>
      </c>
      <c r="H53" s="107" t="s">
        <v>85</v>
      </c>
      <c r="I53" s="108">
        <v>46010</v>
      </c>
      <c r="J53" s="58">
        <v>5333824</v>
      </c>
      <c r="K53" s="58">
        <f t="shared" si="2"/>
        <v>53338240</v>
      </c>
      <c r="L53" s="58"/>
      <c r="M53" s="58"/>
      <c r="N53" s="39"/>
      <c r="O53" s="39" t="s">
        <v>121</v>
      </c>
    </row>
    <row r="54" spans="1:15" ht="34.5" customHeight="1" x14ac:dyDescent="0.2">
      <c r="A54" s="32" t="s">
        <v>79</v>
      </c>
      <c r="B54" s="53" t="s">
        <v>80</v>
      </c>
      <c r="C54" s="53" t="s">
        <v>123</v>
      </c>
      <c r="D54" s="32" t="s">
        <v>84</v>
      </c>
      <c r="E54" s="38">
        <v>1</v>
      </c>
      <c r="F54" s="40">
        <v>8</v>
      </c>
      <c r="G54" s="106">
        <v>0</v>
      </c>
      <c r="H54" s="107" t="s">
        <v>85</v>
      </c>
      <c r="I54" s="108">
        <v>46010</v>
      </c>
      <c r="J54" s="58">
        <v>5333824</v>
      </c>
      <c r="K54" s="58">
        <f t="shared" si="2"/>
        <v>42670592</v>
      </c>
      <c r="L54" s="58"/>
      <c r="M54" s="58"/>
      <c r="N54" s="39"/>
      <c r="O54" s="39" t="s">
        <v>124</v>
      </c>
    </row>
    <row r="55" spans="1:15" ht="44.25" customHeight="1" x14ac:dyDescent="0.2">
      <c r="A55" s="32" t="s">
        <v>79</v>
      </c>
      <c r="B55" s="53" t="s">
        <v>80</v>
      </c>
      <c r="C55" s="53" t="s">
        <v>126</v>
      </c>
      <c r="D55" s="32" t="s">
        <v>84</v>
      </c>
      <c r="E55" s="38">
        <v>1</v>
      </c>
      <c r="F55" s="40">
        <v>8</v>
      </c>
      <c r="G55" s="106">
        <v>0</v>
      </c>
      <c r="H55" s="107" t="s">
        <v>85</v>
      </c>
      <c r="I55" s="108">
        <v>46010</v>
      </c>
      <c r="J55" s="58">
        <v>5333824</v>
      </c>
      <c r="K55" s="58">
        <f t="shared" ref="K55" si="3">+(((J55*F55)+(J55/30*G55))*(E55))</f>
        <v>42670592</v>
      </c>
      <c r="L55" s="58"/>
      <c r="M55" s="58"/>
      <c r="N55" s="39"/>
      <c r="O55" s="39" t="s">
        <v>127</v>
      </c>
    </row>
    <row r="56" spans="1:15" ht="44.25" customHeight="1" x14ac:dyDescent="0.2">
      <c r="A56" s="32" t="s">
        <v>79</v>
      </c>
      <c r="B56" s="53" t="s">
        <v>80</v>
      </c>
      <c r="C56" s="53" t="s">
        <v>126</v>
      </c>
      <c r="D56" s="32" t="s">
        <v>84</v>
      </c>
      <c r="E56" s="38">
        <v>1</v>
      </c>
      <c r="F56" s="40">
        <v>10</v>
      </c>
      <c r="G56" s="106">
        <v>0</v>
      </c>
      <c r="H56" s="107" t="s">
        <v>85</v>
      </c>
      <c r="I56" s="108">
        <v>46010</v>
      </c>
      <c r="J56" s="58">
        <v>5333824</v>
      </c>
      <c r="K56" s="58">
        <f t="shared" si="2"/>
        <v>53338240</v>
      </c>
      <c r="L56" s="58"/>
      <c r="M56" s="58"/>
      <c r="N56" s="39"/>
      <c r="O56" s="39" t="s">
        <v>127</v>
      </c>
    </row>
    <row r="57" spans="1:15" ht="75.75" customHeight="1" x14ac:dyDescent="0.2">
      <c r="A57" s="32" t="s">
        <v>79</v>
      </c>
      <c r="B57" s="53" t="s">
        <v>80</v>
      </c>
      <c r="C57" s="53" t="s">
        <v>126</v>
      </c>
      <c r="D57" s="32" t="s">
        <v>84</v>
      </c>
      <c r="E57" s="38">
        <v>1</v>
      </c>
      <c r="F57" s="40">
        <v>10</v>
      </c>
      <c r="G57" s="106">
        <v>0</v>
      </c>
      <c r="H57" s="107" t="s">
        <v>85</v>
      </c>
      <c r="I57" s="108">
        <v>46010</v>
      </c>
      <c r="J57" s="58">
        <v>5333824</v>
      </c>
      <c r="K57" s="58">
        <f>+(((J57*F57)+(J57/30*G57))*(E57))</f>
        <v>53338240</v>
      </c>
      <c r="L57" s="58"/>
      <c r="M57" s="58"/>
      <c r="N57" s="39"/>
      <c r="O57" s="39" t="s">
        <v>127</v>
      </c>
    </row>
    <row r="58" spans="1:15" ht="75.75" customHeight="1" x14ac:dyDescent="0.2">
      <c r="A58" s="32" t="s">
        <v>79</v>
      </c>
      <c r="B58" s="53" t="s">
        <v>80</v>
      </c>
      <c r="C58" s="53" t="s">
        <v>126</v>
      </c>
      <c r="D58" s="32" t="s">
        <v>84</v>
      </c>
      <c r="E58" s="38">
        <v>1</v>
      </c>
      <c r="F58" s="40">
        <v>10</v>
      </c>
      <c r="G58" s="106">
        <v>0</v>
      </c>
      <c r="H58" s="107" t="s">
        <v>85</v>
      </c>
      <c r="I58" s="108">
        <v>46010</v>
      </c>
      <c r="J58" s="58">
        <v>5333824</v>
      </c>
      <c r="K58" s="58">
        <f t="shared" si="2"/>
        <v>53338240</v>
      </c>
      <c r="L58" s="58"/>
      <c r="M58" s="58"/>
      <c r="N58" s="39"/>
      <c r="O58" s="39" t="s">
        <v>127</v>
      </c>
    </row>
    <row r="59" spans="1:15" ht="36.75" customHeight="1" x14ac:dyDescent="0.2">
      <c r="A59" s="32" t="s">
        <v>79</v>
      </c>
      <c r="B59" s="53" t="s">
        <v>80</v>
      </c>
      <c r="C59" s="53" t="s">
        <v>126</v>
      </c>
      <c r="D59" s="32" t="s">
        <v>84</v>
      </c>
      <c r="E59" s="38">
        <v>1</v>
      </c>
      <c r="F59" s="40">
        <v>10</v>
      </c>
      <c r="G59" s="106">
        <v>0</v>
      </c>
      <c r="H59" s="107" t="s">
        <v>85</v>
      </c>
      <c r="I59" s="108">
        <v>46010</v>
      </c>
      <c r="J59" s="58">
        <v>5333824</v>
      </c>
      <c r="K59" s="58">
        <f t="shared" si="2"/>
        <v>53338240</v>
      </c>
      <c r="L59" s="58"/>
      <c r="M59" s="58"/>
      <c r="N59" s="39"/>
      <c r="O59" s="39" t="s">
        <v>127</v>
      </c>
    </row>
    <row r="60" spans="1:15" ht="84.75" customHeight="1" x14ac:dyDescent="0.2">
      <c r="A60" s="32" t="s">
        <v>79</v>
      </c>
      <c r="B60" s="53" t="s">
        <v>80</v>
      </c>
      <c r="C60" s="53" t="s">
        <v>128</v>
      </c>
      <c r="D60" s="32" t="s">
        <v>84</v>
      </c>
      <c r="E60" s="38">
        <v>2</v>
      </c>
      <c r="F60" s="40">
        <v>8</v>
      </c>
      <c r="G60" s="106">
        <v>0</v>
      </c>
      <c r="H60" s="107" t="s">
        <v>85</v>
      </c>
      <c r="I60" s="108">
        <v>46010</v>
      </c>
      <c r="J60" s="58">
        <v>5333824</v>
      </c>
      <c r="K60" s="58">
        <f>+(((J60*F60)+(J60/30*G60))*(E60))</f>
        <v>85341184</v>
      </c>
      <c r="L60" s="58"/>
      <c r="M60" s="58"/>
      <c r="N60" s="39"/>
      <c r="O60" s="39" t="s">
        <v>129</v>
      </c>
    </row>
    <row r="61" spans="1:15" ht="84.75" customHeight="1" x14ac:dyDescent="0.2">
      <c r="A61" s="32" t="s">
        <v>79</v>
      </c>
      <c r="B61" s="53" t="s">
        <v>80</v>
      </c>
      <c r="C61" s="53" t="s">
        <v>128</v>
      </c>
      <c r="D61" s="32" t="s">
        <v>84</v>
      </c>
      <c r="E61" s="38">
        <v>1</v>
      </c>
      <c r="F61" s="40">
        <v>9</v>
      </c>
      <c r="G61" s="106">
        <v>0</v>
      </c>
      <c r="H61" s="107" t="s">
        <v>85</v>
      </c>
      <c r="I61" s="108">
        <v>46010</v>
      </c>
      <c r="J61" s="58">
        <v>5333824</v>
      </c>
      <c r="K61" s="58">
        <f>+(((J61*F61)+(J61/30*G61))*(E61))</f>
        <v>48004416</v>
      </c>
      <c r="L61" s="58"/>
      <c r="M61" s="58"/>
      <c r="N61" s="39"/>
      <c r="O61" s="39" t="s">
        <v>129</v>
      </c>
    </row>
    <row r="62" spans="1:15" ht="84.75" customHeight="1" x14ac:dyDescent="0.2">
      <c r="A62" s="32" t="s">
        <v>79</v>
      </c>
      <c r="B62" s="53" t="s">
        <v>80</v>
      </c>
      <c r="C62" s="53" t="s">
        <v>128</v>
      </c>
      <c r="D62" s="32" t="s">
        <v>84</v>
      </c>
      <c r="E62" s="38">
        <v>1</v>
      </c>
      <c r="F62" s="40">
        <v>10</v>
      </c>
      <c r="G62" s="106">
        <v>0</v>
      </c>
      <c r="H62" s="107" t="s">
        <v>85</v>
      </c>
      <c r="I62" s="108">
        <v>46010</v>
      </c>
      <c r="J62" s="58">
        <v>5333824</v>
      </c>
      <c r="K62" s="58">
        <f t="shared" si="2"/>
        <v>53338240</v>
      </c>
      <c r="L62" s="58"/>
      <c r="M62" s="58"/>
      <c r="N62" s="39"/>
      <c r="O62" s="39" t="s">
        <v>129</v>
      </c>
    </row>
    <row r="63" spans="1:15" ht="48" customHeight="1" x14ac:dyDescent="0.2">
      <c r="A63" s="32" t="s">
        <v>79</v>
      </c>
      <c r="B63" s="53" t="s">
        <v>80</v>
      </c>
      <c r="C63" s="53" t="s">
        <v>130</v>
      </c>
      <c r="D63" s="32" t="s">
        <v>84</v>
      </c>
      <c r="E63" s="38">
        <v>1</v>
      </c>
      <c r="F63" s="40">
        <v>10</v>
      </c>
      <c r="G63" s="106">
        <v>0</v>
      </c>
      <c r="H63" s="107" t="s">
        <v>85</v>
      </c>
      <c r="I63" s="108">
        <v>46010</v>
      </c>
      <c r="J63" s="58">
        <v>5333824</v>
      </c>
      <c r="K63" s="58">
        <f t="shared" si="2"/>
        <v>53338240</v>
      </c>
      <c r="L63" s="58"/>
      <c r="M63" s="58"/>
      <c r="N63" s="39"/>
      <c r="O63" s="39" t="s">
        <v>131</v>
      </c>
    </row>
    <row r="64" spans="1:15" ht="35.25" customHeight="1" x14ac:dyDescent="0.2">
      <c r="A64" s="32" t="s">
        <v>79</v>
      </c>
      <c r="B64" s="53" t="s">
        <v>80</v>
      </c>
      <c r="C64" s="53" t="s">
        <v>344</v>
      </c>
      <c r="D64" s="32" t="s">
        <v>84</v>
      </c>
      <c r="E64" s="38">
        <v>1</v>
      </c>
      <c r="F64" s="40">
        <v>10</v>
      </c>
      <c r="G64" s="106">
        <v>0</v>
      </c>
      <c r="H64" s="107" t="s">
        <v>85</v>
      </c>
      <c r="I64" s="108">
        <v>46010</v>
      </c>
      <c r="J64" s="58">
        <v>5333824</v>
      </c>
      <c r="K64" s="58">
        <f t="shared" si="2"/>
        <v>53338240</v>
      </c>
      <c r="L64" s="58"/>
      <c r="M64" s="58"/>
      <c r="N64" s="39"/>
      <c r="O64" s="39" t="s">
        <v>133</v>
      </c>
    </row>
    <row r="65" spans="1:15" ht="41.25" customHeight="1" x14ac:dyDescent="0.2">
      <c r="A65" s="32" t="s">
        <v>79</v>
      </c>
      <c r="B65" s="53" t="s">
        <v>80</v>
      </c>
      <c r="C65" s="105" t="s">
        <v>222</v>
      </c>
      <c r="D65" s="32" t="s">
        <v>84</v>
      </c>
      <c r="E65" s="38">
        <v>1</v>
      </c>
      <c r="F65" s="40">
        <v>6</v>
      </c>
      <c r="G65" s="106">
        <v>0</v>
      </c>
      <c r="H65" s="107" t="s">
        <v>85</v>
      </c>
      <c r="I65" s="108">
        <v>46010</v>
      </c>
      <c r="J65" s="58">
        <v>5333824</v>
      </c>
      <c r="K65" s="58">
        <f>+(((J65*F65)+(J65/30*G65))*(E65))</f>
        <v>32002944</v>
      </c>
      <c r="L65" s="58"/>
      <c r="M65" s="58"/>
      <c r="N65" s="39"/>
      <c r="O65" s="39" t="s">
        <v>133</v>
      </c>
    </row>
    <row r="66" spans="1:15" ht="34.5" customHeight="1" x14ac:dyDescent="0.2">
      <c r="A66" s="32" t="s">
        <v>79</v>
      </c>
      <c r="B66" s="53" t="s">
        <v>80</v>
      </c>
      <c r="C66" s="105" t="s">
        <v>222</v>
      </c>
      <c r="D66" s="32" t="s">
        <v>84</v>
      </c>
      <c r="E66" s="38">
        <v>1</v>
      </c>
      <c r="F66" s="40">
        <v>10</v>
      </c>
      <c r="G66" s="106">
        <v>9</v>
      </c>
      <c r="H66" s="107" t="s">
        <v>85</v>
      </c>
      <c r="I66" s="108">
        <v>46010</v>
      </c>
      <c r="J66" s="58">
        <v>5333824</v>
      </c>
      <c r="K66" s="58">
        <f t="shared" si="2"/>
        <v>54938387.200000003</v>
      </c>
      <c r="L66" s="58"/>
      <c r="M66" s="58"/>
      <c r="N66" s="39"/>
      <c r="O66" s="39" t="s">
        <v>133</v>
      </c>
    </row>
    <row r="67" spans="1:15" ht="131.25" customHeight="1" x14ac:dyDescent="0.2">
      <c r="A67" s="32" t="s">
        <v>79</v>
      </c>
      <c r="B67" s="53" t="s">
        <v>80</v>
      </c>
      <c r="C67" s="53" t="s">
        <v>136</v>
      </c>
      <c r="D67" s="32" t="s">
        <v>84</v>
      </c>
      <c r="E67" s="38">
        <v>3</v>
      </c>
      <c r="F67" s="40">
        <v>9</v>
      </c>
      <c r="G67" s="106">
        <v>0</v>
      </c>
      <c r="H67" s="107" t="s">
        <v>85</v>
      </c>
      <c r="I67" s="108">
        <v>46010</v>
      </c>
      <c r="J67" s="58">
        <v>5333824</v>
      </c>
      <c r="K67" s="58">
        <f>+(((J67*F67)+(J67/30*G67))*(E67))</f>
        <v>144013248</v>
      </c>
      <c r="L67" s="58"/>
      <c r="M67" s="58"/>
      <c r="N67" s="39"/>
      <c r="O67" s="39" t="s">
        <v>137</v>
      </c>
    </row>
    <row r="68" spans="1:15" ht="131.25" customHeight="1" x14ac:dyDescent="0.2">
      <c r="A68" s="32" t="s">
        <v>79</v>
      </c>
      <c r="B68" s="53" t="s">
        <v>80</v>
      </c>
      <c r="C68" s="53" t="s">
        <v>136</v>
      </c>
      <c r="D68" s="32" t="s">
        <v>84</v>
      </c>
      <c r="E68" s="38">
        <v>5</v>
      </c>
      <c r="F68" s="40">
        <v>10</v>
      </c>
      <c r="G68" s="106">
        <v>0</v>
      </c>
      <c r="H68" s="107" t="s">
        <v>85</v>
      </c>
      <c r="I68" s="108">
        <v>46010</v>
      </c>
      <c r="J68" s="58">
        <v>5333824</v>
      </c>
      <c r="K68" s="58">
        <f t="shared" si="2"/>
        <v>266691200</v>
      </c>
      <c r="L68" s="58"/>
      <c r="M68" s="58"/>
      <c r="N68" s="39"/>
      <c r="O68" s="39" t="s">
        <v>137</v>
      </c>
    </row>
    <row r="69" spans="1:15" ht="45.75" customHeight="1" x14ac:dyDescent="0.2">
      <c r="A69" s="32" t="s">
        <v>79</v>
      </c>
      <c r="B69" s="53" t="s">
        <v>80</v>
      </c>
      <c r="C69" s="53" t="s">
        <v>138</v>
      </c>
      <c r="D69" s="32" t="s">
        <v>84</v>
      </c>
      <c r="E69" s="38">
        <v>1</v>
      </c>
      <c r="F69" s="40">
        <v>9</v>
      </c>
      <c r="G69" s="106">
        <v>0</v>
      </c>
      <c r="H69" s="107" t="s">
        <v>85</v>
      </c>
      <c r="I69" s="108">
        <v>46010</v>
      </c>
      <c r="J69" s="58">
        <v>5333824</v>
      </c>
      <c r="K69" s="58">
        <f t="shared" ref="K69" si="4">+(((J69*F69)+(J69/30*G69))*(E69))</f>
        <v>48004416</v>
      </c>
      <c r="L69" s="58"/>
      <c r="M69" s="58"/>
      <c r="N69" s="39"/>
      <c r="O69" s="39"/>
    </row>
    <row r="70" spans="1:15" ht="45.75" customHeight="1" x14ac:dyDescent="0.2">
      <c r="A70" s="32" t="s">
        <v>79</v>
      </c>
      <c r="B70" s="53" t="s">
        <v>80</v>
      </c>
      <c r="C70" s="53" t="s">
        <v>138</v>
      </c>
      <c r="D70" s="32" t="s">
        <v>84</v>
      </c>
      <c r="E70" s="38">
        <v>1</v>
      </c>
      <c r="F70" s="40">
        <v>10</v>
      </c>
      <c r="G70" s="106">
        <v>0</v>
      </c>
      <c r="H70" s="107" t="s">
        <v>85</v>
      </c>
      <c r="I70" s="108">
        <v>46010</v>
      </c>
      <c r="J70" s="58">
        <v>5333824</v>
      </c>
      <c r="K70" s="58">
        <f t="shared" si="2"/>
        <v>53338240</v>
      </c>
      <c r="L70" s="58"/>
      <c r="M70" s="58"/>
      <c r="N70" s="39"/>
      <c r="O70" s="39"/>
    </row>
    <row r="71" spans="1:15" ht="47.25" customHeight="1" x14ac:dyDescent="0.2">
      <c r="A71" s="32" t="s">
        <v>79</v>
      </c>
      <c r="B71" s="53" t="s">
        <v>80</v>
      </c>
      <c r="C71" s="53" t="s">
        <v>140</v>
      </c>
      <c r="D71" s="32" t="s">
        <v>84</v>
      </c>
      <c r="E71" s="38">
        <v>2</v>
      </c>
      <c r="F71" s="40">
        <v>8</v>
      </c>
      <c r="G71" s="106">
        <v>0</v>
      </c>
      <c r="H71" s="107" t="s">
        <v>85</v>
      </c>
      <c r="I71" s="108">
        <v>46010</v>
      </c>
      <c r="J71" s="58">
        <v>0</v>
      </c>
      <c r="K71" s="58">
        <f t="shared" si="2"/>
        <v>0</v>
      </c>
      <c r="L71" s="41">
        <v>3911475</v>
      </c>
      <c r="M71" s="41">
        <f>+L71*F71*E71</f>
        <v>62583600</v>
      </c>
      <c r="N71" s="39"/>
      <c r="O71" s="39" t="s">
        <v>141</v>
      </c>
    </row>
    <row r="72" spans="1:15" ht="44.25" customHeight="1" x14ac:dyDescent="0.2">
      <c r="A72" s="32" t="s">
        <v>79</v>
      </c>
      <c r="B72" s="53" t="s">
        <v>80</v>
      </c>
      <c r="C72" s="53" t="s">
        <v>142</v>
      </c>
      <c r="D72" s="32" t="s">
        <v>84</v>
      </c>
      <c r="E72" s="38">
        <v>1</v>
      </c>
      <c r="F72" s="40">
        <v>10</v>
      </c>
      <c r="G72" s="106">
        <v>0</v>
      </c>
      <c r="H72" s="107" t="s">
        <v>85</v>
      </c>
      <c r="I72" s="108">
        <v>46010</v>
      </c>
      <c r="J72" s="58">
        <v>5333824</v>
      </c>
      <c r="K72" s="58">
        <f t="shared" si="2"/>
        <v>53338240</v>
      </c>
      <c r="L72" s="58"/>
      <c r="M72" s="58"/>
      <c r="N72" s="39"/>
      <c r="O72" s="39" t="s">
        <v>143</v>
      </c>
    </row>
    <row r="73" spans="1:15" ht="46.5" customHeight="1" x14ac:dyDescent="0.2">
      <c r="A73" s="32" t="s">
        <v>79</v>
      </c>
      <c r="B73" s="53" t="s">
        <v>80</v>
      </c>
      <c r="C73" s="53" t="s">
        <v>142</v>
      </c>
      <c r="D73" s="32" t="s">
        <v>84</v>
      </c>
      <c r="E73" s="38">
        <v>1</v>
      </c>
      <c r="F73" s="40">
        <v>8</v>
      </c>
      <c r="G73" s="106">
        <v>0</v>
      </c>
      <c r="H73" s="107" t="s">
        <v>85</v>
      </c>
      <c r="I73" s="108">
        <v>46010</v>
      </c>
      <c r="J73" s="58">
        <v>5333824</v>
      </c>
      <c r="K73" s="58">
        <f>+(((J73*F73)+(J73/30*G73))*(E73))</f>
        <v>42670592</v>
      </c>
      <c r="L73" s="58"/>
      <c r="M73" s="58"/>
      <c r="N73" s="39"/>
      <c r="O73" s="39" t="s">
        <v>143</v>
      </c>
    </row>
    <row r="74" spans="1:15" ht="46.5" customHeight="1" x14ac:dyDescent="0.2">
      <c r="A74" s="32" t="s">
        <v>79</v>
      </c>
      <c r="B74" s="53" t="s">
        <v>80</v>
      </c>
      <c r="C74" s="53" t="s">
        <v>142</v>
      </c>
      <c r="D74" s="32" t="s">
        <v>84</v>
      </c>
      <c r="E74" s="38">
        <v>1</v>
      </c>
      <c r="F74" s="40">
        <v>10</v>
      </c>
      <c r="G74" s="106">
        <v>0</v>
      </c>
      <c r="H74" s="107" t="s">
        <v>85</v>
      </c>
      <c r="I74" s="108">
        <v>46010</v>
      </c>
      <c r="J74" s="58">
        <v>5333824</v>
      </c>
      <c r="K74" s="58">
        <f t="shared" si="2"/>
        <v>53338240</v>
      </c>
      <c r="L74" s="58"/>
      <c r="M74" s="58"/>
      <c r="N74" s="39"/>
      <c r="O74" s="39" t="s">
        <v>143</v>
      </c>
    </row>
    <row r="75" spans="1:15" ht="29.25" customHeight="1" x14ac:dyDescent="0.2">
      <c r="A75" s="32" t="s">
        <v>79</v>
      </c>
      <c r="B75" s="53" t="s">
        <v>80</v>
      </c>
      <c r="C75" s="53" t="s">
        <v>144</v>
      </c>
      <c r="D75" s="32" t="s">
        <v>84</v>
      </c>
      <c r="E75" s="38">
        <v>1</v>
      </c>
      <c r="F75" s="40">
        <v>10</v>
      </c>
      <c r="G75" s="106">
        <v>9</v>
      </c>
      <c r="H75" s="107" t="s">
        <v>85</v>
      </c>
      <c r="I75" s="108">
        <v>46010</v>
      </c>
      <c r="J75" s="58">
        <v>5333824</v>
      </c>
      <c r="K75" s="58">
        <f t="shared" si="2"/>
        <v>54938387.200000003</v>
      </c>
      <c r="L75" s="58"/>
      <c r="M75" s="58"/>
      <c r="N75" s="39"/>
      <c r="O75" s="39" t="s">
        <v>145</v>
      </c>
    </row>
    <row r="76" spans="1:15" ht="36.75" customHeight="1" x14ac:dyDescent="0.2">
      <c r="A76" s="32" t="s">
        <v>79</v>
      </c>
      <c r="B76" s="53" t="s">
        <v>80</v>
      </c>
      <c r="C76" s="53" t="s">
        <v>144</v>
      </c>
      <c r="D76" s="32" t="s">
        <v>84</v>
      </c>
      <c r="E76" s="38">
        <v>1</v>
      </c>
      <c r="F76" s="40">
        <v>10</v>
      </c>
      <c r="G76" s="106">
        <v>0</v>
      </c>
      <c r="H76" s="107" t="s">
        <v>85</v>
      </c>
      <c r="I76" s="108">
        <v>46010</v>
      </c>
      <c r="J76" s="58">
        <v>5333824</v>
      </c>
      <c r="K76" s="58">
        <f t="shared" si="2"/>
        <v>53338240</v>
      </c>
      <c r="L76" s="58"/>
      <c r="M76" s="58"/>
      <c r="N76" s="39"/>
      <c r="O76" s="39" t="s">
        <v>145</v>
      </c>
    </row>
    <row r="77" spans="1:15" ht="27.75" customHeight="1" x14ac:dyDescent="0.2">
      <c r="A77" s="32" t="s">
        <v>79</v>
      </c>
      <c r="B77" s="53" t="s">
        <v>82</v>
      </c>
      <c r="C77" s="53" t="s">
        <v>146</v>
      </c>
      <c r="D77" s="32" t="s">
        <v>84</v>
      </c>
      <c r="E77" s="38">
        <v>1</v>
      </c>
      <c r="F77" s="40">
        <v>10</v>
      </c>
      <c r="G77" s="106">
        <v>9</v>
      </c>
      <c r="H77" s="107" t="s">
        <v>85</v>
      </c>
      <c r="I77" s="108">
        <v>46010</v>
      </c>
      <c r="J77" s="58">
        <v>5333824</v>
      </c>
      <c r="K77" s="58">
        <f t="shared" si="2"/>
        <v>54938387.200000003</v>
      </c>
      <c r="L77" s="58"/>
      <c r="M77" s="58"/>
      <c r="N77" s="39"/>
      <c r="O77" s="39" t="s">
        <v>147</v>
      </c>
    </row>
    <row r="78" spans="1:15" ht="30" customHeight="1" x14ac:dyDescent="0.2">
      <c r="A78" s="32" t="s">
        <v>79</v>
      </c>
      <c r="B78" s="53" t="s">
        <v>82</v>
      </c>
      <c r="C78" s="36" t="s">
        <v>149</v>
      </c>
      <c r="D78" s="32" t="s">
        <v>84</v>
      </c>
      <c r="E78" s="38">
        <v>1</v>
      </c>
      <c r="F78" s="40">
        <v>10</v>
      </c>
      <c r="G78" s="106">
        <v>0</v>
      </c>
      <c r="H78" s="107" t="s">
        <v>85</v>
      </c>
      <c r="I78" s="108">
        <v>46010</v>
      </c>
      <c r="J78" s="58">
        <v>5333824</v>
      </c>
      <c r="K78" s="58">
        <f t="shared" si="2"/>
        <v>53338240</v>
      </c>
      <c r="L78" s="58"/>
      <c r="M78" s="58"/>
      <c r="N78" s="39"/>
      <c r="O78" s="39" t="s">
        <v>150</v>
      </c>
    </row>
    <row r="79" spans="1:15" ht="36.75" customHeight="1" x14ac:dyDescent="0.2">
      <c r="A79" s="32" t="s">
        <v>79</v>
      </c>
      <c r="B79" s="53" t="s">
        <v>82</v>
      </c>
      <c r="C79" s="36" t="s">
        <v>152</v>
      </c>
      <c r="D79" s="32" t="s">
        <v>84</v>
      </c>
      <c r="E79" s="38">
        <v>1</v>
      </c>
      <c r="F79" s="40">
        <v>10</v>
      </c>
      <c r="G79" s="106">
        <v>0</v>
      </c>
      <c r="H79" s="107" t="s">
        <v>85</v>
      </c>
      <c r="I79" s="108">
        <v>46010</v>
      </c>
      <c r="J79" s="58">
        <v>5333824</v>
      </c>
      <c r="K79" s="58">
        <f t="shared" si="2"/>
        <v>53338240</v>
      </c>
      <c r="L79" s="58"/>
      <c r="M79" s="58"/>
      <c r="N79" s="39"/>
      <c r="O79" s="39" t="s">
        <v>153</v>
      </c>
    </row>
    <row r="80" spans="1:15" ht="71.25" customHeight="1" x14ac:dyDescent="0.2">
      <c r="A80" s="32" t="s">
        <v>79</v>
      </c>
      <c r="B80" s="63" t="s">
        <v>80</v>
      </c>
      <c r="C80" s="68" t="s">
        <v>154</v>
      </c>
      <c r="D80" s="32" t="s">
        <v>84</v>
      </c>
      <c r="E80" s="38">
        <v>4</v>
      </c>
      <c r="F80" s="40">
        <v>10</v>
      </c>
      <c r="G80" s="106">
        <v>0</v>
      </c>
      <c r="H80" s="107" t="s">
        <v>85</v>
      </c>
      <c r="I80" s="108">
        <v>46010</v>
      </c>
      <c r="J80" s="58">
        <v>5333824</v>
      </c>
      <c r="K80" s="58">
        <f t="shared" si="2"/>
        <v>213352960</v>
      </c>
      <c r="L80" s="58"/>
      <c r="M80" s="58"/>
      <c r="N80" s="39"/>
      <c r="O80" s="39" t="s">
        <v>155</v>
      </c>
    </row>
    <row r="81" spans="1:15" ht="120.75" customHeight="1" x14ac:dyDescent="0.2">
      <c r="A81" s="32" t="s">
        <v>79</v>
      </c>
      <c r="B81" s="63" t="s">
        <v>80</v>
      </c>
      <c r="C81" s="141" t="s">
        <v>221</v>
      </c>
      <c r="D81" s="32" t="s">
        <v>84</v>
      </c>
      <c r="E81" s="38">
        <v>1</v>
      </c>
      <c r="F81" s="40">
        <v>6</v>
      </c>
      <c r="G81" s="106">
        <v>0</v>
      </c>
      <c r="H81" s="107" t="s">
        <v>85</v>
      </c>
      <c r="I81" s="108">
        <v>46010</v>
      </c>
      <c r="J81" s="58">
        <v>5333824</v>
      </c>
      <c r="K81" s="58">
        <f>+(((J81*F81)+(J81/30*G81))*(E81))</f>
        <v>32002944</v>
      </c>
      <c r="L81" s="58"/>
      <c r="M81" s="58"/>
      <c r="N81" s="39"/>
      <c r="O81" s="39" t="s">
        <v>156</v>
      </c>
    </row>
    <row r="82" spans="1:15" ht="120.75" customHeight="1" x14ac:dyDescent="0.2">
      <c r="A82" s="32" t="s">
        <v>79</v>
      </c>
      <c r="B82" s="63" t="s">
        <v>80</v>
      </c>
      <c r="C82" s="141" t="s">
        <v>221</v>
      </c>
      <c r="D82" s="32" t="s">
        <v>84</v>
      </c>
      <c r="E82" s="38">
        <v>1</v>
      </c>
      <c r="F82" s="40">
        <v>8</v>
      </c>
      <c r="G82" s="106">
        <v>0</v>
      </c>
      <c r="H82" s="107" t="s">
        <v>85</v>
      </c>
      <c r="I82" s="108">
        <v>46010</v>
      </c>
      <c r="J82" s="58">
        <v>5333824</v>
      </c>
      <c r="K82" s="58">
        <f>+(((J82*F82)+(J82/30*G82))*(E82))</f>
        <v>42670592</v>
      </c>
      <c r="L82" s="58"/>
      <c r="M82" s="58"/>
      <c r="N82" s="39"/>
      <c r="O82" s="39" t="s">
        <v>156</v>
      </c>
    </row>
    <row r="83" spans="1:15" ht="120.75" customHeight="1" x14ac:dyDescent="0.2">
      <c r="A83" s="32" t="s">
        <v>79</v>
      </c>
      <c r="B83" s="63" t="s">
        <v>80</v>
      </c>
      <c r="C83" s="141" t="s">
        <v>221</v>
      </c>
      <c r="D83" s="32" t="s">
        <v>84</v>
      </c>
      <c r="E83" s="38">
        <v>5</v>
      </c>
      <c r="F83" s="40">
        <v>10</v>
      </c>
      <c r="G83" s="106">
        <v>0</v>
      </c>
      <c r="H83" s="107" t="s">
        <v>85</v>
      </c>
      <c r="I83" s="108">
        <v>46010</v>
      </c>
      <c r="J83" s="58">
        <v>5333824</v>
      </c>
      <c r="K83" s="58">
        <f t="shared" si="2"/>
        <v>266691200</v>
      </c>
      <c r="L83" s="58"/>
      <c r="M83" s="58"/>
      <c r="N83" s="39"/>
      <c r="O83" s="39" t="s">
        <v>156</v>
      </c>
    </row>
    <row r="84" spans="1:15" ht="48.75" customHeight="1" x14ac:dyDescent="0.2">
      <c r="A84" s="32" t="s">
        <v>79</v>
      </c>
      <c r="B84" s="63" t="s">
        <v>80</v>
      </c>
      <c r="C84" s="70" t="s">
        <v>157</v>
      </c>
      <c r="D84" s="32" t="s">
        <v>84</v>
      </c>
      <c r="E84" s="38">
        <v>2</v>
      </c>
      <c r="F84" s="40">
        <v>10</v>
      </c>
      <c r="G84" s="106">
        <v>0</v>
      </c>
      <c r="H84" s="107" t="s">
        <v>85</v>
      </c>
      <c r="I84" s="108">
        <v>46010</v>
      </c>
      <c r="J84" s="58">
        <v>5333824</v>
      </c>
      <c r="K84" s="58">
        <f t="shared" si="2"/>
        <v>106676480</v>
      </c>
      <c r="L84" s="58"/>
      <c r="M84" s="58"/>
      <c r="N84" s="39"/>
      <c r="O84" s="39" t="s">
        <v>158</v>
      </c>
    </row>
    <row r="85" spans="1:15" ht="40.5" customHeight="1" x14ac:dyDescent="0.2">
      <c r="A85" s="32" t="s">
        <v>79</v>
      </c>
      <c r="B85" s="63" t="s">
        <v>80</v>
      </c>
      <c r="C85" s="70" t="s">
        <v>159</v>
      </c>
      <c r="D85" s="32" t="s">
        <v>84</v>
      </c>
      <c r="E85" s="38">
        <v>1</v>
      </c>
      <c r="F85" s="40">
        <v>10</v>
      </c>
      <c r="G85" s="106">
        <v>9</v>
      </c>
      <c r="H85" s="107" t="s">
        <v>85</v>
      </c>
      <c r="I85" s="108">
        <v>46010</v>
      </c>
      <c r="J85" s="58">
        <v>5333824</v>
      </c>
      <c r="K85" s="58">
        <f t="shared" si="2"/>
        <v>54938387.200000003</v>
      </c>
      <c r="L85" s="58"/>
      <c r="M85" s="58"/>
      <c r="N85" s="39"/>
      <c r="O85" s="39" t="s">
        <v>160</v>
      </c>
    </row>
    <row r="86" spans="1:15" ht="64.5" customHeight="1" x14ac:dyDescent="0.2">
      <c r="A86" s="32" t="s">
        <v>79</v>
      </c>
      <c r="B86" s="63" t="s">
        <v>80</v>
      </c>
      <c r="C86" s="70" t="s">
        <v>161</v>
      </c>
      <c r="D86" s="32" t="s">
        <v>84</v>
      </c>
      <c r="E86" s="38">
        <v>1</v>
      </c>
      <c r="F86" s="40">
        <v>9</v>
      </c>
      <c r="G86" s="106">
        <v>0</v>
      </c>
      <c r="H86" s="107" t="s">
        <v>85</v>
      </c>
      <c r="I86" s="108">
        <v>46010</v>
      </c>
      <c r="J86" s="58">
        <v>5333824</v>
      </c>
      <c r="K86" s="58">
        <f>+(((J86*F86)+(J86/30*G86))*(E86))</f>
        <v>48004416</v>
      </c>
      <c r="L86" s="58"/>
      <c r="M86" s="58"/>
      <c r="N86" s="39"/>
      <c r="O86" s="39" t="s">
        <v>162</v>
      </c>
    </row>
    <row r="87" spans="1:15" ht="64.5" customHeight="1" x14ac:dyDescent="0.2">
      <c r="A87" s="32" t="s">
        <v>79</v>
      </c>
      <c r="B87" s="63" t="s">
        <v>80</v>
      </c>
      <c r="C87" s="70" t="s">
        <v>161</v>
      </c>
      <c r="D87" s="32" t="s">
        <v>84</v>
      </c>
      <c r="E87" s="38">
        <v>1</v>
      </c>
      <c r="F87" s="40">
        <v>10</v>
      </c>
      <c r="G87" s="106">
        <v>0</v>
      </c>
      <c r="H87" s="107" t="s">
        <v>85</v>
      </c>
      <c r="I87" s="108">
        <v>46010</v>
      </c>
      <c r="J87" s="58">
        <v>5333824</v>
      </c>
      <c r="K87" s="58">
        <f t="shared" si="2"/>
        <v>53338240</v>
      </c>
      <c r="L87" s="58"/>
      <c r="M87" s="58"/>
      <c r="N87" s="39"/>
      <c r="O87" s="39" t="s">
        <v>162</v>
      </c>
    </row>
    <row r="88" spans="1:15" ht="15.75" customHeight="1" x14ac:dyDescent="0.2">
      <c r="A88" s="32" t="s">
        <v>79</v>
      </c>
      <c r="B88" s="63" t="s">
        <v>80</v>
      </c>
      <c r="C88" s="70" t="s">
        <v>163</v>
      </c>
      <c r="D88" s="32" t="s">
        <v>84</v>
      </c>
      <c r="E88" s="38">
        <v>2</v>
      </c>
      <c r="F88" s="40">
        <v>6</v>
      </c>
      <c r="G88" s="106">
        <v>0</v>
      </c>
      <c r="H88" s="107" t="s">
        <v>85</v>
      </c>
      <c r="I88" s="108">
        <v>46010</v>
      </c>
      <c r="J88" s="58">
        <v>5333824</v>
      </c>
      <c r="K88" s="58">
        <f t="shared" si="2"/>
        <v>64005888</v>
      </c>
      <c r="L88" s="58"/>
      <c r="M88" s="58"/>
      <c r="N88" s="39"/>
      <c r="O88" s="39" t="s">
        <v>164</v>
      </c>
    </row>
    <row r="89" spans="1:15" ht="15.75" customHeight="1" x14ac:dyDescent="0.2">
      <c r="A89" s="32" t="s">
        <v>79</v>
      </c>
      <c r="B89" s="63" t="s">
        <v>80</v>
      </c>
      <c r="C89" s="70" t="s">
        <v>163</v>
      </c>
      <c r="D89" s="32" t="s">
        <v>84</v>
      </c>
      <c r="E89" s="38">
        <v>1</v>
      </c>
      <c r="F89" s="40">
        <v>10</v>
      </c>
      <c r="G89" s="106">
        <v>0</v>
      </c>
      <c r="H89" s="107" t="s">
        <v>85</v>
      </c>
      <c r="I89" s="108">
        <v>46010</v>
      </c>
      <c r="J89" s="58">
        <v>5333824</v>
      </c>
      <c r="K89" s="58">
        <f t="shared" si="2"/>
        <v>53338240</v>
      </c>
      <c r="L89" s="58"/>
      <c r="M89" s="58"/>
      <c r="N89" s="39"/>
      <c r="O89" s="39" t="s">
        <v>164</v>
      </c>
    </row>
    <row r="90" spans="1:15" ht="98.25" customHeight="1" x14ac:dyDescent="0.2">
      <c r="A90" s="32" t="s">
        <v>79</v>
      </c>
      <c r="B90" s="63" t="s">
        <v>80</v>
      </c>
      <c r="C90" s="70" t="s">
        <v>163</v>
      </c>
      <c r="D90" s="32" t="s">
        <v>84</v>
      </c>
      <c r="E90" s="38">
        <v>1</v>
      </c>
      <c r="F90" s="40">
        <v>6</v>
      </c>
      <c r="G90" s="106">
        <v>0</v>
      </c>
      <c r="H90" s="107" t="s">
        <v>85</v>
      </c>
      <c r="I90" s="108">
        <v>46010</v>
      </c>
      <c r="J90" s="58">
        <v>5333824</v>
      </c>
      <c r="K90" s="58">
        <f>+(((J90*F90)+(J90/30*G90))*(E90))</f>
        <v>32002944</v>
      </c>
      <c r="L90" s="58"/>
      <c r="M90" s="58"/>
      <c r="N90" s="39"/>
      <c r="O90" s="39" t="s">
        <v>164</v>
      </c>
    </row>
    <row r="91" spans="1:15" ht="98.25" customHeight="1" x14ac:dyDescent="0.2">
      <c r="A91" s="32" t="s">
        <v>79</v>
      </c>
      <c r="B91" s="63" t="s">
        <v>80</v>
      </c>
      <c r="C91" s="70" t="s">
        <v>163</v>
      </c>
      <c r="D91" s="32" t="s">
        <v>84</v>
      </c>
      <c r="E91" s="38">
        <v>5</v>
      </c>
      <c r="F91" s="40">
        <v>10</v>
      </c>
      <c r="G91" s="106">
        <v>0</v>
      </c>
      <c r="H91" s="107" t="s">
        <v>85</v>
      </c>
      <c r="I91" s="108">
        <v>46010</v>
      </c>
      <c r="J91" s="58">
        <v>5333824</v>
      </c>
      <c r="K91" s="58">
        <f t="shared" si="2"/>
        <v>266691200</v>
      </c>
      <c r="L91" s="58"/>
      <c r="M91" s="58"/>
      <c r="N91" s="39"/>
      <c r="O91" s="39" t="s">
        <v>164</v>
      </c>
    </row>
    <row r="92" spans="1:15" ht="43.5" customHeight="1" x14ac:dyDescent="0.2">
      <c r="A92" s="32" t="s">
        <v>79</v>
      </c>
      <c r="B92" s="63" t="s">
        <v>80</v>
      </c>
      <c r="C92" s="63" t="s">
        <v>165</v>
      </c>
      <c r="D92" s="32" t="s">
        <v>84</v>
      </c>
      <c r="E92" s="38">
        <v>1</v>
      </c>
      <c r="F92" s="40">
        <v>8</v>
      </c>
      <c r="G92" s="106">
        <v>0</v>
      </c>
      <c r="H92" s="107" t="s">
        <v>85</v>
      </c>
      <c r="I92" s="108">
        <v>46010</v>
      </c>
      <c r="J92" s="58">
        <v>5333824</v>
      </c>
      <c r="K92" s="58">
        <f t="shared" si="2"/>
        <v>42670592</v>
      </c>
      <c r="L92" s="58"/>
      <c r="M92" s="58"/>
      <c r="N92" s="39"/>
      <c r="O92" s="39" t="s">
        <v>166</v>
      </c>
    </row>
    <row r="93" spans="1:15" ht="113.25" customHeight="1" x14ac:dyDescent="0.2">
      <c r="A93" s="32" t="s">
        <v>79</v>
      </c>
      <c r="B93" s="63" t="s">
        <v>80</v>
      </c>
      <c r="C93" s="63" t="s">
        <v>165</v>
      </c>
      <c r="D93" s="32" t="s">
        <v>84</v>
      </c>
      <c r="E93" s="38">
        <v>2</v>
      </c>
      <c r="F93" s="40">
        <v>8</v>
      </c>
      <c r="G93" s="106">
        <v>0</v>
      </c>
      <c r="H93" s="107" t="s">
        <v>85</v>
      </c>
      <c r="I93" s="108">
        <v>46010</v>
      </c>
      <c r="J93" s="58">
        <v>5333824</v>
      </c>
      <c r="K93" s="58">
        <f t="shared" si="2"/>
        <v>85341184</v>
      </c>
      <c r="L93" s="58"/>
      <c r="M93" s="58"/>
      <c r="N93" s="39"/>
      <c r="O93" s="39" t="s">
        <v>166</v>
      </c>
    </row>
    <row r="94" spans="1:15" ht="113.25" customHeight="1" x14ac:dyDescent="0.2">
      <c r="A94" s="32" t="s">
        <v>79</v>
      </c>
      <c r="B94" s="63" t="s">
        <v>80</v>
      </c>
      <c r="C94" s="63" t="s">
        <v>165</v>
      </c>
      <c r="D94" s="32" t="s">
        <v>84</v>
      </c>
      <c r="E94" s="38">
        <v>2</v>
      </c>
      <c r="F94" s="40">
        <v>5</v>
      </c>
      <c r="G94" s="106">
        <v>0</v>
      </c>
      <c r="H94" s="107" t="s">
        <v>85</v>
      </c>
      <c r="I94" s="108">
        <v>46010</v>
      </c>
      <c r="J94" s="58">
        <v>5333824</v>
      </c>
      <c r="K94" s="58">
        <f>+(((J94*F94)+(J94/30*G94))*(E94))</f>
        <v>53338240</v>
      </c>
      <c r="L94" s="58"/>
      <c r="M94" s="58"/>
      <c r="N94" s="39"/>
      <c r="O94" s="39" t="s">
        <v>166</v>
      </c>
    </row>
    <row r="95" spans="1:15" ht="113.25" customHeight="1" x14ac:dyDescent="0.2">
      <c r="A95" s="32" t="s">
        <v>79</v>
      </c>
      <c r="B95" s="63" t="s">
        <v>80</v>
      </c>
      <c r="C95" s="63" t="s">
        <v>165</v>
      </c>
      <c r="D95" s="32" t="s">
        <v>84</v>
      </c>
      <c r="E95" s="38">
        <v>2</v>
      </c>
      <c r="F95" s="40">
        <v>6</v>
      </c>
      <c r="G95" s="106">
        <v>0</v>
      </c>
      <c r="H95" s="107" t="s">
        <v>85</v>
      </c>
      <c r="I95" s="108">
        <v>46010</v>
      </c>
      <c r="J95" s="58">
        <v>5333824</v>
      </c>
      <c r="K95" s="58">
        <f>+(((J95*F95)+(J95/30*G95))*(E95))</f>
        <v>64005888</v>
      </c>
      <c r="L95" s="58"/>
      <c r="M95" s="58"/>
      <c r="N95" s="39"/>
      <c r="O95" s="39" t="s">
        <v>166</v>
      </c>
    </row>
    <row r="96" spans="1:15" ht="113.25" customHeight="1" x14ac:dyDescent="0.2">
      <c r="A96" s="32" t="s">
        <v>79</v>
      </c>
      <c r="B96" s="63" t="s">
        <v>80</v>
      </c>
      <c r="C96" s="63" t="s">
        <v>165</v>
      </c>
      <c r="D96" s="32" t="s">
        <v>84</v>
      </c>
      <c r="E96" s="38">
        <v>2</v>
      </c>
      <c r="F96" s="40">
        <v>10</v>
      </c>
      <c r="G96" s="106">
        <v>0</v>
      </c>
      <c r="H96" s="107" t="s">
        <v>85</v>
      </c>
      <c r="I96" s="108">
        <v>46010</v>
      </c>
      <c r="J96" s="58">
        <v>5333824</v>
      </c>
      <c r="K96" s="58">
        <f>+(((J96*F96)+(J96/30*G96))*(E96))</f>
        <v>106676480</v>
      </c>
      <c r="L96" s="58"/>
      <c r="M96" s="58"/>
      <c r="N96" s="39"/>
      <c r="O96" s="39" t="s">
        <v>166</v>
      </c>
    </row>
    <row r="97" spans="1:15" ht="113.25" customHeight="1" x14ac:dyDescent="0.2">
      <c r="A97" s="32" t="s">
        <v>79</v>
      </c>
      <c r="B97" s="63" t="s">
        <v>80</v>
      </c>
      <c r="C97" s="63" t="s">
        <v>165</v>
      </c>
      <c r="D97" s="32" t="s">
        <v>84</v>
      </c>
      <c r="E97" s="38">
        <v>4</v>
      </c>
      <c r="F97" s="40">
        <v>10</v>
      </c>
      <c r="G97" s="106">
        <v>0</v>
      </c>
      <c r="H97" s="107" t="s">
        <v>85</v>
      </c>
      <c r="I97" s="108">
        <v>46010</v>
      </c>
      <c r="J97" s="58">
        <v>5333824</v>
      </c>
      <c r="K97" s="58">
        <f t="shared" si="2"/>
        <v>213352960</v>
      </c>
      <c r="L97" s="58"/>
      <c r="M97" s="58"/>
      <c r="N97" s="39"/>
      <c r="O97" s="39" t="s">
        <v>166</v>
      </c>
    </row>
    <row r="98" spans="1:15" ht="161.25" customHeight="1" x14ac:dyDescent="0.2">
      <c r="A98" s="32" t="s">
        <v>79</v>
      </c>
      <c r="B98" s="63" t="s">
        <v>81</v>
      </c>
      <c r="C98" s="63" t="s">
        <v>167</v>
      </c>
      <c r="D98" s="32" t="s">
        <v>84</v>
      </c>
      <c r="E98" s="38">
        <v>3</v>
      </c>
      <c r="F98" s="40">
        <v>9</v>
      </c>
      <c r="G98" s="106">
        <v>0</v>
      </c>
      <c r="H98" s="107" t="s">
        <v>85</v>
      </c>
      <c r="I98" s="108">
        <v>46010</v>
      </c>
      <c r="J98" s="58">
        <v>5333824</v>
      </c>
      <c r="K98" s="58">
        <f>+(((J98*F98)+(J98/30*G98))*(E98))</f>
        <v>144013248</v>
      </c>
      <c r="L98" s="58"/>
      <c r="M98" s="58"/>
      <c r="N98" s="39"/>
      <c r="O98" s="39" t="s">
        <v>168</v>
      </c>
    </row>
    <row r="99" spans="1:15" ht="161.25" customHeight="1" x14ac:dyDescent="0.2">
      <c r="A99" s="32" t="s">
        <v>79</v>
      </c>
      <c r="B99" s="63" t="s">
        <v>81</v>
      </c>
      <c r="C99" s="63" t="s">
        <v>167</v>
      </c>
      <c r="D99" s="32" t="s">
        <v>84</v>
      </c>
      <c r="E99" s="38">
        <v>1</v>
      </c>
      <c r="F99" s="40">
        <v>10</v>
      </c>
      <c r="G99" s="106">
        <v>0</v>
      </c>
      <c r="H99" s="107" t="s">
        <v>85</v>
      </c>
      <c r="I99" s="108">
        <v>46010</v>
      </c>
      <c r="J99" s="58">
        <v>5333824</v>
      </c>
      <c r="K99" s="58">
        <f>+(((J99*F99)+(J99/30*G99))*(E99))</f>
        <v>53338240</v>
      </c>
      <c r="L99" s="58"/>
      <c r="M99" s="58"/>
      <c r="N99" s="39"/>
      <c r="O99" s="39" t="s">
        <v>168</v>
      </c>
    </row>
    <row r="100" spans="1:15" ht="161.25" customHeight="1" x14ac:dyDescent="0.2">
      <c r="A100" s="32" t="s">
        <v>79</v>
      </c>
      <c r="B100" s="63" t="s">
        <v>81</v>
      </c>
      <c r="C100" s="63" t="s">
        <v>167</v>
      </c>
      <c r="D100" s="32" t="s">
        <v>84</v>
      </c>
      <c r="E100" s="38">
        <v>6</v>
      </c>
      <c r="F100" s="40">
        <v>10</v>
      </c>
      <c r="G100" s="106">
        <v>0</v>
      </c>
      <c r="H100" s="107" t="s">
        <v>85</v>
      </c>
      <c r="I100" s="108">
        <v>46010</v>
      </c>
      <c r="J100" s="58">
        <v>5333824</v>
      </c>
      <c r="K100" s="58">
        <f t="shared" si="2"/>
        <v>320029440</v>
      </c>
      <c r="L100" s="58"/>
      <c r="M100" s="58"/>
      <c r="N100" s="39"/>
      <c r="O100" s="39" t="s">
        <v>168</v>
      </c>
    </row>
    <row r="101" spans="1:15" ht="15.75" customHeight="1" x14ac:dyDescent="0.2">
      <c r="A101" s="32" t="s">
        <v>79</v>
      </c>
      <c r="B101" s="63" t="s">
        <v>82</v>
      </c>
      <c r="C101" s="63" t="s">
        <v>169</v>
      </c>
      <c r="D101" s="32" t="s">
        <v>84</v>
      </c>
      <c r="E101" s="38">
        <v>1</v>
      </c>
      <c r="F101" s="40">
        <v>10</v>
      </c>
      <c r="G101" s="106">
        <v>0</v>
      </c>
      <c r="H101" s="107" t="s">
        <v>85</v>
      </c>
      <c r="I101" s="108">
        <v>46010</v>
      </c>
      <c r="J101" s="58"/>
      <c r="K101" s="58">
        <f t="shared" si="2"/>
        <v>0</v>
      </c>
      <c r="L101" s="41">
        <v>3911475</v>
      </c>
      <c r="M101" s="41">
        <f>(L101*F101)+((L101/30)*G101)</f>
        <v>39114750</v>
      </c>
      <c r="N101" s="39"/>
      <c r="O101" s="39" t="s">
        <v>170</v>
      </c>
    </row>
    <row r="102" spans="1:15" ht="36" customHeight="1" x14ac:dyDescent="0.2">
      <c r="A102" s="32" t="s">
        <v>79</v>
      </c>
      <c r="B102" s="63" t="s">
        <v>260</v>
      </c>
      <c r="C102" s="63" t="s">
        <v>282</v>
      </c>
      <c r="D102" s="32" t="s">
        <v>84</v>
      </c>
      <c r="E102" s="38">
        <v>1</v>
      </c>
      <c r="F102" s="40">
        <v>6</v>
      </c>
      <c r="G102" s="106">
        <v>0</v>
      </c>
      <c r="H102" s="107" t="s">
        <v>85</v>
      </c>
      <c r="I102" s="108">
        <v>46010</v>
      </c>
      <c r="J102" s="58"/>
      <c r="K102" s="58">
        <f t="shared" si="2"/>
        <v>0</v>
      </c>
      <c r="L102" s="41">
        <v>3911475</v>
      </c>
      <c r="M102" s="41">
        <f>(L102*F102)+((L102/30)*G102)</f>
        <v>23468850</v>
      </c>
      <c r="N102" s="39"/>
      <c r="O102" s="93" t="s">
        <v>283</v>
      </c>
    </row>
    <row r="103" spans="1:15" ht="36" customHeight="1" x14ac:dyDescent="0.2">
      <c r="A103" s="32" t="s">
        <v>79</v>
      </c>
      <c r="B103" s="63" t="s">
        <v>260</v>
      </c>
      <c r="C103" s="63" t="s">
        <v>278</v>
      </c>
      <c r="D103" s="32" t="s">
        <v>84</v>
      </c>
      <c r="E103" s="38">
        <v>2</v>
      </c>
      <c r="F103" s="40">
        <v>6</v>
      </c>
      <c r="G103" s="106">
        <v>0</v>
      </c>
      <c r="H103" s="107" t="s">
        <v>85</v>
      </c>
      <c r="I103" s="108">
        <v>46010</v>
      </c>
      <c r="J103" s="58">
        <v>5333824</v>
      </c>
      <c r="K103" s="58">
        <f>+(((J103*F103)+(J103/30*G103))*(E103))</f>
        <v>64005888</v>
      </c>
      <c r="L103" s="58"/>
      <c r="M103" s="58"/>
      <c r="N103" s="39"/>
      <c r="O103" s="93" t="s">
        <v>280</v>
      </c>
    </row>
    <row r="104" spans="1:15" ht="36" customHeight="1" x14ac:dyDescent="0.2">
      <c r="A104" s="32" t="s">
        <v>79</v>
      </c>
      <c r="B104" s="63" t="s">
        <v>80</v>
      </c>
      <c r="C104" s="63" t="s">
        <v>225</v>
      </c>
      <c r="D104" s="32" t="s">
        <v>84</v>
      </c>
      <c r="E104" s="38">
        <v>1</v>
      </c>
      <c r="F104" s="40">
        <v>10</v>
      </c>
      <c r="G104" s="106">
        <v>0</v>
      </c>
      <c r="H104" s="107" t="s">
        <v>85</v>
      </c>
      <c r="I104" s="108">
        <v>46010</v>
      </c>
      <c r="J104" s="58">
        <v>5333824</v>
      </c>
      <c r="K104" s="58">
        <f t="shared" si="2"/>
        <v>53338240</v>
      </c>
      <c r="L104" s="58"/>
      <c r="M104" s="58"/>
      <c r="N104" s="39"/>
      <c r="O104" s="39" t="s">
        <v>226</v>
      </c>
    </row>
    <row r="105" spans="1:15" ht="38.25" customHeight="1" x14ac:dyDescent="0.2">
      <c r="A105" s="32" t="s">
        <v>79</v>
      </c>
      <c r="B105" s="63" t="s">
        <v>80</v>
      </c>
      <c r="C105" s="63" t="s">
        <v>172</v>
      </c>
      <c r="D105" s="32" t="s">
        <v>84</v>
      </c>
      <c r="E105" s="38">
        <v>2</v>
      </c>
      <c r="F105" s="40">
        <v>8</v>
      </c>
      <c r="G105" s="106">
        <v>0</v>
      </c>
      <c r="H105" s="107" t="s">
        <v>85</v>
      </c>
      <c r="I105" s="108">
        <v>46010</v>
      </c>
      <c r="J105" s="58">
        <v>5333824</v>
      </c>
      <c r="K105" s="58">
        <f>+(((J105*F105)+(J105/30*G105))*(E105))</f>
        <v>85341184</v>
      </c>
      <c r="L105" s="58"/>
      <c r="M105" s="58"/>
      <c r="N105" s="39"/>
      <c r="O105" s="39" t="s">
        <v>173</v>
      </c>
    </row>
    <row r="106" spans="1:15" ht="38.25" customHeight="1" x14ac:dyDescent="0.2">
      <c r="A106" s="32" t="s">
        <v>79</v>
      </c>
      <c r="B106" s="63" t="s">
        <v>80</v>
      </c>
      <c r="C106" s="63" t="s">
        <v>172</v>
      </c>
      <c r="D106" s="32" t="s">
        <v>84</v>
      </c>
      <c r="E106" s="38">
        <v>1</v>
      </c>
      <c r="F106" s="40">
        <v>10</v>
      </c>
      <c r="G106" s="106">
        <v>9</v>
      </c>
      <c r="H106" s="107" t="s">
        <v>85</v>
      </c>
      <c r="I106" s="108">
        <v>46010</v>
      </c>
      <c r="J106" s="58">
        <v>5333824</v>
      </c>
      <c r="K106" s="58">
        <f t="shared" si="2"/>
        <v>54938387.200000003</v>
      </c>
      <c r="L106" s="58"/>
      <c r="M106" s="58"/>
      <c r="N106" s="39"/>
      <c r="O106" s="39" t="s">
        <v>173</v>
      </c>
    </row>
    <row r="107" spans="1:15" ht="15.75" customHeight="1" x14ac:dyDescent="0.2">
      <c r="A107" s="33" t="s">
        <v>79</v>
      </c>
      <c r="B107" s="63" t="s">
        <v>80</v>
      </c>
      <c r="C107" s="63" t="s">
        <v>174</v>
      </c>
      <c r="D107" s="32" t="s">
        <v>84</v>
      </c>
      <c r="E107" s="38">
        <v>1</v>
      </c>
      <c r="F107" s="40">
        <v>10</v>
      </c>
      <c r="G107" s="106">
        <v>0</v>
      </c>
      <c r="H107" s="107" t="s">
        <v>85</v>
      </c>
      <c r="I107" s="108">
        <v>46010</v>
      </c>
      <c r="J107" s="58">
        <v>5333824</v>
      </c>
      <c r="K107" s="58">
        <f t="shared" si="2"/>
        <v>53338240</v>
      </c>
      <c r="L107" s="58"/>
      <c r="M107" s="58"/>
      <c r="N107" s="39"/>
      <c r="O107" s="39" t="s">
        <v>175</v>
      </c>
    </row>
    <row r="108" spans="1:15" ht="15.75" customHeight="1" x14ac:dyDescent="0.2">
      <c r="A108" s="32" t="s">
        <v>79</v>
      </c>
      <c r="B108" s="63" t="s">
        <v>80</v>
      </c>
      <c r="C108" s="63" t="s">
        <v>176</v>
      </c>
      <c r="D108" s="32" t="s">
        <v>84</v>
      </c>
      <c r="E108" s="38">
        <v>1</v>
      </c>
      <c r="F108" s="40">
        <v>10</v>
      </c>
      <c r="G108" s="106">
        <v>0</v>
      </c>
      <c r="H108" s="107" t="s">
        <v>85</v>
      </c>
      <c r="I108" s="108">
        <v>46010</v>
      </c>
      <c r="J108" s="58">
        <v>5333824</v>
      </c>
      <c r="K108" s="58">
        <f t="shared" si="2"/>
        <v>53338240</v>
      </c>
      <c r="L108" s="58"/>
      <c r="M108" s="58"/>
      <c r="N108" s="39"/>
      <c r="O108" s="39" t="s">
        <v>177</v>
      </c>
    </row>
    <row r="109" spans="1:15" ht="30.75" customHeight="1" x14ac:dyDescent="0.2">
      <c r="A109" s="32" t="s">
        <v>79</v>
      </c>
      <c r="B109" s="63" t="s">
        <v>80</v>
      </c>
      <c r="C109" s="63" t="s">
        <v>179</v>
      </c>
      <c r="D109" s="32" t="s">
        <v>84</v>
      </c>
      <c r="E109" s="38">
        <v>1</v>
      </c>
      <c r="F109" s="40">
        <v>9</v>
      </c>
      <c r="G109" s="106">
        <v>0</v>
      </c>
      <c r="H109" s="107" t="s">
        <v>85</v>
      </c>
      <c r="I109" s="108">
        <v>46010</v>
      </c>
      <c r="J109" s="58">
        <v>5333824</v>
      </c>
      <c r="K109" s="58">
        <f t="shared" si="2"/>
        <v>48004416</v>
      </c>
      <c r="L109" s="58"/>
      <c r="M109" s="58"/>
      <c r="N109" s="39"/>
      <c r="O109" s="39" t="s">
        <v>180</v>
      </c>
    </row>
    <row r="110" spans="1:15" ht="40.5" customHeight="1" x14ac:dyDescent="0.2">
      <c r="A110" s="32" t="s">
        <v>79</v>
      </c>
      <c r="B110" s="63" t="s">
        <v>80</v>
      </c>
      <c r="C110" s="63" t="s">
        <v>182</v>
      </c>
      <c r="D110" s="32" t="s">
        <v>84</v>
      </c>
      <c r="E110" s="38">
        <v>1</v>
      </c>
      <c r="F110" s="40">
        <v>10</v>
      </c>
      <c r="G110" s="106">
        <v>0</v>
      </c>
      <c r="H110" s="107" t="s">
        <v>85</v>
      </c>
      <c r="I110" s="108">
        <v>46010</v>
      </c>
      <c r="J110" s="58">
        <v>5333824</v>
      </c>
      <c r="K110" s="58">
        <f t="shared" si="2"/>
        <v>53338240</v>
      </c>
      <c r="L110" s="58"/>
      <c r="M110" s="58"/>
      <c r="N110" s="39"/>
      <c r="O110" s="39" t="s">
        <v>183</v>
      </c>
    </row>
    <row r="111" spans="1:15" ht="36.75" customHeight="1" x14ac:dyDescent="0.2">
      <c r="A111" s="32" t="s">
        <v>79</v>
      </c>
      <c r="B111" s="63" t="s">
        <v>80</v>
      </c>
      <c r="C111" s="63" t="s">
        <v>182</v>
      </c>
      <c r="D111" s="32" t="s">
        <v>84</v>
      </c>
      <c r="E111" s="38">
        <v>1</v>
      </c>
      <c r="F111" s="40">
        <v>10</v>
      </c>
      <c r="G111" s="106">
        <v>0</v>
      </c>
      <c r="H111" s="107" t="s">
        <v>85</v>
      </c>
      <c r="I111" s="108">
        <v>46010</v>
      </c>
      <c r="J111" s="58">
        <v>5333824</v>
      </c>
      <c r="K111" s="58">
        <f t="shared" si="2"/>
        <v>53338240</v>
      </c>
      <c r="L111" s="58"/>
      <c r="M111" s="58"/>
      <c r="N111" s="39"/>
      <c r="O111" s="39" t="s">
        <v>183</v>
      </c>
    </row>
    <row r="112" spans="1:15" ht="32.25" customHeight="1" x14ac:dyDescent="0.2">
      <c r="A112" s="32" t="s">
        <v>79</v>
      </c>
      <c r="B112" s="63" t="s">
        <v>81</v>
      </c>
      <c r="C112" s="63" t="s">
        <v>186</v>
      </c>
      <c r="D112" s="32" t="s">
        <v>84</v>
      </c>
      <c r="E112" s="38">
        <v>1</v>
      </c>
      <c r="F112" s="40">
        <v>10</v>
      </c>
      <c r="G112" s="106">
        <v>9</v>
      </c>
      <c r="H112" s="107" t="s">
        <v>85</v>
      </c>
      <c r="I112" s="108">
        <v>46010</v>
      </c>
      <c r="J112" s="58">
        <v>5333824</v>
      </c>
      <c r="K112" s="58">
        <f t="shared" si="2"/>
        <v>54938387.200000003</v>
      </c>
      <c r="L112" s="58"/>
      <c r="M112" s="58"/>
      <c r="N112" s="39"/>
      <c r="O112" s="39" t="s">
        <v>187</v>
      </c>
    </row>
    <row r="113" spans="1:15" ht="28.5" customHeight="1" x14ac:dyDescent="0.2">
      <c r="A113" s="32" t="s">
        <v>79</v>
      </c>
      <c r="B113" s="63" t="s">
        <v>81</v>
      </c>
      <c r="C113" s="63" t="s">
        <v>186</v>
      </c>
      <c r="D113" s="32" t="s">
        <v>84</v>
      </c>
      <c r="E113" s="38">
        <v>1</v>
      </c>
      <c r="F113" s="40">
        <v>8</v>
      </c>
      <c r="G113" s="106">
        <v>0</v>
      </c>
      <c r="H113" s="107" t="s">
        <v>85</v>
      </c>
      <c r="I113" s="108">
        <v>46010</v>
      </c>
      <c r="J113" s="58">
        <v>5333824</v>
      </c>
      <c r="K113" s="58">
        <f t="shared" si="2"/>
        <v>42670592</v>
      </c>
      <c r="L113" s="58"/>
      <c r="M113" s="58"/>
      <c r="N113" s="39"/>
      <c r="O113" s="39" t="s">
        <v>187</v>
      </c>
    </row>
    <row r="114" spans="1:15" ht="15.75" customHeight="1" x14ac:dyDescent="0.2">
      <c r="A114" s="32" t="s">
        <v>79</v>
      </c>
      <c r="B114" s="63" t="s">
        <v>81</v>
      </c>
      <c r="C114" s="63" t="s">
        <v>189</v>
      </c>
      <c r="D114" s="32" t="s">
        <v>84</v>
      </c>
      <c r="E114" s="38">
        <v>1</v>
      </c>
      <c r="F114" s="40">
        <v>10</v>
      </c>
      <c r="G114" s="106">
        <v>0</v>
      </c>
      <c r="H114" s="107" t="s">
        <v>85</v>
      </c>
      <c r="I114" s="108">
        <v>46010</v>
      </c>
      <c r="J114" s="58">
        <v>5333824</v>
      </c>
      <c r="K114" s="58">
        <f t="shared" si="2"/>
        <v>53338240</v>
      </c>
      <c r="L114" s="58"/>
      <c r="M114" s="58"/>
      <c r="N114" s="39"/>
      <c r="O114" s="39" t="s">
        <v>190</v>
      </c>
    </row>
    <row r="115" spans="1:15" ht="48" customHeight="1" x14ac:dyDescent="0.2">
      <c r="A115" s="32" t="s">
        <v>79</v>
      </c>
      <c r="B115" s="63" t="s">
        <v>80</v>
      </c>
      <c r="C115" s="63" t="s">
        <v>191</v>
      </c>
      <c r="D115" s="32" t="s">
        <v>84</v>
      </c>
      <c r="E115" s="38">
        <v>2</v>
      </c>
      <c r="F115" s="40">
        <v>10</v>
      </c>
      <c r="G115" s="106">
        <v>0</v>
      </c>
      <c r="H115" s="107" t="s">
        <v>85</v>
      </c>
      <c r="I115" s="108">
        <v>46010</v>
      </c>
      <c r="J115" s="58">
        <v>5333824</v>
      </c>
      <c r="K115" s="58">
        <f t="shared" si="2"/>
        <v>106676480</v>
      </c>
      <c r="L115" s="58"/>
      <c r="M115" s="58"/>
      <c r="N115" s="39"/>
      <c r="O115" s="39" t="s">
        <v>192</v>
      </c>
    </row>
    <row r="116" spans="1:15" ht="15.75" customHeight="1" x14ac:dyDescent="0.2">
      <c r="A116" s="32" t="s">
        <v>79</v>
      </c>
      <c r="B116" s="53" t="s">
        <v>82</v>
      </c>
      <c r="C116" s="36" t="s">
        <v>193</v>
      </c>
      <c r="D116" s="32" t="s">
        <v>84</v>
      </c>
      <c r="E116" s="38">
        <v>1</v>
      </c>
      <c r="F116" s="40">
        <v>10</v>
      </c>
      <c r="G116" s="106">
        <v>0</v>
      </c>
      <c r="H116" s="107" t="s">
        <v>85</v>
      </c>
      <c r="I116" s="108">
        <v>46010</v>
      </c>
      <c r="J116" s="58">
        <v>5333824</v>
      </c>
      <c r="K116" s="58">
        <f t="shared" si="2"/>
        <v>53338240</v>
      </c>
      <c r="L116" s="41"/>
      <c r="M116" s="41">
        <f>(L116*F116)+((L116/30)*G116)</f>
        <v>0</v>
      </c>
      <c r="N116" s="41"/>
      <c r="O116" s="73" t="s">
        <v>194</v>
      </c>
    </row>
    <row r="117" spans="1:15" ht="15.75" customHeight="1" x14ac:dyDescent="0.2">
      <c r="A117" s="32" t="s">
        <v>79</v>
      </c>
      <c r="B117" s="63" t="s">
        <v>80</v>
      </c>
      <c r="C117" s="63" t="s">
        <v>196</v>
      </c>
      <c r="D117" s="32" t="s">
        <v>84</v>
      </c>
      <c r="E117" s="38">
        <v>1</v>
      </c>
      <c r="F117" s="40">
        <v>10</v>
      </c>
      <c r="G117" s="106">
        <v>0</v>
      </c>
      <c r="H117" s="107" t="s">
        <v>85</v>
      </c>
      <c r="I117" s="108">
        <v>46010</v>
      </c>
      <c r="J117" s="58">
        <v>5333824</v>
      </c>
      <c r="K117" s="58">
        <f t="shared" si="2"/>
        <v>53338240</v>
      </c>
      <c r="L117" s="41">
        <v>0</v>
      </c>
      <c r="M117" s="41">
        <f>(L117*F117)+((L117/30)*G117)</f>
        <v>0</v>
      </c>
      <c r="N117" s="41">
        <v>0</v>
      </c>
      <c r="O117" s="42" t="s">
        <v>197</v>
      </c>
    </row>
    <row r="118" spans="1:15" ht="34.5" customHeight="1" x14ac:dyDescent="0.2">
      <c r="A118" s="32" t="s">
        <v>79</v>
      </c>
      <c r="B118" s="63" t="s">
        <v>260</v>
      </c>
      <c r="C118" s="63" t="s">
        <v>261</v>
      </c>
      <c r="D118" s="32" t="s">
        <v>84</v>
      </c>
      <c r="E118" s="38">
        <v>1</v>
      </c>
      <c r="F118" s="40">
        <v>9</v>
      </c>
      <c r="G118" s="106">
        <v>0</v>
      </c>
      <c r="H118" s="107" t="s">
        <v>85</v>
      </c>
      <c r="I118" s="108">
        <v>46010</v>
      </c>
      <c r="J118" s="58">
        <v>5333824</v>
      </c>
      <c r="K118" s="58">
        <f t="shared" ref="K118:K126" si="5">+(((J118*F118)+(J118/30*G118))*(E118))</f>
        <v>48004416</v>
      </c>
      <c r="L118" s="41"/>
      <c r="M118" s="41"/>
      <c r="N118" s="41"/>
      <c r="O118" s="42" t="s">
        <v>267</v>
      </c>
    </row>
    <row r="119" spans="1:15" ht="39" customHeight="1" x14ac:dyDescent="0.2">
      <c r="A119" s="32" t="s">
        <v>79</v>
      </c>
      <c r="B119" s="63" t="s">
        <v>260</v>
      </c>
      <c r="C119" s="63" t="s">
        <v>284</v>
      </c>
      <c r="D119" s="32" t="s">
        <v>84</v>
      </c>
      <c r="E119" s="38">
        <v>2</v>
      </c>
      <c r="F119" s="40">
        <v>6</v>
      </c>
      <c r="G119" s="106">
        <v>0</v>
      </c>
      <c r="H119" s="107" t="s">
        <v>85</v>
      </c>
      <c r="I119" s="108">
        <v>46010</v>
      </c>
      <c r="J119" s="58">
        <v>5333824</v>
      </c>
      <c r="K119" s="58">
        <f t="shared" si="5"/>
        <v>64005888</v>
      </c>
      <c r="L119" s="41"/>
      <c r="M119" s="41"/>
      <c r="N119" s="41"/>
      <c r="O119" s="42" t="s">
        <v>285</v>
      </c>
    </row>
    <row r="120" spans="1:15" ht="15.75" customHeight="1" x14ac:dyDescent="0.2">
      <c r="A120" s="32" t="s">
        <v>79</v>
      </c>
      <c r="B120" s="63" t="s">
        <v>260</v>
      </c>
      <c r="C120" s="63" t="s">
        <v>261</v>
      </c>
      <c r="D120" s="32" t="s">
        <v>84</v>
      </c>
      <c r="E120" s="38">
        <v>1</v>
      </c>
      <c r="F120" s="40">
        <v>6</v>
      </c>
      <c r="G120" s="106">
        <v>0</v>
      </c>
      <c r="H120" s="107" t="s">
        <v>85</v>
      </c>
      <c r="I120" s="108">
        <v>46010</v>
      </c>
      <c r="J120" s="58">
        <v>5333824</v>
      </c>
      <c r="K120" s="58">
        <f t="shared" si="5"/>
        <v>32002944</v>
      </c>
      <c r="L120" s="41"/>
      <c r="M120" s="41"/>
      <c r="N120" s="41"/>
      <c r="O120" s="42" t="s">
        <v>286</v>
      </c>
    </row>
    <row r="121" spans="1:15" ht="15.75" customHeight="1" x14ac:dyDescent="0.2">
      <c r="A121" s="32" t="s">
        <v>79</v>
      </c>
      <c r="B121" s="63" t="s">
        <v>260</v>
      </c>
      <c r="C121" s="63" t="s">
        <v>261</v>
      </c>
      <c r="D121" s="32" t="s">
        <v>84</v>
      </c>
      <c r="E121" s="38">
        <v>2</v>
      </c>
      <c r="F121" s="40">
        <v>8</v>
      </c>
      <c r="G121" s="106">
        <v>0</v>
      </c>
      <c r="H121" s="107" t="s">
        <v>85</v>
      </c>
      <c r="I121" s="108">
        <v>46010</v>
      </c>
      <c r="J121" s="58">
        <v>5333824</v>
      </c>
      <c r="K121" s="58">
        <f t="shared" si="5"/>
        <v>85341184</v>
      </c>
      <c r="L121" s="41"/>
      <c r="M121" s="41"/>
      <c r="N121" s="41"/>
      <c r="O121" s="42" t="s">
        <v>264</v>
      </c>
    </row>
    <row r="122" spans="1:15" ht="15.75" customHeight="1" x14ac:dyDescent="0.2">
      <c r="A122" s="32" t="s">
        <v>79</v>
      </c>
      <c r="B122" s="63" t="s">
        <v>82</v>
      </c>
      <c r="C122" s="63" t="s">
        <v>265</v>
      </c>
      <c r="D122" s="32" t="s">
        <v>84</v>
      </c>
      <c r="E122" s="38">
        <v>1</v>
      </c>
      <c r="F122" s="40">
        <v>10</v>
      </c>
      <c r="G122" s="106">
        <v>0</v>
      </c>
      <c r="H122" s="107" t="s">
        <v>85</v>
      </c>
      <c r="I122" s="108">
        <v>46011</v>
      </c>
      <c r="J122" s="58">
        <v>5333825</v>
      </c>
      <c r="K122" s="58">
        <f t="shared" si="5"/>
        <v>53338250</v>
      </c>
      <c r="L122" s="41"/>
      <c r="M122" s="41"/>
      <c r="N122" s="41"/>
      <c r="O122" s="42" t="s">
        <v>266</v>
      </c>
    </row>
    <row r="123" spans="1:15" ht="15.75" customHeight="1" x14ac:dyDescent="0.2">
      <c r="A123" s="32" t="s">
        <v>79</v>
      </c>
      <c r="B123" s="63" t="s">
        <v>81</v>
      </c>
      <c r="C123" s="63" t="s">
        <v>208</v>
      </c>
      <c r="D123" s="32" t="s">
        <v>84</v>
      </c>
      <c r="E123" s="38">
        <v>1</v>
      </c>
      <c r="F123" s="40">
        <v>10</v>
      </c>
      <c r="G123" s="106">
        <v>0</v>
      </c>
      <c r="H123" s="107" t="s">
        <v>85</v>
      </c>
      <c r="I123" s="108">
        <v>46012</v>
      </c>
      <c r="J123" s="58">
        <v>5333826</v>
      </c>
      <c r="K123" s="58">
        <f t="shared" si="5"/>
        <v>53338260</v>
      </c>
      <c r="L123" s="41"/>
      <c r="M123" s="41"/>
      <c r="N123" s="41"/>
      <c r="O123" s="42" t="s">
        <v>227</v>
      </c>
    </row>
    <row r="124" spans="1:15" ht="15.75" customHeight="1" x14ac:dyDescent="0.2">
      <c r="A124" s="32" t="s">
        <v>79</v>
      </c>
      <c r="B124" s="63" t="s">
        <v>348</v>
      </c>
      <c r="C124" s="63" t="s">
        <v>349</v>
      </c>
      <c r="D124" s="32" t="s">
        <v>84</v>
      </c>
      <c r="E124" s="38">
        <v>1</v>
      </c>
      <c r="F124" s="40">
        <v>9</v>
      </c>
      <c r="G124" s="106">
        <v>0</v>
      </c>
      <c r="H124" s="107" t="s">
        <v>85</v>
      </c>
      <c r="I124" s="108">
        <v>46012</v>
      </c>
      <c r="J124" s="58">
        <v>5333826</v>
      </c>
      <c r="K124" s="58">
        <f t="shared" ref="K124" si="6">+(((J124*F124)+(J124/30*G124))*(E124))</f>
        <v>48004434</v>
      </c>
      <c r="L124" s="41"/>
      <c r="M124" s="41"/>
      <c r="N124" s="41"/>
      <c r="O124" s="42" t="s">
        <v>350</v>
      </c>
    </row>
    <row r="125" spans="1:15" ht="15.75" customHeight="1" x14ac:dyDescent="0.2">
      <c r="A125" s="32" t="s">
        <v>79</v>
      </c>
      <c r="B125" s="63" t="s">
        <v>81</v>
      </c>
      <c r="C125" s="63" t="s">
        <v>208</v>
      </c>
      <c r="D125" s="32" t="s">
        <v>84</v>
      </c>
      <c r="E125" s="38">
        <v>1</v>
      </c>
      <c r="F125" s="40">
        <v>10</v>
      </c>
      <c r="G125" s="106">
        <v>0</v>
      </c>
      <c r="H125" s="107" t="s">
        <v>85</v>
      </c>
      <c r="I125" s="108">
        <v>46012</v>
      </c>
      <c r="J125" s="58">
        <v>5333826</v>
      </c>
      <c r="K125" s="58">
        <f t="shared" si="5"/>
        <v>53338260</v>
      </c>
      <c r="L125" s="41"/>
      <c r="M125" s="41"/>
      <c r="N125" s="41"/>
      <c r="O125" s="42" t="s">
        <v>227</v>
      </c>
    </row>
    <row r="126" spans="1:15" ht="15.75" customHeight="1" x14ac:dyDescent="0.2">
      <c r="A126" s="32" t="s">
        <v>79</v>
      </c>
      <c r="B126" s="63" t="s">
        <v>82</v>
      </c>
      <c r="C126" s="43" t="s">
        <v>199</v>
      </c>
      <c r="D126" s="32" t="s">
        <v>84</v>
      </c>
      <c r="E126" s="44">
        <v>1</v>
      </c>
      <c r="F126" s="40">
        <v>10</v>
      </c>
      <c r="G126" s="106">
        <v>0</v>
      </c>
      <c r="H126" s="107" t="s">
        <v>85</v>
      </c>
      <c r="I126" s="108">
        <v>46010</v>
      </c>
      <c r="J126" s="58">
        <v>5333824</v>
      </c>
      <c r="K126" s="58">
        <f t="shared" si="5"/>
        <v>53338240</v>
      </c>
      <c r="L126" s="42"/>
      <c r="M126" s="42"/>
      <c r="O126" s="39" t="s">
        <v>200</v>
      </c>
    </row>
    <row r="127" spans="1:15" x14ac:dyDescent="0.2">
      <c r="A127" s="36" t="s">
        <v>14</v>
      </c>
      <c r="B127" s="176"/>
      <c r="C127" s="177"/>
      <c r="D127" s="178"/>
      <c r="E127" s="44">
        <f>SUM(E19:E126)</f>
        <v>171</v>
      </c>
      <c r="F127" s="179"/>
      <c r="G127" s="44"/>
      <c r="H127" s="58"/>
      <c r="J127" s="180"/>
      <c r="K127" s="181">
        <f>SUM(K17:K126)</f>
        <v>8246625354.3999987</v>
      </c>
      <c r="L127" s="181"/>
      <c r="M127" s="181">
        <f>SUM(M17:M126)</f>
        <v>164281950</v>
      </c>
      <c r="O127" s="39"/>
    </row>
    <row r="128" spans="1:15" x14ac:dyDescent="0.2">
      <c r="A128" s="68"/>
      <c r="B128" s="176"/>
      <c r="C128" s="183"/>
      <c r="D128" s="160"/>
      <c r="E128" s="44"/>
      <c r="F128" s="179"/>
      <c r="G128" s="44"/>
      <c r="H128" s="58"/>
      <c r="J128" s="180"/>
      <c r="K128" s="184"/>
      <c r="L128" s="184"/>
      <c r="M128" s="184"/>
    </row>
    <row r="129" spans="1:15" x14ac:dyDescent="0.2">
      <c r="A129" s="68"/>
      <c r="B129" s="176"/>
      <c r="C129" s="183"/>
      <c r="D129" s="160"/>
      <c r="E129" s="179"/>
      <c r="F129" s="179"/>
      <c r="G129" s="44"/>
      <c r="H129" s="58"/>
      <c r="J129" s="180"/>
      <c r="O129" s="185"/>
    </row>
    <row r="130" spans="1:15" x14ac:dyDescent="0.2">
      <c r="A130" s="68"/>
      <c r="B130" s="176"/>
      <c r="C130" s="183"/>
      <c r="D130" s="160"/>
      <c r="E130" s="179"/>
      <c r="F130" s="179"/>
      <c r="G130" s="44"/>
      <c r="H130" s="58"/>
      <c r="J130" s="180"/>
      <c r="O130" s="185"/>
    </row>
    <row r="131" spans="1:15" x14ac:dyDescent="0.2">
      <c r="B131" s="186"/>
      <c r="L131" s="180"/>
      <c r="O131" s="185"/>
    </row>
    <row r="132" spans="1:15" x14ac:dyDescent="0.2">
      <c r="K132" s="187"/>
      <c r="L132" s="187"/>
      <c r="M132" s="187"/>
      <c r="O132" s="185"/>
    </row>
    <row r="133" spans="1:15" ht="15" x14ac:dyDescent="0.25">
      <c r="A133" s="224" t="s">
        <v>16</v>
      </c>
      <c r="B133" s="224"/>
      <c r="C133" s="224"/>
      <c r="D133" s="224"/>
      <c r="E133" s="224"/>
      <c r="F133" s="224"/>
      <c r="G133" s="224"/>
      <c r="H133" s="224"/>
      <c r="I133" s="224"/>
      <c r="J133" s="224"/>
      <c r="K133" s="224"/>
      <c r="L133" s="224"/>
      <c r="M133" s="224"/>
      <c r="N133" s="224"/>
      <c r="O133" s="224"/>
    </row>
    <row r="134" spans="1:15" ht="15" x14ac:dyDescent="0.25">
      <c r="A134" s="224" t="s">
        <v>17</v>
      </c>
      <c r="B134" s="224"/>
      <c r="C134" s="224"/>
      <c r="D134" s="224"/>
      <c r="E134" s="224"/>
      <c r="F134" s="224"/>
      <c r="G134" s="224"/>
      <c r="H134" s="224"/>
      <c r="I134" s="224"/>
      <c r="J134" s="224"/>
      <c r="K134" s="224"/>
      <c r="L134" s="224"/>
      <c r="M134" s="224"/>
      <c r="N134" s="224"/>
      <c r="O134" s="224"/>
    </row>
  </sheetData>
  <mergeCells count="30">
    <mergeCell ref="A134:O134"/>
    <mergeCell ref="H13:I13"/>
    <mergeCell ref="J13:J14"/>
    <mergeCell ref="K13:K14"/>
    <mergeCell ref="L13:L14"/>
    <mergeCell ref="M13:M14"/>
    <mergeCell ref="O13:O14"/>
    <mergeCell ref="H14:H15"/>
    <mergeCell ref="I14:I15"/>
    <mergeCell ref="J15:K15"/>
    <mergeCell ref="L15:M15"/>
    <mergeCell ref="A13:A15"/>
    <mergeCell ref="B13:B15"/>
    <mergeCell ref="C13:C15"/>
    <mergeCell ref="D13:D15"/>
    <mergeCell ref="E13:E15"/>
    <mergeCell ref="A4:O4"/>
    <mergeCell ref="A1:N2"/>
    <mergeCell ref="A3:O3"/>
    <mergeCell ref="A133:O133"/>
    <mergeCell ref="A11:C11"/>
    <mergeCell ref="K11:O11"/>
    <mergeCell ref="A12:C12"/>
    <mergeCell ref="F13:G14"/>
    <mergeCell ref="A10:C10"/>
    <mergeCell ref="J10:O10"/>
    <mergeCell ref="A5:O5"/>
    <mergeCell ref="A6:O6"/>
    <mergeCell ref="A8:J8"/>
    <mergeCell ref="A9:C9"/>
  </mergeCells>
  <phoneticPr fontId="47" type="noConversion"/>
  <pageMargins left="0.7" right="0.7" top="0.75" bottom="0.75" header="0.3" footer="0.3"/>
  <pageSetup orientation="portrait"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8B6DAD-C6DB-4AA4-BE26-DF9C55F325E2}">
  <dimension ref="A1:W130"/>
  <sheetViews>
    <sheetView topLeftCell="A16" workbookViewId="0">
      <selection activeCell="D21" sqref="D21"/>
    </sheetView>
  </sheetViews>
  <sheetFormatPr baseColWidth="10" defaultRowHeight="15.75" x14ac:dyDescent="0.2"/>
  <cols>
    <col min="1" max="1" width="15.42578125" style="78" customWidth="1"/>
    <col min="2" max="2" width="15.85546875" style="10" customWidth="1"/>
    <col min="3" max="4" width="21.28515625" style="10" customWidth="1"/>
    <col min="5" max="5" width="21" style="10" customWidth="1"/>
    <col min="6" max="6" width="13.42578125" style="10" bestFit="1" customWidth="1"/>
    <col min="7" max="7" width="11.42578125" style="10"/>
    <col min="8" max="8" width="15.28515625" style="10" customWidth="1"/>
    <col min="9" max="9" width="13.85546875" style="10" customWidth="1"/>
    <col min="10" max="10" width="17.85546875" style="10" customWidth="1"/>
    <col min="11" max="11" width="15" style="10" bestFit="1" customWidth="1"/>
    <col min="12" max="13" width="15" style="10" customWidth="1"/>
    <col min="14" max="14" width="11.42578125" style="10"/>
    <col min="15" max="15" width="32.7109375" style="10" customWidth="1"/>
    <col min="16" max="16" width="45.28515625" style="86" customWidth="1"/>
    <col min="17" max="17" width="36.85546875" style="10" customWidth="1"/>
    <col min="18" max="16384" width="11.42578125" style="10"/>
  </cols>
  <sheetData>
    <row r="1" spans="1:23" ht="21.75" customHeight="1" x14ac:dyDescent="0.2">
      <c r="A1" s="189"/>
      <c r="B1" s="189"/>
      <c r="C1" s="189"/>
      <c r="D1" s="189"/>
      <c r="E1" s="189"/>
      <c r="F1" s="189"/>
      <c r="G1" s="189"/>
      <c r="H1" s="189"/>
      <c r="I1" s="189"/>
      <c r="J1" s="189"/>
      <c r="K1" s="189"/>
      <c r="L1" s="189"/>
      <c r="M1" s="189"/>
      <c r="N1" s="189"/>
      <c r="O1" s="16" t="s">
        <v>26</v>
      </c>
    </row>
    <row r="2" spans="1:23" ht="30.75" customHeight="1" x14ac:dyDescent="0.2">
      <c r="A2" s="189"/>
      <c r="B2" s="189"/>
      <c r="C2" s="189"/>
      <c r="D2" s="189"/>
      <c r="E2" s="189"/>
      <c r="F2" s="189"/>
      <c r="G2" s="189"/>
      <c r="H2" s="189"/>
      <c r="I2" s="189"/>
      <c r="J2" s="189"/>
      <c r="K2" s="189"/>
      <c r="L2" s="189"/>
      <c r="M2" s="189"/>
      <c r="N2" s="189"/>
      <c r="O2" s="29" t="s">
        <v>73</v>
      </c>
    </row>
    <row r="3" spans="1:23" ht="34.5" customHeight="1" x14ac:dyDescent="0.2">
      <c r="A3" s="190" t="s">
        <v>27</v>
      </c>
      <c r="B3" s="190"/>
      <c r="C3" s="190"/>
      <c r="D3" s="190"/>
      <c r="E3" s="190"/>
      <c r="F3" s="190"/>
      <c r="G3" s="190"/>
      <c r="H3" s="190"/>
      <c r="I3" s="190"/>
      <c r="J3" s="190"/>
      <c r="K3" s="190"/>
      <c r="L3" s="190"/>
      <c r="M3" s="190"/>
      <c r="N3" s="190"/>
      <c r="O3" s="190"/>
    </row>
    <row r="4" spans="1:23" x14ac:dyDescent="0.2">
      <c r="A4" s="188" t="s">
        <v>28</v>
      </c>
      <c r="B4" s="188"/>
      <c r="C4" s="188"/>
      <c r="D4" s="188"/>
      <c r="E4" s="188"/>
      <c r="F4" s="188"/>
      <c r="G4" s="188"/>
      <c r="H4" s="188"/>
      <c r="I4" s="188"/>
      <c r="J4" s="188"/>
      <c r="K4" s="188"/>
      <c r="L4" s="188"/>
      <c r="M4" s="188"/>
      <c r="N4" s="188"/>
      <c r="O4" s="188"/>
    </row>
    <row r="5" spans="1:23" x14ac:dyDescent="0.2">
      <c r="A5" s="196"/>
      <c r="B5" s="196"/>
      <c r="C5" s="196"/>
      <c r="D5" s="196"/>
      <c r="E5" s="196"/>
      <c r="F5" s="196"/>
      <c r="G5" s="196"/>
      <c r="H5" s="196"/>
      <c r="I5" s="196"/>
      <c r="J5" s="196"/>
      <c r="K5" s="196"/>
      <c r="L5" s="196"/>
      <c r="M5" s="196"/>
      <c r="N5" s="196"/>
      <c r="O5" s="196"/>
    </row>
    <row r="6" spans="1:23" x14ac:dyDescent="0.2">
      <c r="A6" s="197" t="s">
        <v>15</v>
      </c>
      <c r="B6" s="197"/>
      <c r="C6" s="197"/>
      <c r="D6" s="197"/>
      <c r="E6" s="197"/>
      <c r="F6" s="197"/>
      <c r="G6" s="197"/>
      <c r="H6" s="197"/>
      <c r="I6" s="197"/>
      <c r="J6" s="197"/>
      <c r="K6" s="197"/>
      <c r="L6" s="197"/>
      <c r="M6" s="197"/>
      <c r="N6" s="197"/>
      <c r="O6" s="197"/>
    </row>
    <row r="8" spans="1:23" x14ac:dyDescent="0.2">
      <c r="A8" s="198" t="s">
        <v>75</v>
      </c>
      <c r="B8" s="198"/>
      <c r="C8" s="198"/>
      <c r="D8" s="198"/>
      <c r="E8" s="198"/>
      <c r="F8" s="198"/>
      <c r="G8" s="198"/>
      <c r="H8" s="198"/>
      <c r="I8" s="198"/>
      <c r="J8" s="198"/>
      <c r="K8" s="50"/>
      <c r="L8" s="50"/>
      <c r="M8" s="50"/>
      <c r="N8" s="50"/>
      <c r="T8" s="10">
        <v>17</v>
      </c>
      <c r="W8" s="10">
        <f>272-206</f>
        <v>66</v>
      </c>
    </row>
    <row r="9" spans="1:23" x14ac:dyDescent="0.2">
      <c r="A9" s="199" t="s">
        <v>18</v>
      </c>
      <c r="B9" s="199"/>
      <c r="C9" s="199"/>
      <c r="D9" s="46">
        <f>+E123</f>
        <v>164</v>
      </c>
      <c r="E9" s="1"/>
      <c r="F9" s="2"/>
      <c r="G9" s="2"/>
      <c r="H9" s="2">
        <v>28.5</v>
      </c>
      <c r="I9" s="2"/>
      <c r="J9" s="2"/>
      <c r="K9" s="2"/>
      <c r="L9" s="2"/>
      <c r="M9" s="2"/>
      <c r="N9" s="2"/>
      <c r="T9" s="10">
        <f>144+22</f>
        <v>166</v>
      </c>
    </row>
    <row r="10" spans="1:23" x14ac:dyDescent="0.2">
      <c r="A10" s="193"/>
      <c r="B10" s="193"/>
      <c r="C10" s="193"/>
      <c r="D10" s="47">
        <f>+K123+M123</f>
        <v>8132481600.3999987</v>
      </c>
      <c r="E10" s="3">
        <f>+D11-D10</f>
        <v>474965996.60000134</v>
      </c>
      <c r="F10" s="2"/>
      <c r="G10" s="2"/>
      <c r="H10" s="1"/>
      <c r="I10" s="2"/>
      <c r="J10" s="194" t="s">
        <v>21</v>
      </c>
      <c r="K10" s="194"/>
      <c r="L10" s="194"/>
      <c r="M10" s="194"/>
      <c r="N10" s="194"/>
      <c r="O10" s="194"/>
      <c r="T10" s="10">
        <v>22</v>
      </c>
    </row>
    <row r="11" spans="1:23" x14ac:dyDescent="0.2">
      <c r="A11" s="192" t="s">
        <v>19</v>
      </c>
      <c r="B11" s="193"/>
      <c r="C11" s="193"/>
      <c r="D11" s="49">
        <v>8607447597</v>
      </c>
      <c r="E11" s="3"/>
      <c r="F11" s="2"/>
      <c r="G11" s="2"/>
      <c r="H11" s="2" t="str">
        <f>+A12</f>
        <v xml:space="preserve">% UTILIZADO: </v>
      </c>
      <c r="I11" s="2"/>
      <c r="J11" s="4" t="s">
        <v>0</v>
      </c>
      <c r="K11" s="194" t="s">
        <v>76</v>
      </c>
      <c r="L11" s="194"/>
      <c r="M11" s="194"/>
      <c r="N11" s="194"/>
      <c r="O11" s="194"/>
      <c r="T11" s="10">
        <v>40</v>
      </c>
    </row>
    <row r="12" spans="1:23" x14ac:dyDescent="0.2">
      <c r="A12" s="192" t="s">
        <v>20</v>
      </c>
      <c r="B12" s="193"/>
      <c r="C12" s="193"/>
      <c r="D12" s="49">
        <f>+D10*100/D11</f>
        <v>94.481918231305372</v>
      </c>
      <c r="E12" s="5"/>
      <c r="F12" s="2"/>
      <c r="G12" s="2"/>
      <c r="H12" s="2"/>
      <c r="I12" s="2"/>
      <c r="J12" s="2" t="s">
        <v>1</v>
      </c>
      <c r="K12" s="4">
        <v>3204832228</v>
      </c>
      <c r="L12" s="4"/>
      <c r="M12" s="4"/>
      <c r="N12" s="4"/>
      <c r="T12" s="10">
        <v>17</v>
      </c>
    </row>
    <row r="13" spans="1:23" ht="42.75" customHeight="1" x14ac:dyDescent="0.2">
      <c r="A13" s="203" t="s">
        <v>2</v>
      </c>
      <c r="B13" s="195" t="s">
        <v>3</v>
      </c>
      <c r="C13" s="195" t="s">
        <v>22</v>
      </c>
      <c r="D13" s="195" t="s">
        <v>9</v>
      </c>
      <c r="E13" s="195" t="s">
        <v>23</v>
      </c>
      <c r="F13" s="195" t="s">
        <v>24</v>
      </c>
      <c r="G13" s="195"/>
      <c r="H13" s="200" t="s">
        <v>25</v>
      </c>
      <c r="I13" s="200"/>
      <c r="J13" s="201" t="s">
        <v>4</v>
      </c>
      <c r="K13" s="201" t="s">
        <v>5</v>
      </c>
      <c r="L13" s="201" t="s">
        <v>4</v>
      </c>
      <c r="M13" s="201" t="s">
        <v>5</v>
      </c>
      <c r="N13" s="51" t="s">
        <v>10</v>
      </c>
      <c r="O13" s="190" t="s">
        <v>6</v>
      </c>
      <c r="T13" s="10">
        <v>5</v>
      </c>
    </row>
    <row r="14" spans="1:23" ht="30.75" customHeight="1" x14ac:dyDescent="0.2">
      <c r="A14" s="203"/>
      <c r="B14" s="195"/>
      <c r="C14" s="195"/>
      <c r="D14" s="195"/>
      <c r="E14" s="195"/>
      <c r="F14" s="195"/>
      <c r="G14" s="195"/>
      <c r="H14" s="195" t="s">
        <v>7</v>
      </c>
      <c r="I14" s="195" t="s">
        <v>8</v>
      </c>
      <c r="J14" s="201"/>
      <c r="K14" s="201"/>
      <c r="L14" s="201"/>
      <c r="M14" s="201"/>
      <c r="N14" s="51" t="s">
        <v>11</v>
      </c>
      <c r="O14" s="190"/>
      <c r="Q14" s="10" t="s">
        <v>202</v>
      </c>
      <c r="T14" s="10">
        <v>5</v>
      </c>
    </row>
    <row r="15" spans="1:23" ht="15.75" customHeight="1" x14ac:dyDescent="0.2">
      <c r="A15" s="203"/>
      <c r="B15" s="195"/>
      <c r="C15" s="195"/>
      <c r="D15" s="195"/>
      <c r="E15" s="195"/>
      <c r="F15" s="6" t="s">
        <v>12</v>
      </c>
      <c r="G15" s="6" t="s">
        <v>13</v>
      </c>
      <c r="H15" s="195"/>
      <c r="I15" s="195"/>
      <c r="J15" s="202" t="s">
        <v>77</v>
      </c>
      <c r="K15" s="202"/>
      <c r="L15" s="202" t="s">
        <v>78</v>
      </c>
      <c r="M15" s="202"/>
      <c r="N15" s="7"/>
      <c r="O15" s="52"/>
      <c r="Q15" s="10" t="s">
        <v>202</v>
      </c>
    </row>
    <row r="16" spans="1:23" ht="51.75" customHeight="1" x14ac:dyDescent="0.2">
      <c r="A16" s="36" t="s">
        <v>79</v>
      </c>
      <c r="B16" s="53" t="s">
        <v>80</v>
      </c>
      <c r="C16" s="54" t="s">
        <v>83</v>
      </c>
      <c r="D16" s="54" t="s">
        <v>84</v>
      </c>
      <c r="E16" s="54">
        <v>1</v>
      </c>
      <c r="F16" s="6">
        <v>10</v>
      </c>
      <c r="G16" s="6">
        <v>0</v>
      </c>
      <c r="H16" s="54" t="s">
        <v>85</v>
      </c>
      <c r="I16" s="55">
        <v>46010</v>
      </c>
      <c r="J16" s="34">
        <v>5333824</v>
      </c>
      <c r="K16" s="34">
        <f t="shared" ref="K16:K22" si="0">+(((J16*F16)+(J16/30*G16))*(E16))</f>
        <v>53338240</v>
      </c>
      <c r="L16" s="34"/>
      <c r="M16" s="34"/>
      <c r="N16" s="7"/>
      <c r="O16" s="56" t="s">
        <v>86</v>
      </c>
      <c r="P16" s="59" t="s">
        <v>233</v>
      </c>
      <c r="Q16" s="10">
        <v>0</v>
      </c>
    </row>
    <row r="17" spans="1:17" s="119" customFormat="1" ht="51.75" customHeight="1" x14ac:dyDescent="0.2">
      <c r="A17" s="110" t="s">
        <v>79</v>
      </c>
      <c r="B17" s="111" t="s">
        <v>80</v>
      </c>
      <c r="C17" s="112" t="s">
        <v>83</v>
      </c>
      <c r="D17" s="112" t="s">
        <v>84</v>
      </c>
      <c r="E17" s="112">
        <v>1</v>
      </c>
      <c r="F17" s="113">
        <v>6</v>
      </c>
      <c r="G17" s="113">
        <v>0</v>
      </c>
      <c r="H17" s="112" t="s">
        <v>85</v>
      </c>
      <c r="I17" s="114">
        <v>46010</v>
      </c>
      <c r="J17" s="115">
        <v>5333824</v>
      </c>
      <c r="K17" s="115">
        <f t="shared" si="0"/>
        <v>32002944</v>
      </c>
      <c r="L17" s="115"/>
      <c r="M17" s="115"/>
      <c r="N17" s="116"/>
      <c r="O17" s="117" t="s">
        <v>86</v>
      </c>
      <c r="P17" s="118" t="s">
        <v>322</v>
      </c>
      <c r="Q17" s="119" t="s">
        <v>253</v>
      </c>
    </row>
    <row r="18" spans="1:17" ht="51.75" customHeight="1" x14ac:dyDescent="0.2">
      <c r="A18" s="36" t="s">
        <v>79</v>
      </c>
      <c r="B18" s="53" t="s">
        <v>80</v>
      </c>
      <c r="C18" s="54" t="s">
        <v>83</v>
      </c>
      <c r="D18" s="54" t="s">
        <v>84</v>
      </c>
      <c r="E18" s="54">
        <v>2</v>
      </c>
      <c r="F18" s="6">
        <v>10</v>
      </c>
      <c r="G18" s="6">
        <v>0</v>
      </c>
      <c r="H18" s="54" t="s">
        <v>85</v>
      </c>
      <c r="I18" s="55">
        <v>46010</v>
      </c>
      <c r="J18" s="34">
        <v>5333824</v>
      </c>
      <c r="K18" s="34">
        <f t="shared" si="0"/>
        <v>106676480</v>
      </c>
      <c r="L18" s="34"/>
      <c r="M18" s="34"/>
      <c r="N18" s="7"/>
      <c r="O18" s="56" t="s">
        <v>86</v>
      </c>
      <c r="P18" s="59" t="s">
        <v>234</v>
      </c>
      <c r="Q18" s="10">
        <v>0</v>
      </c>
    </row>
    <row r="19" spans="1:17" s="119" customFormat="1" ht="123.75" customHeight="1" x14ac:dyDescent="0.2">
      <c r="A19" s="110" t="s">
        <v>79</v>
      </c>
      <c r="B19" s="111" t="s">
        <v>80</v>
      </c>
      <c r="C19" s="112" t="s">
        <v>87</v>
      </c>
      <c r="D19" s="112" t="s">
        <v>84</v>
      </c>
      <c r="E19" s="112">
        <v>1</v>
      </c>
      <c r="F19" s="113">
        <v>7</v>
      </c>
      <c r="G19" s="113">
        <v>0</v>
      </c>
      <c r="H19" s="112" t="s">
        <v>85</v>
      </c>
      <c r="I19" s="114">
        <v>45635</v>
      </c>
      <c r="J19" s="115">
        <v>5333824</v>
      </c>
      <c r="K19" s="115">
        <f t="shared" si="0"/>
        <v>37336768</v>
      </c>
      <c r="L19" s="115"/>
      <c r="M19" s="115"/>
      <c r="N19" s="116"/>
      <c r="O19" s="117" t="s">
        <v>88</v>
      </c>
      <c r="P19" s="118" t="s">
        <v>230</v>
      </c>
      <c r="Q19" s="119" t="s">
        <v>253</v>
      </c>
    </row>
    <row r="20" spans="1:17" ht="123.75" customHeight="1" x14ac:dyDescent="0.2">
      <c r="A20" s="36" t="s">
        <v>79</v>
      </c>
      <c r="B20" s="53" t="s">
        <v>80</v>
      </c>
      <c r="C20" s="54" t="s">
        <v>87</v>
      </c>
      <c r="D20" s="54" t="s">
        <v>84</v>
      </c>
      <c r="E20" s="54">
        <v>1</v>
      </c>
      <c r="F20" s="6">
        <v>8</v>
      </c>
      <c r="G20" s="6">
        <v>0</v>
      </c>
      <c r="H20" s="54" t="s">
        <v>85</v>
      </c>
      <c r="I20" s="55">
        <v>46010</v>
      </c>
      <c r="J20" s="34">
        <v>5333824</v>
      </c>
      <c r="K20" s="34">
        <f t="shared" si="0"/>
        <v>42670592</v>
      </c>
      <c r="L20" s="34"/>
      <c r="M20" s="34"/>
      <c r="N20" s="7"/>
      <c r="O20" s="56" t="s">
        <v>88</v>
      </c>
      <c r="P20" s="59" t="s">
        <v>309</v>
      </c>
    </row>
    <row r="21" spans="1:17" ht="123.75" customHeight="1" x14ac:dyDescent="0.2">
      <c r="A21" s="36" t="s">
        <v>79</v>
      </c>
      <c r="B21" s="53" t="s">
        <v>80</v>
      </c>
      <c r="C21" s="54" t="s">
        <v>87</v>
      </c>
      <c r="D21" s="54" t="s">
        <v>84</v>
      </c>
      <c r="E21" s="54">
        <v>3</v>
      </c>
      <c r="F21" s="6">
        <v>10</v>
      </c>
      <c r="G21" s="6">
        <v>0</v>
      </c>
      <c r="H21" s="54" t="s">
        <v>85</v>
      </c>
      <c r="I21" s="55">
        <v>46010</v>
      </c>
      <c r="J21" s="34">
        <v>5333824</v>
      </c>
      <c r="K21" s="34">
        <f t="shared" si="0"/>
        <v>160014720</v>
      </c>
      <c r="L21" s="34"/>
      <c r="M21" s="34"/>
      <c r="N21" s="7"/>
      <c r="O21" s="56" t="s">
        <v>88</v>
      </c>
      <c r="P21" s="59" t="s">
        <v>310</v>
      </c>
    </row>
    <row r="22" spans="1:17" ht="42.75" customHeight="1" x14ac:dyDescent="0.2">
      <c r="A22" s="36" t="s">
        <v>79</v>
      </c>
      <c r="B22" s="53" t="s">
        <v>80</v>
      </c>
      <c r="C22" s="54" t="s">
        <v>89</v>
      </c>
      <c r="D22" s="54" t="s">
        <v>84</v>
      </c>
      <c r="E22" s="54">
        <v>1</v>
      </c>
      <c r="F22" s="6">
        <v>10</v>
      </c>
      <c r="G22" s="6">
        <v>0</v>
      </c>
      <c r="H22" s="54" t="s">
        <v>85</v>
      </c>
      <c r="I22" s="55">
        <v>46010</v>
      </c>
      <c r="J22" s="34">
        <v>5333824</v>
      </c>
      <c r="K22" s="34">
        <f t="shared" si="0"/>
        <v>53338240</v>
      </c>
      <c r="L22" s="34"/>
      <c r="M22" s="34"/>
      <c r="N22" s="7"/>
      <c r="O22" s="57" t="s">
        <v>90</v>
      </c>
      <c r="P22" s="86" t="s">
        <v>91</v>
      </c>
      <c r="Q22" s="10">
        <v>0</v>
      </c>
    </row>
    <row r="23" spans="1:17" s="45" customFormat="1" ht="58.5" customHeight="1" x14ac:dyDescent="0.2">
      <c r="A23" s="36" t="s">
        <v>79</v>
      </c>
      <c r="B23" s="53" t="s">
        <v>80</v>
      </c>
      <c r="C23" s="107" t="s">
        <v>92</v>
      </c>
      <c r="D23" s="107" t="s">
        <v>84</v>
      </c>
      <c r="E23" s="107">
        <v>1</v>
      </c>
      <c r="F23" s="106">
        <v>10</v>
      </c>
      <c r="G23" s="106">
        <v>0</v>
      </c>
      <c r="H23" s="107" t="s">
        <v>85</v>
      </c>
      <c r="I23" s="108">
        <v>46000</v>
      </c>
      <c r="J23" s="58"/>
      <c r="K23" s="58"/>
      <c r="L23" s="58">
        <v>3911475</v>
      </c>
      <c r="M23" s="58">
        <f>+(L23*F23+(L23/30*G23))</f>
        <v>39114750</v>
      </c>
      <c r="N23" s="44"/>
      <c r="O23" s="120" t="s">
        <v>93</v>
      </c>
      <c r="P23" s="121" t="s">
        <v>94</v>
      </c>
      <c r="Q23" s="45">
        <v>0</v>
      </c>
    </row>
    <row r="24" spans="1:17" ht="103.5" customHeight="1" x14ac:dyDescent="0.2">
      <c r="A24" s="36" t="s">
        <v>79</v>
      </c>
      <c r="B24" s="53" t="s">
        <v>80</v>
      </c>
      <c r="C24" s="54" t="s">
        <v>92</v>
      </c>
      <c r="D24" s="54" t="s">
        <v>84</v>
      </c>
      <c r="E24" s="54">
        <v>4</v>
      </c>
      <c r="F24" s="6">
        <v>10</v>
      </c>
      <c r="G24" s="6">
        <v>0</v>
      </c>
      <c r="H24" s="54" t="s">
        <v>85</v>
      </c>
      <c r="I24" s="55">
        <v>46010</v>
      </c>
      <c r="J24" s="34">
        <v>5333824</v>
      </c>
      <c r="K24" s="34">
        <f>+(((J24*F24)+(J24/30*G24))*(E24))</f>
        <v>213352960</v>
      </c>
      <c r="L24" s="34"/>
      <c r="M24" s="34"/>
      <c r="N24" s="7"/>
      <c r="O24" s="57" t="s">
        <v>93</v>
      </c>
      <c r="P24" s="59" t="s">
        <v>212</v>
      </c>
      <c r="Q24" s="10">
        <v>0</v>
      </c>
    </row>
    <row r="25" spans="1:17" s="45" customFormat="1" ht="63" customHeight="1" x14ac:dyDescent="0.2">
      <c r="A25" s="32" t="s">
        <v>79</v>
      </c>
      <c r="B25" s="53" t="s">
        <v>80</v>
      </c>
      <c r="C25" s="53" t="s">
        <v>95</v>
      </c>
      <c r="D25" s="32" t="s">
        <v>84</v>
      </c>
      <c r="E25" s="38">
        <v>2</v>
      </c>
      <c r="F25" s="35">
        <v>9</v>
      </c>
      <c r="G25" s="6">
        <v>0</v>
      </c>
      <c r="H25" s="107" t="s">
        <v>85</v>
      </c>
      <c r="I25" s="108">
        <v>46010</v>
      </c>
      <c r="J25" s="58">
        <v>5333824</v>
      </c>
      <c r="K25" s="58">
        <f t="shared" ref="K25:K114" si="1">+(((J25*F25)+(J25/30*G25))*(E25))</f>
        <v>96008832</v>
      </c>
      <c r="L25" s="58"/>
      <c r="M25" s="58"/>
      <c r="N25" s="39"/>
      <c r="O25" s="39" t="s">
        <v>96</v>
      </c>
      <c r="P25" s="83" t="s">
        <v>209</v>
      </c>
      <c r="Q25" s="45">
        <v>0</v>
      </c>
    </row>
    <row r="26" spans="1:17" ht="45.75" customHeight="1" x14ac:dyDescent="0.2">
      <c r="A26" s="32" t="s">
        <v>79</v>
      </c>
      <c r="B26" s="53" t="s">
        <v>80</v>
      </c>
      <c r="C26" s="53" t="s">
        <v>97</v>
      </c>
      <c r="D26" s="32" t="s">
        <v>84</v>
      </c>
      <c r="E26" s="38">
        <v>2</v>
      </c>
      <c r="F26" s="35">
        <v>10</v>
      </c>
      <c r="G26" s="6">
        <v>0</v>
      </c>
      <c r="H26" s="54" t="s">
        <v>85</v>
      </c>
      <c r="I26" s="55">
        <v>46010</v>
      </c>
      <c r="J26" s="34">
        <v>5333824</v>
      </c>
      <c r="K26" s="34">
        <f t="shared" si="1"/>
        <v>106676480</v>
      </c>
      <c r="L26" s="58"/>
      <c r="M26" s="58"/>
      <c r="N26" s="39"/>
      <c r="O26" s="39" t="s">
        <v>98</v>
      </c>
      <c r="P26" s="59" t="s">
        <v>210</v>
      </c>
      <c r="Q26" s="10">
        <v>0</v>
      </c>
    </row>
    <row r="27" spans="1:17" s="119" customFormat="1" ht="51" customHeight="1" x14ac:dyDescent="0.25">
      <c r="A27" s="122" t="s">
        <v>79</v>
      </c>
      <c r="B27" s="111" t="s">
        <v>80</v>
      </c>
      <c r="C27" s="111" t="s">
        <v>99</v>
      </c>
      <c r="D27" s="122" t="s">
        <v>84</v>
      </c>
      <c r="E27" s="123">
        <v>1</v>
      </c>
      <c r="F27" s="124">
        <v>6</v>
      </c>
      <c r="G27" s="113">
        <v>0</v>
      </c>
      <c r="H27" s="112" t="s">
        <v>85</v>
      </c>
      <c r="I27" s="114">
        <v>46010</v>
      </c>
      <c r="J27" s="115">
        <v>5333824</v>
      </c>
      <c r="K27" s="115">
        <f t="shared" si="1"/>
        <v>32002944</v>
      </c>
      <c r="L27" s="115"/>
      <c r="M27" s="115"/>
      <c r="N27" s="125"/>
      <c r="O27" s="125" t="s">
        <v>100</v>
      </c>
      <c r="P27" s="126" t="s">
        <v>241</v>
      </c>
      <c r="Q27" s="126" t="s">
        <v>253</v>
      </c>
    </row>
    <row r="28" spans="1:17" s="45" customFormat="1" ht="51" customHeight="1" x14ac:dyDescent="0.25">
      <c r="A28" s="32" t="s">
        <v>79</v>
      </c>
      <c r="B28" s="53" t="s">
        <v>80</v>
      </c>
      <c r="C28" s="53" t="s">
        <v>99</v>
      </c>
      <c r="D28" s="32" t="s">
        <v>84</v>
      </c>
      <c r="E28" s="38">
        <v>1</v>
      </c>
      <c r="F28" s="35">
        <v>7</v>
      </c>
      <c r="G28" s="106">
        <v>0</v>
      </c>
      <c r="H28" s="108">
        <v>45787</v>
      </c>
      <c r="I28" s="108">
        <v>46001</v>
      </c>
      <c r="J28" s="58">
        <v>5333824</v>
      </c>
      <c r="K28" s="58">
        <f t="shared" si="1"/>
        <v>37336768</v>
      </c>
      <c r="L28" s="58"/>
      <c r="M28" s="58"/>
      <c r="N28" s="39"/>
      <c r="O28" s="39" t="s">
        <v>100</v>
      </c>
      <c r="P28" s="159" t="s">
        <v>243</v>
      </c>
    </row>
    <row r="29" spans="1:17" s="45" customFormat="1" ht="51" customHeight="1" x14ac:dyDescent="0.25">
      <c r="A29" s="32" t="s">
        <v>79</v>
      </c>
      <c r="B29" s="53" t="s">
        <v>80</v>
      </c>
      <c r="C29" s="53" t="s">
        <v>99</v>
      </c>
      <c r="D29" s="32" t="s">
        <v>84</v>
      </c>
      <c r="E29" s="38">
        <v>1</v>
      </c>
      <c r="F29" s="35">
        <v>7</v>
      </c>
      <c r="G29" s="106">
        <v>0</v>
      </c>
      <c r="H29" s="108">
        <v>45787</v>
      </c>
      <c r="I29" s="108">
        <v>46001</v>
      </c>
      <c r="J29" s="58">
        <v>5333824</v>
      </c>
      <c r="K29" s="58">
        <f t="shared" si="1"/>
        <v>37336768</v>
      </c>
      <c r="L29" s="58"/>
      <c r="M29" s="58"/>
      <c r="N29" s="39"/>
      <c r="O29" s="39" t="s">
        <v>100</v>
      </c>
      <c r="P29" s="83" t="s">
        <v>242</v>
      </c>
      <c r="Q29" s="159"/>
    </row>
    <row r="30" spans="1:17" s="61" customFormat="1" ht="105.75" customHeight="1" x14ac:dyDescent="0.25">
      <c r="A30" s="36" t="s">
        <v>79</v>
      </c>
      <c r="B30" s="53" t="s">
        <v>81</v>
      </c>
      <c r="C30" s="53" t="s">
        <v>101</v>
      </c>
      <c r="D30" s="36" t="s">
        <v>84</v>
      </c>
      <c r="E30" s="38">
        <v>1</v>
      </c>
      <c r="F30" s="40">
        <v>6</v>
      </c>
      <c r="G30" s="6">
        <v>0</v>
      </c>
      <c r="H30" s="54" t="s">
        <v>85</v>
      </c>
      <c r="I30" s="55">
        <v>46010</v>
      </c>
      <c r="J30" s="34">
        <v>5333824</v>
      </c>
      <c r="K30" s="34">
        <f t="shared" si="1"/>
        <v>32002944</v>
      </c>
      <c r="L30" s="58"/>
      <c r="M30" s="58"/>
      <c r="N30" s="39"/>
      <c r="O30" s="39" t="s">
        <v>102</v>
      </c>
      <c r="P30" s="87" t="s">
        <v>321</v>
      </c>
      <c r="Q30" s="60">
        <v>0</v>
      </c>
    </row>
    <row r="31" spans="1:17" s="61" customFormat="1" ht="105.75" customHeight="1" x14ac:dyDescent="0.25">
      <c r="A31" s="36" t="s">
        <v>79</v>
      </c>
      <c r="B31" s="53" t="s">
        <v>81</v>
      </c>
      <c r="C31" s="53" t="s">
        <v>101</v>
      </c>
      <c r="D31" s="36" t="s">
        <v>84</v>
      </c>
      <c r="E31" s="38">
        <v>1</v>
      </c>
      <c r="F31" s="40">
        <v>10</v>
      </c>
      <c r="G31" s="6">
        <v>9</v>
      </c>
      <c r="H31" s="54" t="s">
        <v>85</v>
      </c>
      <c r="I31" s="55">
        <v>46010</v>
      </c>
      <c r="J31" s="34">
        <v>5333824</v>
      </c>
      <c r="K31" s="34">
        <f t="shared" si="1"/>
        <v>54938387.200000003</v>
      </c>
      <c r="L31" s="58"/>
      <c r="M31" s="58"/>
      <c r="N31" s="39"/>
      <c r="O31" s="39" t="s">
        <v>102</v>
      </c>
      <c r="P31" s="87" t="s">
        <v>247</v>
      </c>
      <c r="Q31" s="60">
        <v>0</v>
      </c>
    </row>
    <row r="32" spans="1:17" s="61" customFormat="1" ht="105.75" customHeight="1" x14ac:dyDescent="0.25">
      <c r="A32" s="36" t="s">
        <v>79</v>
      </c>
      <c r="B32" s="53" t="s">
        <v>269</v>
      </c>
      <c r="C32" s="53" t="s">
        <v>270</v>
      </c>
      <c r="D32" s="36" t="s">
        <v>84</v>
      </c>
      <c r="E32" s="38">
        <v>1</v>
      </c>
      <c r="F32" s="40">
        <v>10</v>
      </c>
      <c r="G32" s="6"/>
      <c r="H32" s="54" t="s">
        <v>85</v>
      </c>
      <c r="I32" s="55">
        <v>46010</v>
      </c>
      <c r="J32" s="34">
        <v>5333824</v>
      </c>
      <c r="K32" s="34">
        <f t="shared" si="1"/>
        <v>53338240</v>
      </c>
      <c r="L32" s="58"/>
      <c r="M32" s="58"/>
      <c r="N32" s="39"/>
      <c r="O32" s="39" t="s">
        <v>272</v>
      </c>
      <c r="P32" s="87" t="s">
        <v>271</v>
      </c>
      <c r="Q32" s="60"/>
    </row>
    <row r="33" spans="1:17" s="61" customFormat="1" ht="105.75" customHeight="1" x14ac:dyDescent="0.25">
      <c r="A33" s="36" t="s">
        <v>79</v>
      </c>
      <c r="B33" s="53" t="s">
        <v>81</v>
      </c>
      <c r="C33" s="53" t="s">
        <v>101</v>
      </c>
      <c r="D33" s="36" t="s">
        <v>84</v>
      </c>
      <c r="E33" s="38">
        <v>3</v>
      </c>
      <c r="F33" s="40">
        <v>10</v>
      </c>
      <c r="G33" s="6">
        <v>0</v>
      </c>
      <c r="H33" s="54" t="s">
        <v>85</v>
      </c>
      <c r="I33" s="55">
        <v>46010</v>
      </c>
      <c r="J33" s="34">
        <v>5333824</v>
      </c>
      <c r="K33" s="34">
        <f t="shared" si="1"/>
        <v>160014720</v>
      </c>
      <c r="L33" s="58"/>
      <c r="M33" s="58"/>
      <c r="N33" s="39"/>
      <c r="O33" s="39" t="s">
        <v>102</v>
      </c>
      <c r="P33" s="87" t="s">
        <v>248</v>
      </c>
      <c r="Q33" s="60">
        <v>0</v>
      </c>
    </row>
    <row r="34" spans="1:17" s="45" customFormat="1" ht="44.25" customHeight="1" x14ac:dyDescent="0.2">
      <c r="A34" s="32" t="s">
        <v>79</v>
      </c>
      <c r="B34" s="53" t="s">
        <v>81</v>
      </c>
      <c r="C34" s="53" t="s">
        <v>101</v>
      </c>
      <c r="D34" s="32" t="s">
        <v>84</v>
      </c>
      <c r="E34" s="38">
        <v>2</v>
      </c>
      <c r="F34" s="40">
        <v>10</v>
      </c>
      <c r="G34" s="6">
        <v>0</v>
      </c>
      <c r="H34" s="54" t="s">
        <v>85</v>
      </c>
      <c r="I34" s="55">
        <v>46010</v>
      </c>
      <c r="J34" s="34">
        <v>5333824</v>
      </c>
      <c r="K34" s="34">
        <f t="shared" si="1"/>
        <v>106676480</v>
      </c>
      <c r="L34" s="58"/>
      <c r="M34" s="58"/>
      <c r="N34" s="39"/>
      <c r="O34" s="39" t="s">
        <v>104</v>
      </c>
      <c r="P34" s="88" t="s">
        <v>203</v>
      </c>
    </row>
    <row r="35" spans="1:17" s="119" customFormat="1" ht="50.25" customHeight="1" x14ac:dyDescent="0.2">
      <c r="A35" s="122" t="s">
        <v>79</v>
      </c>
      <c r="B35" s="111" t="s">
        <v>81</v>
      </c>
      <c r="C35" s="111" t="s">
        <v>101</v>
      </c>
      <c r="D35" s="122" t="s">
        <v>84</v>
      </c>
      <c r="E35" s="123">
        <v>1</v>
      </c>
      <c r="F35" s="127">
        <v>9</v>
      </c>
      <c r="G35" s="113">
        <v>0</v>
      </c>
      <c r="H35" s="112" t="s">
        <v>85</v>
      </c>
      <c r="I35" s="114">
        <v>45970</v>
      </c>
      <c r="J35" s="115">
        <v>5333824</v>
      </c>
      <c r="K35" s="115">
        <f t="shared" si="1"/>
        <v>48004416</v>
      </c>
      <c r="L35" s="115"/>
      <c r="M35" s="115"/>
      <c r="N35" s="125"/>
      <c r="O35" s="125" t="s">
        <v>104</v>
      </c>
      <c r="P35" s="128" t="s">
        <v>224</v>
      </c>
      <c r="Q35" s="128" t="s">
        <v>289</v>
      </c>
    </row>
    <row r="36" spans="1:17" s="119" customFormat="1" ht="50.25" customHeight="1" x14ac:dyDescent="0.2">
      <c r="A36" s="122" t="s">
        <v>79</v>
      </c>
      <c r="B36" s="111" t="s">
        <v>81</v>
      </c>
      <c r="C36" s="111" t="s">
        <v>101</v>
      </c>
      <c r="D36" s="122" t="s">
        <v>84</v>
      </c>
      <c r="E36" s="123">
        <v>1</v>
      </c>
      <c r="F36" s="127">
        <v>10</v>
      </c>
      <c r="G36" s="113">
        <v>0</v>
      </c>
      <c r="H36" s="112" t="s">
        <v>85</v>
      </c>
      <c r="I36" s="114">
        <v>46010</v>
      </c>
      <c r="J36" s="115">
        <v>5333824</v>
      </c>
      <c r="K36" s="115">
        <f t="shared" si="1"/>
        <v>53338240</v>
      </c>
      <c r="L36" s="115"/>
      <c r="M36" s="115"/>
      <c r="N36" s="125"/>
      <c r="O36" s="125" t="s">
        <v>104</v>
      </c>
      <c r="P36" s="118" t="s">
        <v>290</v>
      </c>
      <c r="Q36" s="128" t="s">
        <v>253</v>
      </c>
    </row>
    <row r="37" spans="1:17" s="45" customFormat="1" ht="50.25" customHeight="1" x14ac:dyDescent="0.2">
      <c r="A37" s="32" t="s">
        <v>79</v>
      </c>
      <c r="B37" s="53" t="s">
        <v>81</v>
      </c>
      <c r="C37" s="53" t="s">
        <v>101</v>
      </c>
      <c r="D37" s="32" t="s">
        <v>84</v>
      </c>
      <c r="E37" s="38">
        <v>2</v>
      </c>
      <c r="F37" s="40">
        <v>10</v>
      </c>
      <c r="G37" s="6">
        <v>0</v>
      </c>
      <c r="H37" s="54" t="s">
        <v>85</v>
      </c>
      <c r="I37" s="55">
        <v>46010</v>
      </c>
      <c r="J37" s="34">
        <v>5333824</v>
      </c>
      <c r="K37" s="34">
        <f t="shared" si="1"/>
        <v>106676480</v>
      </c>
      <c r="L37" s="58"/>
      <c r="M37" s="58"/>
      <c r="N37" s="39"/>
      <c r="O37" s="39" t="s">
        <v>104</v>
      </c>
      <c r="P37" s="83" t="s">
        <v>231</v>
      </c>
      <c r="Q37" s="62"/>
    </row>
    <row r="38" spans="1:17" s="61" customFormat="1" ht="144.75" customHeight="1" x14ac:dyDescent="0.25">
      <c r="A38" s="36" t="s">
        <v>79</v>
      </c>
      <c r="B38" s="53" t="s">
        <v>81</v>
      </c>
      <c r="C38" s="53" t="s">
        <v>105</v>
      </c>
      <c r="D38" s="36" t="s">
        <v>84</v>
      </c>
      <c r="E38" s="38">
        <v>1</v>
      </c>
      <c r="F38" s="40">
        <v>6</v>
      </c>
      <c r="G38" s="6">
        <v>0</v>
      </c>
      <c r="H38" s="54" t="s">
        <v>85</v>
      </c>
      <c r="I38" s="55">
        <v>46010</v>
      </c>
      <c r="J38" s="34">
        <v>5333824</v>
      </c>
      <c r="K38" s="34">
        <f t="shared" si="1"/>
        <v>32002944</v>
      </c>
      <c r="L38" s="58"/>
      <c r="M38" s="58"/>
      <c r="N38" s="39"/>
      <c r="O38" s="39" t="s">
        <v>106</v>
      </c>
      <c r="P38" s="83" t="s">
        <v>317</v>
      </c>
      <c r="Q38" s="60" t="s">
        <v>103</v>
      </c>
    </row>
    <row r="39" spans="1:17" s="61" customFormat="1" ht="144.75" customHeight="1" x14ac:dyDescent="0.25">
      <c r="A39" s="36" t="s">
        <v>79</v>
      </c>
      <c r="B39" s="53" t="s">
        <v>81</v>
      </c>
      <c r="C39" s="53" t="s">
        <v>105</v>
      </c>
      <c r="D39" s="36" t="s">
        <v>84</v>
      </c>
      <c r="E39" s="38">
        <v>7</v>
      </c>
      <c r="F39" s="40">
        <v>10</v>
      </c>
      <c r="G39" s="6">
        <v>0</v>
      </c>
      <c r="H39" s="54" t="s">
        <v>85</v>
      </c>
      <c r="I39" s="55">
        <v>46010</v>
      </c>
      <c r="J39" s="34">
        <v>5333824</v>
      </c>
      <c r="K39" s="34">
        <f t="shared" si="1"/>
        <v>373367680</v>
      </c>
      <c r="L39" s="58"/>
      <c r="M39" s="58"/>
      <c r="N39" s="39"/>
      <c r="O39" s="39" t="s">
        <v>106</v>
      </c>
      <c r="P39" s="83" t="s">
        <v>213</v>
      </c>
      <c r="Q39" s="60" t="s">
        <v>103</v>
      </c>
    </row>
    <row r="40" spans="1:17" ht="67.5" customHeight="1" x14ac:dyDescent="0.2">
      <c r="A40" s="32" t="s">
        <v>79</v>
      </c>
      <c r="B40" s="53" t="s">
        <v>81</v>
      </c>
      <c r="C40" s="53" t="s">
        <v>107</v>
      </c>
      <c r="D40" s="32" t="s">
        <v>84</v>
      </c>
      <c r="E40" s="38">
        <v>2</v>
      </c>
      <c r="F40" s="40">
        <v>10</v>
      </c>
      <c r="G40" s="6">
        <v>0</v>
      </c>
      <c r="H40" s="54" t="s">
        <v>85</v>
      </c>
      <c r="I40" s="55">
        <v>46010</v>
      </c>
      <c r="J40" s="34">
        <v>5333824</v>
      </c>
      <c r="K40" s="34">
        <f t="shared" si="1"/>
        <v>106676480</v>
      </c>
      <c r="L40" s="58"/>
      <c r="M40" s="58"/>
      <c r="N40" s="39"/>
      <c r="O40" s="39" t="s">
        <v>108</v>
      </c>
      <c r="P40" s="59" t="s">
        <v>109</v>
      </c>
    </row>
    <row r="41" spans="1:17" ht="69" customHeight="1" x14ac:dyDescent="0.2">
      <c r="A41" s="32" t="s">
        <v>79</v>
      </c>
      <c r="B41" s="53" t="s">
        <v>81</v>
      </c>
      <c r="C41" s="53" t="s">
        <v>110</v>
      </c>
      <c r="D41" s="32" t="s">
        <v>84</v>
      </c>
      <c r="E41" s="38">
        <v>3</v>
      </c>
      <c r="F41" s="40">
        <v>10</v>
      </c>
      <c r="G41" s="6">
        <v>0</v>
      </c>
      <c r="H41" s="54" t="s">
        <v>85</v>
      </c>
      <c r="I41" s="55">
        <v>46010</v>
      </c>
      <c r="J41" s="34">
        <v>5333824</v>
      </c>
      <c r="K41" s="34">
        <f t="shared" si="1"/>
        <v>160014720</v>
      </c>
      <c r="L41" s="58"/>
      <c r="M41" s="58"/>
      <c r="N41" s="39"/>
      <c r="O41" s="39" t="s">
        <v>111</v>
      </c>
      <c r="P41" s="59" t="s">
        <v>211</v>
      </c>
    </row>
    <row r="42" spans="1:17" s="45" customFormat="1" ht="47.25" customHeight="1" x14ac:dyDescent="0.2">
      <c r="A42" s="32" t="s">
        <v>79</v>
      </c>
      <c r="B42" s="63" t="s">
        <v>81</v>
      </c>
      <c r="C42" s="63" t="s">
        <v>112</v>
      </c>
      <c r="D42" s="32" t="s">
        <v>84</v>
      </c>
      <c r="E42" s="38">
        <v>2</v>
      </c>
      <c r="F42" s="40">
        <v>10</v>
      </c>
      <c r="G42" s="6">
        <v>0</v>
      </c>
      <c r="H42" s="54" t="s">
        <v>85</v>
      </c>
      <c r="I42" s="55">
        <v>46010</v>
      </c>
      <c r="J42" s="34">
        <v>5333824</v>
      </c>
      <c r="K42" s="34">
        <f t="shared" si="1"/>
        <v>106676480</v>
      </c>
      <c r="L42" s="58"/>
      <c r="M42" s="58"/>
      <c r="N42" s="39"/>
      <c r="O42" s="39" t="s">
        <v>113</v>
      </c>
      <c r="P42" s="83" t="s">
        <v>232</v>
      </c>
      <c r="Q42" s="64">
        <v>1</v>
      </c>
    </row>
    <row r="43" spans="1:17" s="45" customFormat="1" ht="93" customHeight="1" x14ac:dyDescent="0.2">
      <c r="A43" s="32" t="s">
        <v>79</v>
      </c>
      <c r="B43" s="53" t="s">
        <v>80</v>
      </c>
      <c r="C43" s="53" t="s">
        <v>114</v>
      </c>
      <c r="D43" s="40" t="s">
        <v>84</v>
      </c>
      <c r="E43" s="38">
        <v>2</v>
      </c>
      <c r="F43" s="40">
        <v>10</v>
      </c>
      <c r="G43" s="6">
        <v>0</v>
      </c>
      <c r="H43" s="54" t="s">
        <v>85</v>
      </c>
      <c r="I43" s="55">
        <v>46010</v>
      </c>
      <c r="J43" s="34">
        <v>5333824</v>
      </c>
      <c r="K43" s="34">
        <f t="shared" si="1"/>
        <v>106676480</v>
      </c>
      <c r="L43" s="58"/>
      <c r="M43" s="58"/>
      <c r="N43" s="39"/>
      <c r="O43" s="39" t="s">
        <v>115</v>
      </c>
      <c r="P43" s="84" t="s">
        <v>228</v>
      </c>
      <c r="Q43" s="65">
        <v>2</v>
      </c>
    </row>
    <row r="44" spans="1:17" s="119" customFormat="1" ht="15.75" customHeight="1" x14ac:dyDescent="0.2">
      <c r="A44" s="122" t="s">
        <v>79</v>
      </c>
      <c r="B44" s="111" t="s">
        <v>80</v>
      </c>
      <c r="C44" s="111" t="s">
        <v>116</v>
      </c>
      <c r="D44" s="122" t="s">
        <v>84</v>
      </c>
      <c r="E44" s="123">
        <v>1</v>
      </c>
      <c r="F44" s="127">
        <v>6</v>
      </c>
      <c r="G44" s="113">
        <v>0</v>
      </c>
      <c r="H44" s="112" t="s">
        <v>85</v>
      </c>
      <c r="I44" s="114">
        <v>46010</v>
      </c>
      <c r="J44" s="115">
        <v>5333824</v>
      </c>
      <c r="K44" s="115">
        <f t="shared" si="1"/>
        <v>32002944</v>
      </c>
      <c r="L44" s="115"/>
      <c r="M44" s="115"/>
      <c r="N44" s="125"/>
      <c r="O44" s="125" t="s">
        <v>117</v>
      </c>
      <c r="P44" s="134" t="s">
        <v>318</v>
      </c>
      <c r="Q44" s="119" t="s">
        <v>253</v>
      </c>
    </row>
    <row r="45" spans="1:17" s="45" customFormat="1" ht="15.75" customHeight="1" x14ac:dyDescent="0.2">
      <c r="A45" s="32" t="s">
        <v>79</v>
      </c>
      <c r="B45" s="53" t="s">
        <v>80</v>
      </c>
      <c r="C45" s="53" t="s">
        <v>116</v>
      </c>
      <c r="D45" s="32" t="s">
        <v>84</v>
      </c>
      <c r="E45" s="38">
        <v>1</v>
      </c>
      <c r="F45" s="40">
        <v>10</v>
      </c>
      <c r="G45" s="6">
        <v>0</v>
      </c>
      <c r="H45" s="54" t="s">
        <v>85</v>
      </c>
      <c r="I45" s="55">
        <v>46010</v>
      </c>
      <c r="J45" s="34">
        <v>5333824</v>
      </c>
      <c r="K45" s="34">
        <f t="shared" si="1"/>
        <v>53338240</v>
      </c>
      <c r="L45" s="58"/>
      <c r="M45" s="58"/>
      <c r="N45" s="39"/>
      <c r="O45" s="39" t="s">
        <v>117</v>
      </c>
      <c r="P45" s="88" t="s">
        <v>218</v>
      </c>
      <c r="Q45" s="45">
        <v>0</v>
      </c>
    </row>
    <row r="46" spans="1:17" s="119" customFormat="1" ht="69" customHeight="1" x14ac:dyDescent="0.2">
      <c r="A46" s="122" t="s">
        <v>79</v>
      </c>
      <c r="B46" s="111" t="s">
        <v>80</v>
      </c>
      <c r="C46" s="111" t="s">
        <v>116</v>
      </c>
      <c r="D46" s="122" t="s">
        <v>84</v>
      </c>
      <c r="E46" s="123">
        <v>1</v>
      </c>
      <c r="F46" s="127">
        <v>10</v>
      </c>
      <c r="G46" s="113">
        <v>0</v>
      </c>
      <c r="H46" s="112" t="s">
        <v>85</v>
      </c>
      <c r="I46" s="114">
        <v>46010</v>
      </c>
      <c r="J46" s="115">
        <v>5333824</v>
      </c>
      <c r="K46" s="115">
        <f t="shared" si="1"/>
        <v>53338240</v>
      </c>
      <c r="L46" s="115"/>
      <c r="M46" s="115"/>
      <c r="N46" s="125"/>
      <c r="O46" s="125" t="s">
        <v>117</v>
      </c>
      <c r="P46" s="129" t="s">
        <v>320</v>
      </c>
      <c r="Q46" s="119" t="s">
        <v>253</v>
      </c>
    </row>
    <row r="47" spans="1:17" s="45" customFormat="1" ht="69" customHeight="1" x14ac:dyDescent="0.2">
      <c r="A47" s="32" t="s">
        <v>79</v>
      </c>
      <c r="B47" s="53" t="s">
        <v>80</v>
      </c>
      <c r="C47" s="53" t="s">
        <v>116</v>
      </c>
      <c r="D47" s="32" t="s">
        <v>84</v>
      </c>
      <c r="E47" s="38">
        <v>1</v>
      </c>
      <c r="F47" s="40">
        <v>10</v>
      </c>
      <c r="G47" s="106">
        <v>0</v>
      </c>
      <c r="H47" s="107" t="s">
        <v>85</v>
      </c>
      <c r="I47" s="108">
        <v>46010</v>
      </c>
      <c r="J47" s="58">
        <v>5333824</v>
      </c>
      <c r="K47" s="58">
        <f t="shared" si="1"/>
        <v>53338240</v>
      </c>
      <c r="L47" s="58"/>
      <c r="M47" s="58"/>
      <c r="N47" s="39"/>
      <c r="O47" s="39" t="s">
        <v>117</v>
      </c>
      <c r="P47" s="85" t="s">
        <v>319</v>
      </c>
    </row>
    <row r="48" spans="1:17" s="45" customFormat="1" ht="69" customHeight="1" x14ac:dyDescent="0.2">
      <c r="A48" s="32" t="s">
        <v>79</v>
      </c>
      <c r="B48" s="53" t="s">
        <v>80</v>
      </c>
      <c r="C48" s="53" t="s">
        <v>116</v>
      </c>
      <c r="D48" s="32" t="s">
        <v>84</v>
      </c>
      <c r="E48" s="38">
        <v>1</v>
      </c>
      <c r="F48" s="40">
        <v>10</v>
      </c>
      <c r="G48" s="6">
        <v>0</v>
      </c>
      <c r="H48" s="54" t="s">
        <v>85</v>
      </c>
      <c r="I48" s="55">
        <v>46010</v>
      </c>
      <c r="J48" s="34">
        <v>5333824</v>
      </c>
      <c r="K48" s="34">
        <f t="shared" si="1"/>
        <v>53338240</v>
      </c>
      <c r="L48" s="58"/>
      <c r="M48" s="58"/>
      <c r="N48" s="39"/>
      <c r="O48" s="39" t="s">
        <v>117</v>
      </c>
      <c r="P48" s="85" t="s">
        <v>291</v>
      </c>
    </row>
    <row r="49" spans="1:17" s="119" customFormat="1" ht="48" customHeight="1" x14ac:dyDescent="0.2">
      <c r="A49" s="122" t="s">
        <v>79</v>
      </c>
      <c r="B49" s="111" t="s">
        <v>80</v>
      </c>
      <c r="C49" s="111" t="s">
        <v>118</v>
      </c>
      <c r="D49" s="122" t="s">
        <v>84</v>
      </c>
      <c r="E49" s="123">
        <v>1</v>
      </c>
      <c r="F49" s="127">
        <v>8</v>
      </c>
      <c r="G49" s="113">
        <v>0</v>
      </c>
      <c r="H49" s="112" t="s">
        <v>85</v>
      </c>
      <c r="I49" s="114">
        <v>46010</v>
      </c>
      <c r="J49" s="115">
        <v>5333824</v>
      </c>
      <c r="K49" s="115">
        <f t="shared" si="1"/>
        <v>42670592</v>
      </c>
      <c r="L49" s="115"/>
      <c r="M49" s="115"/>
      <c r="N49" s="125"/>
      <c r="O49" s="125" t="s">
        <v>119</v>
      </c>
      <c r="P49" s="130" t="s">
        <v>219</v>
      </c>
      <c r="Q49" s="119" t="s">
        <v>253</v>
      </c>
    </row>
    <row r="50" spans="1:17" s="45" customFormat="1" ht="48" customHeight="1" x14ac:dyDescent="0.2">
      <c r="A50" s="32" t="s">
        <v>79</v>
      </c>
      <c r="B50" s="53" t="s">
        <v>80</v>
      </c>
      <c r="C50" s="53" t="s">
        <v>118</v>
      </c>
      <c r="D50" s="32" t="s">
        <v>84</v>
      </c>
      <c r="E50" s="38">
        <v>1</v>
      </c>
      <c r="F50" s="40">
        <v>10</v>
      </c>
      <c r="G50" s="6">
        <v>0</v>
      </c>
      <c r="H50" s="54" t="s">
        <v>85</v>
      </c>
      <c r="I50" s="55">
        <v>46010</v>
      </c>
      <c r="J50" s="34">
        <v>5333824</v>
      </c>
      <c r="K50" s="34">
        <f t="shared" si="1"/>
        <v>53338240</v>
      </c>
      <c r="L50" s="58"/>
      <c r="M50" s="58"/>
      <c r="N50" s="39"/>
      <c r="O50" s="39" t="s">
        <v>119</v>
      </c>
      <c r="P50" s="85" t="s">
        <v>292</v>
      </c>
      <c r="Q50" s="45">
        <v>1</v>
      </c>
    </row>
    <row r="51" spans="1:17" s="119" customFormat="1" ht="36" customHeight="1" x14ac:dyDescent="0.2">
      <c r="A51" s="122" t="s">
        <v>79</v>
      </c>
      <c r="B51" s="111" t="s">
        <v>80</v>
      </c>
      <c r="C51" s="111" t="s">
        <v>120</v>
      </c>
      <c r="D51" s="122" t="s">
        <v>84</v>
      </c>
      <c r="E51" s="123">
        <v>1</v>
      </c>
      <c r="F51" s="127">
        <v>6</v>
      </c>
      <c r="G51" s="113">
        <v>0</v>
      </c>
      <c r="H51" s="112" t="s">
        <v>85</v>
      </c>
      <c r="I51" s="114">
        <v>46010</v>
      </c>
      <c r="J51" s="115">
        <v>5333824</v>
      </c>
      <c r="K51" s="115">
        <f t="shared" si="1"/>
        <v>32002944</v>
      </c>
      <c r="L51" s="115"/>
      <c r="M51" s="115"/>
      <c r="N51" s="125"/>
      <c r="O51" s="125" t="s">
        <v>121</v>
      </c>
      <c r="P51" s="131" t="s">
        <v>277</v>
      </c>
      <c r="Q51" s="119" t="s">
        <v>253</v>
      </c>
    </row>
    <row r="52" spans="1:17" s="45" customFormat="1" ht="34.5" customHeight="1" x14ac:dyDescent="0.2">
      <c r="A52" s="32" t="s">
        <v>79</v>
      </c>
      <c r="B52" s="53" t="s">
        <v>80</v>
      </c>
      <c r="C52" s="53" t="s">
        <v>120</v>
      </c>
      <c r="D52" s="32" t="s">
        <v>84</v>
      </c>
      <c r="E52" s="38">
        <v>1</v>
      </c>
      <c r="F52" s="40">
        <v>10</v>
      </c>
      <c r="G52" s="106">
        <v>0</v>
      </c>
      <c r="H52" s="107" t="s">
        <v>85</v>
      </c>
      <c r="I52" s="108">
        <v>46010</v>
      </c>
      <c r="J52" s="58">
        <v>5333824</v>
      </c>
      <c r="K52" s="58">
        <f t="shared" si="1"/>
        <v>53338240</v>
      </c>
      <c r="L52" s="58"/>
      <c r="M52" s="58"/>
      <c r="N52" s="39"/>
      <c r="O52" s="39" t="s">
        <v>121</v>
      </c>
      <c r="P52" s="132" t="s">
        <v>122</v>
      </c>
      <c r="Q52" s="45">
        <v>0</v>
      </c>
    </row>
    <row r="53" spans="1:17" ht="34.5" customHeight="1" x14ac:dyDescent="0.2">
      <c r="A53" s="32" t="s">
        <v>79</v>
      </c>
      <c r="B53" s="53" t="s">
        <v>80</v>
      </c>
      <c r="C53" s="53" t="s">
        <v>123</v>
      </c>
      <c r="D53" s="32" t="s">
        <v>84</v>
      </c>
      <c r="E53" s="38">
        <v>1</v>
      </c>
      <c r="F53" s="40">
        <v>10</v>
      </c>
      <c r="G53" s="6">
        <v>0</v>
      </c>
      <c r="H53" s="54" t="s">
        <v>85</v>
      </c>
      <c r="I53" s="55">
        <v>46010</v>
      </c>
      <c r="J53" s="34">
        <v>5333824</v>
      </c>
      <c r="K53" s="34">
        <f t="shared" si="1"/>
        <v>53338240</v>
      </c>
      <c r="L53" s="58"/>
      <c r="M53" s="58"/>
      <c r="N53" s="39"/>
      <c r="O53" s="39" t="s">
        <v>124</v>
      </c>
      <c r="P53" s="89" t="s">
        <v>125</v>
      </c>
      <c r="Q53" s="10">
        <v>0</v>
      </c>
    </row>
    <row r="54" spans="1:17" s="45" customFormat="1" ht="44.25" customHeight="1" x14ac:dyDescent="0.2">
      <c r="A54" s="32" t="s">
        <v>79</v>
      </c>
      <c r="B54" s="53" t="s">
        <v>80</v>
      </c>
      <c r="C54" s="53" t="s">
        <v>126</v>
      </c>
      <c r="D54" s="32" t="s">
        <v>84</v>
      </c>
      <c r="E54" s="38">
        <v>1</v>
      </c>
      <c r="F54" s="40">
        <v>10</v>
      </c>
      <c r="G54" s="106">
        <v>0</v>
      </c>
      <c r="H54" s="107" t="s">
        <v>85</v>
      </c>
      <c r="I54" s="108">
        <v>46010</v>
      </c>
      <c r="J54" s="58">
        <v>5333824</v>
      </c>
      <c r="K54" s="58">
        <f t="shared" si="1"/>
        <v>53338240</v>
      </c>
      <c r="L54" s="58"/>
      <c r="M54" s="58"/>
      <c r="N54" s="39"/>
      <c r="O54" s="39" t="s">
        <v>127</v>
      </c>
      <c r="P54" s="60" t="s">
        <v>204</v>
      </c>
      <c r="Q54" s="60"/>
    </row>
    <row r="55" spans="1:17" s="45" customFormat="1" ht="75.75" customHeight="1" x14ac:dyDescent="0.2">
      <c r="A55" s="32" t="s">
        <v>79</v>
      </c>
      <c r="B55" s="53" t="s">
        <v>80</v>
      </c>
      <c r="C55" s="53" t="s">
        <v>126</v>
      </c>
      <c r="D55" s="32" t="s">
        <v>84</v>
      </c>
      <c r="E55" s="38">
        <v>1</v>
      </c>
      <c r="F55" s="40">
        <v>10</v>
      </c>
      <c r="G55" s="106">
        <v>0</v>
      </c>
      <c r="H55" s="107" t="s">
        <v>85</v>
      </c>
      <c r="I55" s="108">
        <v>46010</v>
      </c>
      <c r="J55" s="58">
        <v>5333824</v>
      </c>
      <c r="K55" s="58">
        <f t="shared" si="1"/>
        <v>53338240</v>
      </c>
      <c r="L55" s="58"/>
      <c r="M55" s="58"/>
      <c r="N55" s="39"/>
      <c r="O55" s="39" t="s">
        <v>127</v>
      </c>
      <c r="P55" s="133" t="s">
        <v>311</v>
      </c>
      <c r="Q55" s="133"/>
    </row>
    <row r="56" spans="1:17" s="45" customFormat="1" ht="75.75" customHeight="1" x14ac:dyDescent="0.2">
      <c r="A56" s="32" t="s">
        <v>79</v>
      </c>
      <c r="B56" s="53" t="s">
        <v>80</v>
      </c>
      <c r="C56" s="53" t="s">
        <v>126</v>
      </c>
      <c r="D56" s="32" t="s">
        <v>84</v>
      </c>
      <c r="E56" s="38">
        <v>1</v>
      </c>
      <c r="F56" s="40">
        <v>10</v>
      </c>
      <c r="G56" s="106">
        <v>0</v>
      </c>
      <c r="H56" s="107" t="s">
        <v>85</v>
      </c>
      <c r="I56" s="108">
        <v>46010</v>
      </c>
      <c r="J56" s="58">
        <v>5333824</v>
      </c>
      <c r="K56" s="58">
        <f t="shared" si="1"/>
        <v>53338240</v>
      </c>
      <c r="L56" s="58"/>
      <c r="M56" s="58"/>
      <c r="N56" s="39"/>
      <c r="O56" s="39" t="s">
        <v>127</v>
      </c>
      <c r="P56" s="133" t="s">
        <v>312</v>
      </c>
      <c r="Q56" s="133"/>
    </row>
    <row r="57" spans="1:17" s="45" customFormat="1" ht="36.75" customHeight="1" x14ac:dyDescent="0.2">
      <c r="A57" s="32" t="s">
        <v>79</v>
      </c>
      <c r="B57" s="53" t="s">
        <v>80</v>
      </c>
      <c r="C57" s="53" t="s">
        <v>126</v>
      </c>
      <c r="D57" s="32" t="s">
        <v>84</v>
      </c>
      <c r="E57" s="38">
        <v>1</v>
      </c>
      <c r="F57" s="40">
        <v>10</v>
      </c>
      <c r="G57" s="106">
        <v>0</v>
      </c>
      <c r="H57" s="107" t="s">
        <v>85</v>
      </c>
      <c r="I57" s="108">
        <v>46010</v>
      </c>
      <c r="J57" s="58">
        <v>5333824</v>
      </c>
      <c r="K57" s="58">
        <f t="shared" si="1"/>
        <v>53338240</v>
      </c>
      <c r="L57" s="58"/>
      <c r="M57" s="58"/>
      <c r="N57" s="39"/>
      <c r="O57" s="39" t="s">
        <v>127</v>
      </c>
      <c r="P57" s="65" t="s">
        <v>244</v>
      </c>
      <c r="Q57" s="65"/>
    </row>
    <row r="58" spans="1:17" s="119" customFormat="1" ht="84.75" customHeight="1" x14ac:dyDescent="0.2">
      <c r="A58" s="122" t="s">
        <v>79</v>
      </c>
      <c r="B58" s="111" t="s">
        <v>80</v>
      </c>
      <c r="C58" s="111" t="s">
        <v>128</v>
      </c>
      <c r="D58" s="122" t="s">
        <v>84</v>
      </c>
      <c r="E58" s="123">
        <v>2</v>
      </c>
      <c r="F58" s="127">
        <v>10</v>
      </c>
      <c r="G58" s="113">
        <v>0</v>
      </c>
      <c r="H58" s="112" t="s">
        <v>85</v>
      </c>
      <c r="I58" s="114">
        <v>46010</v>
      </c>
      <c r="J58" s="115">
        <v>5333824</v>
      </c>
      <c r="K58" s="115">
        <f t="shared" si="1"/>
        <v>106676480</v>
      </c>
      <c r="L58" s="115"/>
      <c r="M58" s="115"/>
      <c r="N58" s="125"/>
      <c r="O58" s="125" t="s">
        <v>129</v>
      </c>
      <c r="P58" s="134" t="s">
        <v>294</v>
      </c>
      <c r="Q58" s="134" t="s">
        <v>308</v>
      </c>
    </row>
    <row r="59" spans="1:17" s="45" customFormat="1" ht="84.75" customHeight="1" x14ac:dyDescent="0.2">
      <c r="A59" s="32" t="s">
        <v>79</v>
      </c>
      <c r="B59" s="53" t="s">
        <v>80</v>
      </c>
      <c r="C59" s="53" t="s">
        <v>128</v>
      </c>
      <c r="D59" s="32" t="s">
        <v>84</v>
      </c>
      <c r="E59" s="38">
        <v>1</v>
      </c>
      <c r="F59" s="40">
        <v>10</v>
      </c>
      <c r="G59" s="106">
        <v>0</v>
      </c>
      <c r="H59" s="107" t="s">
        <v>85</v>
      </c>
      <c r="I59" s="108">
        <v>46010</v>
      </c>
      <c r="J59" s="58">
        <v>5333824</v>
      </c>
      <c r="K59" s="58">
        <f t="shared" si="1"/>
        <v>53338240</v>
      </c>
      <c r="L59" s="58"/>
      <c r="M59" s="58"/>
      <c r="N59" s="39"/>
      <c r="O59" s="39" t="s">
        <v>129</v>
      </c>
      <c r="P59" s="88" t="s">
        <v>293</v>
      </c>
      <c r="Q59" s="88"/>
    </row>
    <row r="60" spans="1:17" s="119" customFormat="1" ht="48" customHeight="1" x14ac:dyDescent="0.2">
      <c r="A60" s="122" t="s">
        <v>79</v>
      </c>
      <c r="B60" s="111" t="s">
        <v>80</v>
      </c>
      <c r="C60" s="111" t="s">
        <v>130</v>
      </c>
      <c r="D60" s="122" t="s">
        <v>84</v>
      </c>
      <c r="E60" s="123">
        <v>1</v>
      </c>
      <c r="F60" s="127">
        <v>10</v>
      </c>
      <c r="G60" s="113">
        <v>0</v>
      </c>
      <c r="H60" s="112" t="s">
        <v>85</v>
      </c>
      <c r="I60" s="114">
        <v>46010</v>
      </c>
      <c r="J60" s="115">
        <v>5333824</v>
      </c>
      <c r="K60" s="115">
        <f t="shared" si="1"/>
        <v>53338240</v>
      </c>
      <c r="L60" s="115"/>
      <c r="M60" s="115"/>
      <c r="N60" s="125"/>
      <c r="O60" s="125" t="s">
        <v>131</v>
      </c>
      <c r="P60" s="117" t="s">
        <v>245</v>
      </c>
      <c r="Q60" s="119" t="s">
        <v>253</v>
      </c>
    </row>
    <row r="61" spans="1:17" ht="48" customHeight="1" x14ac:dyDescent="0.2">
      <c r="A61" s="32" t="s">
        <v>79</v>
      </c>
      <c r="B61" s="53" t="s">
        <v>80</v>
      </c>
      <c r="C61" s="53" t="s">
        <v>130</v>
      </c>
      <c r="D61" s="32" t="s">
        <v>84</v>
      </c>
      <c r="E61" s="38">
        <v>1</v>
      </c>
      <c r="F61" s="40">
        <v>10</v>
      </c>
      <c r="G61" s="6">
        <v>0</v>
      </c>
      <c r="H61" s="54" t="s">
        <v>85</v>
      </c>
      <c r="I61" s="55">
        <v>46010</v>
      </c>
      <c r="J61" s="34">
        <v>5333824</v>
      </c>
      <c r="K61" s="34">
        <f t="shared" si="1"/>
        <v>53338240</v>
      </c>
      <c r="L61" s="58"/>
      <c r="M61" s="58"/>
      <c r="N61" s="39"/>
      <c r="O61" s="39" t="s">
        <v>131</v>
      </c>
      <c r="P61" s="88" t="s">
        <v>246</v>
      </c>
      <c r="Q61" s="109"/>
    </row>
    <row r="62" spans="1:17" ht="35.25" customHeight="1" x14ac:dyDescent="0.2">
      <c r="A62" s="32" t="s">
        <v>79</v>
      </c>
      <c r="B62" s="53" t="s">
        <v>80</v>
      </c>
      <c r="C62" s="53" t="s">
        <v>132</v>
      </c>
      <c r="D62" s="32" t="s">
        <v>84</v>
      </c>
      <c r="E62" s="38">
        <v>1</v>
      </c>
      <c r="F62" s="40">
        <v>10</v>
      </c>
      <c r="G62" s="6">
        <v>0</v>
      </c>
      <c r="H62" s="54" t="s">
        <v>85</v>
      </c>
      <c r="I62" s="55">
        <v>46010</v>
      </c>
      <c r="J62" s="34">
        <v>5333824</v>
      </c>
      <c r="K62" s="34">
        <f t="shared" si="1"/>
        <v>53338240</v>
      </c>
      <c r="L62" s="58"/>
      <c r="M62" s="58"/>
      <c r="N62" s="39"/>
      <c r="O62" s="39" t="s">
        <v>133</v>
      </c>
      <c r="P62" s="85" t="s">
        <v>134</v>
      </c>
      <c r="Q62" s="10">
        <v>0</v>
      </c>
    </row>
    <row r="63" spans="1:17" s="119" customFormat="1" ht="41.25" customHeight="1" x14ac:dyDescent="0.2">
      <c r="A63" s="122" t="s">
        <v>79</v>
      </c>
      <c r="B63" s="111" t="s">
        <v>80</v>
      </c>
      <c r="C63" s="135" t="s">
        <v>222</v>
      </c>
      <c r="D63" s="122" t="s">
        <v>84</v>
      </c>
      <c r="E63" s="123">
        <v>1</v>
      </c>
      <c r="F63" s="127">
        <v>6</v>
      </c>
      <c r="G63" s="113">
        <v>0</v>
      </c>
      <c r="H63" s="112" t="s">
        <v>85</v>
      </c>
      <c r="I63" s="114">
        <v>46010</v>
      </c>
      <c r="J63" s="115">
        <v>5333824</v>
      </c>
      <c r="K63" s="115">
        <f t="shared" si="1"/>
        <v>32002944</v>
      </c>
      <c r="L63" s="115"/>
      <c r="M63" s="115"/>
      <c r="N63" s="125"/>
      <c r="O63" s="125" t="s">
        <v>133</v>
      </c>
      <c r="P63" s="134" t="s">
        <v>295</v>
      </c>
      <c r="Q63" s="119" t="s">
        <v>253</v>
      </c>
    </row>
    <row r="64" spans="1:17" ht="34.5" customHeight="1" x14ac:dyDescent="0.2">
      <c r="A64" s="32" t="s">
        <v>79</v>
      </c>
      <c r="B64" s="53" t="s">
        <v>80</v>
      </c>
      <c r="C64" s="105" t="s">
        <v>222</v>
      </c>
      <c r="D64" s="32" t="s">
        <v>84</v>
      </c>
      <c r="E64" s="38">
        <v>1</v>
      </c>
      <c r="F64" s="40">
        <v>10</v>
      </c>
      <c r="G64" s="6">
        <v>9</v>
      </c>
      <c r="H64" s="54" t="s">
        <v>85</v>
      </c>
      <c r="I64" s="55">
        <v>46010</v>
      </c>
      <c r="J64" s="34">
        <v>5333824</v>
      </c>
      <c r="K64" s="34">
        <f t="shared" si="1"/>
        <v>54938387.200000003</v>
      </c>
      <c r="L64" s="58"/>
      <c r="M64" s="58"/>
      <c r="N64" s="39"/>
      <c r="O64" s="39" t="s">
        <v>133</v>
      </c>
      <c r="P64" s="88" t="s">
        <v>135</v>
      </c>
      <c r="Q64" s="10">
        <v>0</v>
      </c>
    </row>
    <row r="65" spans="1:18" s="119" customFormat="1" ht="131.25" customHeight="1" x14ac:dyDescent="0.2">
      <c r="A65" s="122" t="s">
        <v>79</v>
      </c>
      <c r="B65" s="111" t="s">
        <v>80</v>
      </c>
      <c r="C65" s="111" t="s">
        <v>136</v>
      </c>
      <c r="D65" s="122" t="s">
        <v>84</v>
      </c>
      <c r="E65" s="123">
        <v>2</v>
      </c>
      <c r="F65" s="127">
        <v>10</v>
      </c>
      <c r="G65" s="113">
        <v>0</v>
      </c>
      <c r="H65" s="112" t="s">
        <v>85</v>
      </c>
      <c r="I65" s="114">
        <v>46010</v>
      </c>
      <c r="J65" s="115">
        <v>5333824</v>
      </c>
      <c r="K65" s="115">
        <f t="shared" si="1"/>
        <v>106676480</v>
      </c>
      <c r="L65" s="115"/>
      <c r="M65" s="115"/>
      <c r="N65" s="125"/>
      <c r="O65" s="125" t="s">
        <v>137</v>
      </c>
      <c r="P65" s="118" t="s">
        <v>296</v>
      </c>
      <c r="Q65" s="136" t="s">
        <v>308</v>
      </c>
    </row>
    <row r="66" spans="1:18" ht="131.25" customHeight="1" x14ac:dyDescent="0.2">
      <c r="A66" s="32" t="s">
        <v>79</v>
      </c>
      <c r="B66" s="53" t="s">
        <v>80</v>
      </c>
      <c r="C66" s="53" t="s">
        <v>136</v>
      </c>
      <c r="D66" s="32" t="s">
        <v>84</v>
      </c>
      <c r="E66" s="38">
        <v>5</v>
      </c>
      <c r="F66" s="40">
        <v>10</v>
      </c>
      <c r="G66" s="6">
        <v>0</v>
      </c>
      <c r="H66" s="54" t="s">
        <v>85</v>
      </c>
      <c r="I66" s="55">
        <v>46010</v>
      </c>
      <c r="J66" s="34">
        <v>5333824</v>
      </c>
      <c r="K66" s="34">
        <f t="shared" si="1"/>
        <v>266691200</v>
      </c>
      <c r="L66" s="58"/>
      <c r="M66" s="58"/>
      <c r="N66" s="39"/>
      <c r="O66" s="39" t="s">
        <v>137</v>
      </c>
      <c r="P66" s="83" t="s">
        <v>297</v>
      </c>
      <c r="Q66" s="65">
        <v>1</v>
      </c>
      <c r="R66" s="10" t="s">
        <v>223</v>
      </c>
    </row>
    <row r="67" spans="1:18" ht="45.75" customHeight="1" x14ac:dyDescent="0.2">
      <c r="A67" s="32" t="s">
        <v>79</v>
      </c>
      <c r="B67" s="53" t="s">
        <v>80</v>
      </c>
      <c r="C67" s="53" t="s">
        <v>138</v>
      </c>
      <c r="D67" s="32" t="s">
        <v>84</v>
      </c>
      <c r="E67" s="38">
        <v>1</v>
      </c>
      <c r="F67" s="40">
        <v>10</v>
      </c>
      <c r="G67" s="6">
        <v>0</v>
      </c>
      <c r="H67" s="54" t="s">
        <v>85</v>
      </c>
      <c r="I67" s="55">
        <v>46010</v>
      </c>
      <c r="J67" s="34">
        <v>5333824</v>
      </c>
      <c r="K67" s="34">
        <f t="shared" si="1"/>
        <v>53338240</v>
      </c>
      <c r="L67" s="58"/>
      <c r="M67" s="58"/>
      <c r="N67" s="39"/>
      <c r="O67" s="39"/>
      <c r="P67" s="89" t="s">
        <v>139</v>
      </c>
    </row>
    <row r="68" spans="1:18" ht="47.25" customHeight="1" x14ac:dyDescent="0.2">
      <c r="A68" s="32" t="s">
        <v>79</v>
      </c>
      <c r="B68" s="53" t="s">
        <v>80</v>
      </c>
      <c r="C68" s="53" t="s">
        <v>140</v>
      </c>
      <c r="D68" s="32" t="s">
        <v>84</v>
      </c>
      <c r="E68" s="38">
        <v>2</v>
      </c>
      <c r="F68" s="40">
        <v>8</v>
      </c>
      <c r="G68" s="6">
        <v>0</v>
      </c>
      <c r="H68" s="54" t="s">
        <v>85</v>
      </c>
      <c r="I68" s="55">
        <v>46010</v>
      </c>
      <c r="J68" s="34">
        <v>0</v>
      </c>
      <c r="K68" s="34">
        <f t="shared" si="1"/>
        <v>0</v>
      </c>
      <c r="L68" s="41">
        <v>3911475</v>
      </c>
      <c r="M68" s="41">
        <f>(L68*F68)+((L68/30)*G68)</f>
        <v>31291800</v>
      </c>
      <c r="N68" s="39"/>
      <c r="O68" s="39" t="s">
        <v>141</v>
      </c>
      <c r="P68" s="98" t="s">
        <v>298</v>
      </c>
      <c r="Q68" s="66">
        <v>1</v>
      </c>
    </row>
    <row r="69" spans="1:18" ht="44.25" customHeight="1" x14ac:dyDescent="0.2">
      <c r="A69" s="32" t="s">
        <v>79</v>
      </c>
      <c r="B69" s="53" t="s">
        <v>80</v>
      </c>
      <c r="C69" s="53" t="s">
        <v>142</v>
      </c>
      <c r="D69" s="32" t="s">
        <v>84</v>
      </c>
      <c r="E69" s="38">
        <v>1</v>
      </c>
      <c r="F69" s="40">
        <v>10</v>
      </c>
      <c r="G69" s="6">
        <v>0</v>
      </c>
      <c r="H69" s="54" t="s">
        <v>85</v>
      </c>
      <c r="I69" s="55">
        <v>46010</v>
      </c>
      <c r="J69" s="34">
        <v>5333824</v>
      </c>
      <c r="K69" s="34">
        <f t="shared" si="1"/>
        <v>53338240</v>
      </c>
      <c r="L69" s="58"/>
      <c r="M69" s="58"/>
      <c r="N69" s="39"/>
      <c r="O69" s="39" t="s">
        <v>143</v>
      </c>
      <c r="P69" s="83" t="s">
        <v>299</v>
      </c>
      <c r="Q69" s="67"/>
    </row>
    <row r="70" spans="1:18" ht="46.5" customHeight="1" x14ac:dyDescent="0.2">
      <c r="A70" s="32" t="s">
        <v>79</v>
      </c>
      <c r="B70" s="53" t="s">
        <v>80</v>
      </c>
      <c r="C70" s="53" t="s">
        <v>142</v>
      </c>
      <c r="D70" s="32" t="s">
        <v>84</v>
      </c>
      <c r="E70" s="38">
        <v>1</v>
      </c>
      <c r="F70" s="40">
        <v>8</v>
      </c>
      <c r="G70" s="6">
        <v>0</v>
      </c>
      <c r="H70" s="54" t="s">
        <v>85</v>
      </c>
      <c r="I70" s="55">
        <v>46010</v>
      </c>
      <c r="J70" s="34">
        <v>5333824</v>
      </c>
      <c r="K70" s="34">
        <f t="shared" si="1"/>
        <v>42670592</v>
      </c>
      <c r="L70" s="58"/>
      <c r="M70" s="58"/>
      <c r="N70" s="39"/>
      <c r="O70" s="39" t="s">
        <v>143</v>
      </c>
      <c r="P70" s="90" t="s">
        <v>236</v>
      </c>
      <c r="Q70" s="10">
        <v>1</v>
      </c>
    </row>
    <row r="71" spans="1:18" ht="46.5" customHeight="1" x14ac:dyDescent="0.2">
      <c r="A71" s="32" t="s">
        <v>79</v>
      </c>
      <c r="B71" s="53" t="s">
        <v>80</v>
      </c>
      <c r="C71" s="53" t="s">
        <v>142</v>
      </c>
      <c r="D71" s="32" t="s">
        <v>84</v>
      </c>
      <c r="E71" s="38">
        <v>1</v>
      </c>
      <c r="F71" s="40">
        <v>10</v>
      </c>
      <c r="G71" s="6">
        <v>0</v>
      </c>
      <c r="H71" s="54" t="s">
        <v>85</v>
      </c>
      <c r="I71" s="55">
        <v>46010</v>
      </c>
      <c r="J71" s="34">
        <v>5333824</v>
      </c>
      <c r="K71" s="34">
        <f t="shared" si="1"/>
        <v>53338240</v>
      </c>
      <c r="L71" s="58"/>
      <c r="M71" s="58"/>
      <c r="N71" s="39"/>
      <c r="O71" s="39" t="s">
        <v>143</v>
      </c>
      <c r="P71" s="90" t="s">
        <v>235</v>
      </c>
      <c r="Q71" s="10">
        <v>1</v>
      </c>
    </row>
    <row r="72" spans="1:18" ht="29.25" customHeight="1" x14ac:dyDescent="0.2">
      <c r="A72" s="32" t="s">
        <v>79</v>
      </c>
      <c r="B72" s="53" t="s">
        <v>80</v>
      </c>
      <c r="C72" s="53" t="s">
        <v>144</v>
      </c>
      <c r="D72" s="32" t="s">
        <v>84</v>
      </c>
      <c r="E72" s="38">
        <v>1</v>
      </c>
      <c r="F72" s="40">
        <v>10</v>
      </c>
      <c r="G72" s="6">
        <v>9</v>
      </c>
      <c r="H72" s="54" t="s">
        <v>85</v>
      </c>
      <c r="I72" s="55">
        <v>46010</v>
      </c>
      <c r="J72" s="34">
        <v>5333824</v>
      </c>
      <c r="K72" s="34">
        <f t="shared" si="1"/>
        <v>54938387.200000003</v>
      </c>
      <c r="L72" s="58"/>
      <c r="M72" s="58"/>
      <c r="N72" s="39"/>
      <c r="O72" s="39" t="s">
        <v>145</v>
      </c>
      <c r="P72" s="90" t="s">
        <v>215</v>
      </c>
    </row>
    <row r="73" spans="1:18" s="119" customFormat="1" ht="36.75" customHeight="1" x14ac:dyDescent="0.2">
      <c r="A73" s="122" t="s">
        <v>79</v>
      </c>
      <c r="B73" s="111" t="s">
        <v>80</v>
      </c>
      <c r="C73" s="111" t="s">
        <v>144</v>
      </c>
      <c r="D73" s="122" t="s">
        <v>84</v>
      </c>
      <c r="E73" s="123">
        <v>1</v>
      </c>
      <c r="F73" s="127">
        <v>10</v>
      </c>
      <c r="G73" s="113">
        <v>0</v>
      </c>
      <c r="H73" s="112" t="s">
        <v>85</v>
      </c>
      <c r="I73" s="114">
        <v>46010</v>
      </c>
      <c r="J73" s="115">
        <v>5333824</v>
      </c>
      <c r="K73" s="115">
        <f t="shared" si="1"/>
        <v>53338240</v>
      </c>
      <c r="L73" s="115"/>
      <c r="M73" s="115"/>
      <c r="N73" s="125"/>
      <c r="O73" s="125" t="s">
        <v>145</v>
      </c>
      <c r="P73" s="137" t="s">
        <v>289</v>
      </c>
      <c r="Q73" s="138" t="s">
        <v>253</v>
      </c>
    </row>
    <row r="74" spans="1:18" ht="36.75" customHeight="1" x14ac:dyDescent="0.2">
      <c r="A74" s="32" t="s">
        <v>79</v>
      </c>
      <c r="B74" s="53" t="s">
        <v>80</v>
      </c>
      <c r="C74" s="53" t="s">
        <v>144</v>
      </c>
      <c r="D74" s="32" t="s">
        <v>84</v>
      </c>
      <c r="E74" s="38">
        <v>1</v>
      </c>
      <c r="F74" s="40">
        <v>10</v>
      </c>
      <c r="G74" s="6">
        <v>0</v>
      </c>
      <c r="H74" s="54" t="s">
        <v>85</v>
      </c>
      <c r="I74" s="55">
        <v>46010</v>
      </c>
      <c r="J74" s="34">
        <v>5333824</v>
      </c>
      <c r="K74" s="34">
        <f t="shared" si="1"/>
        <v>53338240</v>
      </c>
      <c r="L74" s="58"/>
      <c r="M74" s="58"/>
      <c r="N74" s="39"/>
      <c r="O74" s="39" t="s">
        <v>145</v>
      </c>
      <c r="P74" s="91" t="s">
        <v>300</v>
      </c>
      <c r="Q74" s="66">
        <v>1</v>
      </c>
    </row>
    <row r="75" spans="1:18" ht="27.75" customHeight="1" x14ac:dyDescent="0.2">
      <c r="A75" s="32" t="s">
        <v>79</v>
      </c>
      <c r="B75" s="53" t="s">
        <v>82</v>
      </c>
      <c r="C75" s="53" t="s">
        <v>146</v>
      </c>
      <c r="D75" s="32" t="s">
        <v>84</v>
      </c>
      <c r="E75" s="38">
        <v>1</v>
      </c>
      <c r="F75" s="40">
        <v>10</v>
      </c>
      <c r="G75" s="6">
        <v>9</v>
      </c>
      <c r="H75" s="54" t="s">
        <v>85</v>
      </c>
      <c r="I75" s="55">
        <v>46010</v>
      </c>
      <c r="J75" s="34">
        <v>5333824</v>
      </c>
      <c r="K75" s="34">
        <f t="shared" si="1"/>
        <v>54938387.200000003</v>
      </c>
      <c r="L75" s="58"/>
      <c r="M75" s="58"/>
      <c r="N75" s="39"/>
      <c r="O75" s="39" t="s">
        <v>147</v>
      </c>
      <c r="P75" s="92" t="s">
        <v>148</v>
      </c>
    </row>
    <row r="76" spans="1:18" ht="30" customHeight="1" x14ac:dyDescent="0.2">
      <c r="A76" s="32" t="s">
        <v>79</v>
      </c>
      <c r="B76" s="53" t="s">
        <v>82</v>
      </c>
      <c r="C76" s="36" t="s">
        <v>149</v>
      </c>
      <c r="D76" s="32" t="s">
        <v>84</v>
      </c>
      <c r="E76" s="38">
        <v>1</v>
      </c>
      <c r="F76" s="40">
        <v>10</v>
      </c>
      <c r="G76" s="6">
        <v>0</v>
      </c>
      <c r="H76" s="54" t="s">
        <v>85</v>
      </c>
      <c r="I76" s="55">
        <v>46010</v>
      </c>
      <c r="J76" s="34">
        <v>5333824</v>
      </c>
      <c r="K76" s="34">
        <f t="shared" si="1"/>
        <v>53338240</v>
      </c>
      <c r="L76" s="58"/>
      <c r="M76" s="58"/>
      <c r="N76" s="39"/>
      <c r="O76" s="39" t="s">
        <v>150</v>
      </c>
      <c r="P76" s="93" t="s">
        <v>151</v>
      </c>
    </row>
    <row r="77" spans="1:18" s="119" customFormat="1" ht="36.75" customHeight="1" x14ac:dyDescent="0.2">
      <c r="A77" s="122" t="s">
        <v>79</v>
      </c>
      <c r="B77" s="111" t="s">
        <v>82</v>
      </c>
      <c r="C77" s="110" t="s">
        <v>152</v>
      </c>
      <c r="D77" s="122" t="s">
        <v>84</v>
      </c>
      <c r="E77" s="123">
        <v>1</v>
      </c>
      <c r="F77" s="127">
        <v>10</v>
      </c>
      <c r="G77" s="113">
        <v>0</v>
      </c>
      <c r="H77" s="112" t="s">
        <v>85</v>
      </c>
      <c r="I77" s="114">
        <v>46010</v>
      </c>
      <c r="J77" s="115">
        <v>5333824</v>
      </c>
      <c r="K77" s="115">
        <f t="shared" si="1"/>
        <v>53338240</v>
      </c>
      <c r="L77" s="115"/>
      <c r="M77" s="115"/>
      <c r="N77" s="125"/>
      <c r="O77" s="125" t="s">
        <v>153</v>
      </c>
      <c r="P77" s="139" t="s">
        <v>229</v>
      </c>
      <c r="Q77" s="140" t="s">
        <v>253</v>
      </c>
    </row>
    <row r="78" spans="1:18" ht="71.25" customHeight="1" x14ac:dyDescent="0.2">
      <c r="A78" s="32" t="s">
        <v>79</v>
      </c>
      <c r="B78" s="63" t="s">
        <v>80</v>
      </c>
      <c r="C78" s="68" t="s">
        <v>154</v>
      </c>
      <c r="D78" s="32" t="s">
        <v>84</v>
      </c>
      <c r="E78" s="38">
        <v>3</v>
      </c>
      <c r="F78" s="40">
        <v>10</v>
      </c>
      <c r="G78" s="6">
        <v>0</v>
      </c>
      <c r="H78" s="54" t="s">
        <v>85</v>
      </c>
      <c r="I78" s="55">
        <v>46010</v>
      </c>
      <c r="J78" s="34">
        <v>5333824</v>
      </c>
      <c r="K78" s="34">
        <f t="shared" si="1"/>
        <v>160014720</v>
      </c>
      <c r="L78" s="58"/>
      <c r="M78" s="58"/>
      <c r="N78" s="39"/>
      <c r="O78" s="39" t="s">
        <v>155</v>
      </c>
      <c r="P78" s="94" t="s">
        <v>216</v>
      </c>
      <c r="Q78" s="69"/>
    </row>
    <row r="79" spans="1:18" s="119" customFormat="1" ht="120.75" customHeight="1" x14ac:dyDescent="0.2">
      <c r="A79" s="122" t="s">
        <v>79</v>
      </c>
      <c r="B79" s="143" t="s">
        <v>80</v>
      </c>
      <c r="C79" s="144" t="s">
        <v>221</v>
      </c>
      <c r="D79" s="122" t="s">
        <v>84</v>
      </c>
      <c r="E79" s="123">
        <v>1</v>
      </c>
      <c r="F79" s="127">
        <v>6</v>
      </c>
      <c r="G79" s="113">
        <v>0</v>
      </c>
      <c r="H79" s="112" t="s">
        <v>85</v>
      </c>
      <c r="I79" s="114">
        <v>46010</v>
      </c>
      <c r="J79" s="115">
        <v>5333824</v>
      </c>
      <c r="K79" s="115">
        <f t="shared" si="1"/>
        <v>32002944</v>
      </c>
      <c r="L79" s="115"/>
      <c r="M79" s="115"/>
      <c r="N79" s="125"/>
      <c r="O79" s="125" t="s">
        <v>156</v>
      </c>
      <c r="P79" s="118" t="s">
        <v>275</v>
      </c>
      <c r="Q79" s="145" t="s">
        <v>289</v>
      </c>
    </row>
    <row r="80" spans="1:18" s="119" customFormat="1" ht="120.75" customHeight="1" x14ac:dyDescent="0.2">
      <c r="A80" s="122" t="s">
        <v>79</v>
      </c>
      <c r="B80" s="143" t="s">
        <v>80</v>
      </c>
      <c r="C80" s="144" t="s">
        <v>221</v>
      </c>
      <c r="D80" s="122" t="s">
        <v>84</v>
      </c>
      <c r="E80" s="123">
        <v>1</v>
      </c>
      <c r="F80" s="127">
        <v>10</v>
      </c>
      <c r="G80" s="113">
        <v>0</v>
      </c>
      <c r="H80" s="112" t="s">
        <v>85</v>
      </c>
      <c r="I80" s="114">
        <v>46010</v>
      </c>
      <c r="J80" s="115">
        <v>5333824</v>
      </c>
      <c r="K80" s="115">
        <f t="shared" si="1"/>
        <v>53338240</v>
      </c>
      <c r="L80" s="115"/>
      <c r="M80" s="115"/>
      <c r="N80" s="125"/>
      <c r="O80" s="125" t="s">
        <v>156</v>
      </c>
      <c r="P80" s="118" t="s">
        <v>253</v>
      </c>
      <c r="Q80" s="145" t="s">
        <v>276</v>
      </c>
    </row>
    <row r="81" spans="1:17" s="45" customFormat="1" ht="120.75" customHeight="1" x14ac:dyDescent="0.2">
      <c r="A81" s="32" t="s">
        <v>79</v>
      </c>
      <c r="B81" s="63" t="s">
        <v>80</v>
      </c>
      <c r="C81" s="141" t="s">
        <v>221</v>
      </c>
      <c r="D81" s="32" t="s">
        <v>84</v>
      </c>
      <c r="E81" s="38">
        <v>5</v>
      </c>
      <c r="F81" s="40">
        <v>10</v>
      </c>
      <c r="G81" s="106">
        <v>0</v>
      </c>
      <c r="H81" s="107" t="s">
        <v>85</v>
      </c>
      <c r="I81" s="108">
        <v>46010</v>
      </c>
      <c r="J81" s="58">
        <v>5333824</v>
      </c>
      <c r="K81" s="58">
        <f t="shared" si="1"/>
        <v>266691200</v>
      </c>
      <c r="L81" s="58"/>
      <c r="M81" s="58"/>
      <c r="N81" s="39"/>
      <c r="O81" s="39" t="s">
        <v>156</v>
      </c>
      <c r="P81" s="83" t="s">
        <v>301</v>
      </c>
      <c r="Q81" s="142"/>
    </row>
    <row r="82" spans="1:17" ht="48.75" customHeight="1" x14ac:dyDescent="0.2">
      <c r="A82" s="32" t="s">
        <v>79</v>
      </c>
      <c r="B82" s="63" t="s">
        <v>80</v>
      </c>
      <c r="C82" s="70" t="s">
        <v>157</v>
      </c>
      <c r="D82" s="32" t="s">
        <v>84</v>
      </c>
      <c r="E82" s="38">
        <v>2</v>
      </c>
      <c r="F82" s="40">
        <v>10</v>
      </c>
      <c r="G82" s="6">
        <v>0</v>
      </c>
      <c r="H82" s="54" t="s">
        <v>85</v>
      </c>
      <c r="I82" s="55">
        <v>46010</v>
      </c>
      <c r="J82" s="34">
        <v>5333824</v>
      </c>
      <c r="K82" s="34">
        <f t="shared" si="1"/>
        <v>106676480</v>
      </c>
      <c r="L82" s="58"/>
      <c r="M82" s="58"/>
      <c r="N82" s="39"/>
      <c r="O82" s="39" t="s">
        <v>158</v>
      </c>
      <c r="P82" s="95" t="s">
        <v>237</v>
      </c>
      <c r="Q82" s="10" t="s">
        <v>238</v>
      </c>
    </row>
    <row r="83" spans="1:17" ht="40.5" customHeight="1" x14ac:dyDescent="0.2">
      <c r="A83" s="32" t="s">
        <v>79</v>
      </c>
      <c r="B83" s="63" t="s">
        <v>80</v>
      </c>
      <c r="C83" s="70" t="s">
        <v>159</v>
      </c>
      <c r="D83" s="32" t="s">
        <v>84</v>
      </c>
      <c r="E83" s="38">
        <v>1</v>
      </c>
      <c r="F83" s="40">
        <v>10</v>
      </c>
      <c r="G83" s="6">
        <v>9</v>
      </c>
      <c r="H83" s="54" t="s">
        <v>85</v>
      </c>
      <c r="I83" s="55">
        <v>46010</v>
      </c>
      <c r="J83" s="34">
        <v>5333824</v>
      </c>
      <c r="K83" s="34">
        <f t="shared" si="1"/>
        <v>54938387.200000003</v>
      </c>
      <c r="L83" s="58"/>
      <c r="M83" s="58"/>
      <c r="N83" s="39"/>
      <c r="O83" s="39" t="s">
        <v>160</v>
      </c>
      <c r="P83" s="96" t="s">
        <v>214</v>
      </c>
    </row>
    <row r="84" spans="1:17" s="119" customFormat="1" ht="64.5" customHeight="1" x14ac:dyDescent="0.2">
      <c r="A84" s="122" t="s">
        <v>79</v>
      </c>
      <c r="B84" s="143" t="s">
        <v>80</v>
      </c>
      <c r="C84" s="146" t="s">
        <v>161</v>
      </c>
      <c r="D84" s="122" t="s">
        <v>84</v>
      </c>
      <c r="E84" s="123">
        <v>1</v>
      </c>
      <c r="F84" s="127">
        <v>9</v>
      </c>
      <c r="G84" s="113">
        <v>0</v>
      </c>
      <c r="H84" s="112" t="s">
        <v>85</v>
      </c>
      <c r="I84" s="114">
        <v>46010</v>
      </c>
      <c r="J84" s="115">
        <v>5333824</v>
      </c>
      <c r="K84" s="115">
        <f t="shared" si="1"/>
        <v>48004416</v>
      </c>
      <c r="L84" s="115"/>
      <c r="M84" s="115"/>
      <c r="N84" s="125"/>
      <c r="O84" s="125" t="s">
        <v>162</v>
      </c>
      <c r="P84" s="158" t="s">
        <v>313</v>
      </c>
      <c r="Q84" s="119" t="s">
        <v>315</v>
      </c>
    </row>
    <row r="85" spans="1:17" ht="64.5" customHeight="1" x14ac:dyDescent="0.2">
      <c r="A85" s="32" t="s">
        <v>79</v>
      </c>
      <c r="B85" s="63" t="s">
        <v>80</v>
      </c>
      <c r="C85" s="70" t="s">
        <v>161</v>
      </c>
      <c r="D85" s="32" t="s">
        <v>84</v>
      </c>
      <c r="E85" s="38">
        <v>1</v>
      </c>
      <c r="F85" s="40">
        <v>10</v>
      </c>
      <c r="G85" s="6">
        <v>0</v>
      </c>
      <c r="H85" s="54" t="s">
        <v>85</v>
      </c>
      <c r="I85" s="55">
        <v>46010</v>
      </c>
      <c r="J85" s="34">
        <v>5333824</v>
      </c>
      <c r="K85" s="34">
        <f t="shared" si="1"/>
        <v>53338240</v>
      </c>
      <c r="L85" s="58"/>
      <c r="M85" s="58"/>
      <c r="N85" s="39"/>
      <c r="O85" s="39" t="s">
        <v>162</v>
      </c>
      <c r="P85" s="95" t="s">
        <v>314</v>
      </c>
      <c r="Q85" s="10">
        <v>2</v>
      </c>
    </row>
    <row r="86" spans="1:17" s="119" customFormat="1" ht="15.75" customHeight="1" x14ac:dyDescent="0.2">
      <c r="A86" s="122" t="s">
        <v>79</v>
      </c>
      <c r="B86" s="143" t="s">
        <v>80</v>
      </c>
      <c r="C86" s="146" t="s">
        <v>163</v>
      </c>
      <c r="D86" s="122" t="s">
        <v>84</v>
      </c>
      <c r="E86" s="123">
        <v>2</v>
      </c>
      <c r="F86" s="127">
        <v>6</v>
      </c>
      <c r="G86" s="113">
        <v>0</v>
      </c>
      <c r="H86" s="112" t="s">
        <v>85</v>
      </c>
      <c r="I86" s="114">
        <v>46010</v>
      </c>
      <c r="J86" s="115">
        <v>5333824</v>
      </c>
      <c r="K86" s="115">
        <f t="shared" si="1"/>
        <v>64005888</v>
      </c>
      <c r="L86" s="115"/>
      <c r="M86" s="115"/>
      <c r="N86" s="125"/>
      <c r="O86" s="125" t="s">
        <v>164</v>
      </c>
      <c r="P86" s="147" t="s">
        <v>249</v>
      </c>
      <c r="Q86" s="119" t="s">
        <v>202</v>
      </c>
    </row>
    <row r="87" spans="1:17" ht="15.75" customHeight="1" x14ac:dyDescent="0.2">
      <c r="A87" s="32" t="s">
        <v>79</v>
      </c>
      <c r="B87" s="63" t="s">
        <v>80</v>
      </c>
      <c r="C87" s="70" t="s">
        <v>163</v>
      </c>
      <c r="D87" s="32" t="s">
        <v>84</v>
      </c>
      <c r="E87" s="38">
        <v>1</v>
      </c>
      <c r="F87" s="40">
        <v>10</v>
      </c>
      <c r="G87" s="6">
        <v>0</v>
      </c>
      <c r="H87" s="54" t="s">
        <v>85</v>
      </c>
      <c r="I87" s="55">
        <v>46010</v>
      </c>
      <c r="J87" s="34">
        <v>5333824</v>
      </c>
      <c r="K87" s="34">
        <f t="shared" si="1"/>
        <v>53338240</v>
      </c>
      <c r="L87" s="58"/>
      <c r="M87" s="58"/>
      <c r="N87" s="39"/>
      <c r="O87" s="39" t="s">
        <v>164</v>
      </c>
      <c r="P87" s="97" t="s">
        <v>239</v>
      </c>
      <c r="Q87" s="10">
        <v>0</v>
      </c>
    </row>
    <row r="88" spans="1:17" s="119" customFormat="1" ht="98.25" customHeight="1" x14ac:dyDescent="0.2">
      <c r="A88" s="122" t="s">
        <v>79</v>
      </c>
      <c r="B88" s="143" t="s">
        <v>80</v>
      </c>
      <c r="C88" s="146" t="s">
        <v>163</v>
      </c>
      <c r="D88" s="122" t="s">
        <v>84</v>
      </c>
      <c r="E88" s="123">
        <v>1</v>
      </c>
      <c r="F88" s="127">
        <v>6</v>
      </c>
      <c r="G88" s="113">
        <v>0</v>
      </c>
      <c r="H88" s="112" t="s">
        <v>85</v>
      </c>
      <c r="I88" s="114">
        <v>46010</v>
      </c>
      <c r="J88" s="115">
        <v>5333824</v>
      </c>
      <c r="K88" s="115">
        <f t="shared" si="1"/>
        <v>32002944</v>
      </c>
      <c r="L88" s="115"/>
      <c r="M88" s="115"/>
      <c r="N88" s="125"/>
      <c r="O88" s="125" t="s">
        <v>164</v>
      </c>
      <c r="P88" s="148" t="s">
        <v>250</v>
      </c>
      <c r="Q88" s="119" t="s">
        <v>252</v>
      </c>
    </row>
    <row r="89" spans="1:17" ht="98.25" customHeight="1" x14ac:dyDescent="0.2">
      <c r="A89" s="32" t="s">
        <v>79</v>
      </c>
      <c r="B89" s="63" t="s">
        <v>80</v>
      </c>
      <c r="C89" s="70" t="s">
        <v>163</v>
      </c>
      <c r="D89" s="32" t="s">
        <v>84</v>
      </c>
      <c r="E89" s="38">
        <v>5</v>
      </c>
      <c r="F89" s="40">
        <v>10</v>
      </c>
      <c r="G89" s="6">
        <v>0</v>
      </c>
      <c r="H89" s="54" t="s">
        <v>85</v>
      </c>
      <c r="I89" s="55">
        <v>46010</v>
      </c>
      <c r="J89" s="34">
        <v>5333824</v>
      </c>
      <c r="K89" s="34">
        <f t="shared" si="1"/>
        <v>266691200</v>
      </c>
      <c r="L89" s="58"/>
      <c r="M89" s="58"/>
      <c r="N89" s="39"/>
      <c r="O89" s="39" t="s">
        <v>164</v>
      </c>
      <c r="P89" s="98" t="s">
        <v>251</v>
      </c>
      <c r="Q89" s="10">
        <v>1</v>
      </c>
    </row>
    <row r="90" spans="1:17" ht="43.5" customHeight="1" x14ac:dyDescent="0.2">
      <c r="A90" s="32" t="s">
        <v>79</v>
      </c>
      <c r="B90" s="63" t="s">
        <v>80</v>
      </c>
      <c r="C90" s="63" t="s">
        <v>165</v>
      </c>
      <c r="D90" s="32" t="s">
        <v>84</v>
      </c>
      <c r="E90" s="38">
        <v>1</v>
      </c>
      <c r="F90" s="40">
        <v>8</v>
      </c>
      <c r="G90" s="6">
        <v>0</v>
      </c>
      <c r="H90" s="54" t="s">
        <v>85</v>
      </c>
      <c r="I90" s="55">
        <v>46010</v>
      </c>
      <c r="J90" s="34">
        <v>5333824</v>
      </c>
      <c r="K90" s="34">
        <f t="shared" si="1"/>
        <v>42670592</v>
      </c>
      <c r="L90" s="58"/>
      <c r="M90" s="58"/>
      <c r="N90" s="39"/>
      <c r="O90" s="39" t="s">
        <v>166</v>
      </c>
      <c r="P90" s="99" t="s">
        <v>205</v>
      </c>
      <c r="Q90" s="10">
        <v>0</v>
      </c>
    </row>
    <row r="91" spans="1:17" s="119" customFormat="1" ht="113.25" customHeight="1" x14ac:dyDescent="0.2">
      <c r="A91" s="122" t="s">
        <v>79</v>
      </c>
      <c r="B91" s="143" t="s">
        <v>80</v>
      </c>
      <c r="C91" s="143" t="s">
        <v>165</v>
      </c>
      <c r="D91" s="122" t="s">
        <v>84</v>
      </c>
      <c r="E91" s="123">
        <v>1</v>
      </c>
      <c r="F91" s="127">
        <v>8</v>
      </c>
      <c r="G91" s="113">
        <v>0</v>
      </c>
      <c r="H91" s="112" t="s">
        <v>85</v>
      </c>
      <c r="I91" s="114">
        <v>46010</v>
      </c>
      <c r="J91" s="115">
        <v>5333824</v>
      </c>
      <c r="K91" s="115">
        <f t="shared" si="1"/>
        <v>42670592</v>
      </c>
      <c r="L91" s="115"/>
      <c r="M91" s="115"/>
      <c r="N91" s="125"/>
      <c r="O91" s="125" t="s">
        <v>166</v>
      </c>
      <c r="P91" s="149" t="s">
        <v>240</v>
      </c>
      <c r="Q91" s="119" t="s">
        <v>253</v>
      </c>
    </row>
    <row r="92" spans="1:17" ht="113.25" customHeight="1" x14ac:dyDescent="0.2">
      <c r="A92" s="32" t="s">
        <v>79</v>
      </c>
      <c r="B92" s="63" t="s">
        <v>80</v>
      </c>
      <c r="C92" s="63" t="s">
        <v>165</v>
      </c>
      <c r="D92" s="32" t="s">
        <v>84</v>
      </c>
      <c r="E92" s="38">
        <v>2</v>
      </c>
      <c r="F92" s="40">
        <v>5</v>
      </c>
      <c r="G92" s="6">
        <v>0</v>
      </c>
      <c r="H92" s="54" t="s">
        <v>85</v>
      </c>
      <c r="I92" s="55">
        <v>46010</v>
      </c>
      <c r="J92" s="34">
        <v>5333824</v>
      </c>
      <c r="K92" s="34">
        <f t="shared" si="1"/>
        <v>53338240</v>
      </c>
      <c r="L92" s="58"/>
      <c r="M92" s="58"/>
      <c r="N92" s="39"/>
      <c r="O92" s="39" t="s">
        <v>166</v>
      </c>
      <c r="P92" s="99" t="s">
        <v>316</v>
      </c>
      <c r="Q92" s="10">
        <v>0</v>
      </c>
    </row>
    <row r="93" spans="1:17" s="119" customFormat="1" ht="113.25" customHeight="1" x14ac:dyDescent="0.2">
      <c r="A93" s="122" t="s">
        <v>79</v>
      </c>
      <c r="B93" s="143" t="s">
        <v>80</v>
      </c>
      <c r="C93" s="143" t="s">
        <v>165</v>
      </c>
      <c r="D93" s="122" t="s">
        <v>84</v>
      </c>
      <c r="E93" s="123">
        <v>2</v>
      </c>
      <c r="F93" s="127">
        <v>6</v>
      </c>
      <c r="G93" s="113">
        <v>0</v>
      </c>
      <c r="H93" s="112" t="s">
        <v>85</v>
      </c>
      <c r="I93" s="114">
        <v>46010</v>
      </c>
      <c r="J93" s="115">
        <v>5333824</v>
      </c>
      <c r="K93" s="115">
        <f t="shared" si="1"/>
        <v>64005888</v>
      </c>
      <c r="L93" s="115"/>
      <c r="M93" s="115"/>
      <c r="N93" s="125"/>
      <c r="O93" s="125" t="s">
        <v>166</v>
      </c>
      <c r="P93" s="149" t="s">
        <v>273</v>
      </c>
      <c r="Q93" s="119" t="s">
        <v>202</v>
      </c>
    </row>
    <row r="94" spans="1:17" s="119" customFormat="1" ht="113.25" customHeight="1" x14ac:dyDescent="0.2">
      <c r="A94" s="122" t="s">
        <v>79</v>
      </c>
      <c r="B94" s="143" t="s">
        <v>80</v>
      </c>
      <c r="C94" s="143" t="s">
        <v>165</v>
      </c>
      <c r="D94" s="122" t="s">
        <v>84</v>
      </c>
      <c r="E94" s="123">
        <v>2</v>
      </c>
      <c r="F94" s="127">
        <v>10</v>
      </c>
      <c r="G94" s="113">
        <v>0</v>
      </c>
      <c r="H94" s="112" t="s">
        <v>85</v>
      </c>
      <c r="I94" s="114">
        <v>46010</v>
      </c>
      <c r="J94" s="115">
        <v>5333824</v>
      </c>
      <c r="K94" s="115">
        <f t="shared" si="1"/>
        <v>106676480</v>
      </c>
      <c r="L94" s="115"/>
      <c r="M94" s="115"/>
      <c r="N94" s="125"/>
      <c r="O94" s="125" t="s">
        <v>166</v>
      </c>
      <c r="P94" s="149" t="s">
        <v>302</v>
      </c>
      <c r="Q94" s="119" t="s">
        <v>254</v>
      </c>
    </row>
    <row r="95" spans="1:17" ht="113.25" customHeight="1" x14ac:dyDescent="0.2">
      <c r="A95" s="32" t="s">
        <v>79</v>
      </c>
      <c r="B95" s="63" t="s">
        <v>80</v>
      </c>
      <c r="C95" s="63" t="s">
        <v>165</v>
      </c>
      <c r="D95" s="32" t="s">
        <v>84</v>
      </c>
      <c r="E95" s="38">
        <v>4</v>
      </c>
      <c r="F95" s="40">
        <v>10</v>
      </c>
      <c r="G95" s="6">
        <v>0</v>
      </c>
      <c r="H95" s="54" t="s">
        <v>85</v>
      </c>
      <c r="I95" s="55">
        <v>46010</v>
      </c>
      <c r="J95" s="34">
        <v>5333824</v>
      </c>
      <c r="K95" s="34">
        <f t="shared" si="1"/>
        <v>213352960</v>
      </c>
      <c r="L95" s="58"/>
      <c r="M95" s="58"/>
      <c r="N95" s="39"/>
      <c r="O95" s="39" t="s">
        <v>166</v>
      </c>
      <c r="P95" s="99" t="s">
        <v>303</v>
      </c>
    </row>
    <row r="96" spans="1:17" s="119" customFormat="1" ht="161.25" customHeight="1" x14ac:dyDescent="0.2">
      <c r="A96" s="122" t="s">
        <v>79</v>
      </c>
      <c r="B96" s="143" t="s">
        <v>81</v>
      </c>
      <c r="C96" s="143" t="s">
        <v>167</v>
      </c>
      <c r="D96" s="122" t="s">
        <v>84</v>
      </c>
      <c r="E96" s="123">
        <v>3</v>
      </c>
      <c r="F96" s="127">
        <v>10</v>
      </c>
      <c r="G96" s="113">
        <v>0</v>
      </c>
      <c r="H96" s="112" t="s">
        <v>85</v>
      </c>
      <c r="I96" s="114">
        <v>46010</v>
      </c>
      <c r="J96" s="115">
        <v>5333824</v>
      </c>
      <c r="K96" s="115">
        <f t="shared" si="1"/>
        <v>160014720</v>
      </c>
      <c r="L96" s="115"/>
      <c r="M96" s="115"/>
      <c r="N96" s="125"/>
      <c r="O96" s="125" t="s">
        <v>168</v>
      </c>
      <c r="P96" s="150" t="s">
        <v>304</v>
      </c>
      <c r="Q96" s="119" t="s">
        <v>255</v>
      </c>
    </row>
    <row r="97" spans="1:17" ht="161.25" customHeight="1" x14ac:dyDescent="0.2">
      <c r="A97" s="32" t="s">
        <v>79</v>
      </c>
      <c r="B97" s="63" t="s">
        <v>81</v>
      </c>
      <c r="C97" s="63" t="s">
        <v>167</v>
      </c>
      <c r="D97" s="32" t="s">
        <v>84</v>
      </c>
      <c r="E97" s="38">
        <v>6</v>
      </c>
      <c r="F97" s="40">
        <v>10</v>
      </c>
      <c r="G97" s="6">
        <v>0</v>
      </c>
      <c r="H97" s="54" t="s">
        <v>85</v>
      </c>
      <c r="I97" s="55">
        <v>46010</v>
      </c>
      <c r="J97" s="34">
        <v>5333824</v>
      </c>
      <c r="K97" s="34">
        <f t="shared" si="1"/>
        <v>320029440</v>
      </c>
      <c r="L97" s="58"/>
      <c r="M97" s="58"/>
      <c r="N97" s="39"/>
      <c r="O97" s="39" t="s">
        <v>168</v>
      </c>
      <c r="P97" s="93" t="s">
        <v>305</v>
      </c>
    </row>
    <row r="98" spans="1:17" s="45" customFormat="1" ht="15.75" customHeight="1" x14ac:dyDescent="0.2">
      <c r="A98" s="32" t="s">
        <v>79</v>
      </c>
      <c r="B98" s="63" t="s">
        <v>82</v>
      </c>
      <c r="C98" s="63" t="s">
        <v>169</v>
      </c>
      <c r="D98" s="32" t="s">
        <v>84</v>
      </c>
      <c r="E98" s="38">
        <v>1</v>
      </c>
      <c r="F98" s="40">
        <v>10</v>
      </c>
      <c r="G98" s="106">
        <v>0</v>
      </c>
      <c r="H98" s="107" t="s">
        <v>85</v>
      </c>
      <c r="I98" s="108">
        <v>46010</v>
      </c>
      <c r="J98" s="58">
        <v>5333824</v>
      </c>
      <c r="K98" s="58">
        <f t="shared" si="1"/>
        <v>53338240</v>
      </c>
      <c r="L98" s="58"/>
      <c r="M98" s="58"/>
      <c r="N98" s="39"/>
      <c r="O98" s="39" t="s">
        <v>170</v>
      </c>
      <c r="P98" s="100" t="s">
        <v>171</v>
      </c>
      <c r="Q98" s="45">
        <v>0</v>
      </c>
    </row>
    <row r="99" spans="1:17" s="119" customFormat="1" ht="36" customHeight="1" x14ac:dyDescent="0.2">
      <c r="A99" s="122" t="s">
        <v>79</v>
      </c>
      <c r="B99" s="143" t="s">
        <v>260</v>
      </c>
      <c r="C99" s="143" t="s">
        <v>282</v>
      </c>
      <c r="D99" s="122" t="s">
        <v>84</v>
      </c>
      <c r="E99" s="123">
        <v>1</v>
      </c>
      <c r="F99" s="127">
        <v>6</v>
      </c>
      <c r="G99" s="113">
        <v>0</v>
      </c>
      <c r="H99" s="112" t="s">
        <v>85</v>
      </c>
      <c r="I99" s="114">
        <v>46010</v>
      </c>
      <c r="J99" s="115"/>
      <c r="K99" s="115">
        <f t="shared" si="1"/>
        <v>0</v>
      </c>
      <c r="L99" s="155">
        <v>3911475</v>
      </c>
      <c r="M99" s="155">
        <f>(L99*F99)+((L99/30)*G99)</f>
        <v>23468850</v>
      </c>
      <c r="N99" s="125"/>
      <c r="O99" s="150" t="s">
        <v>283</v>
      </c>
      <c r="P99" s="150" t="s">
        <v>288</v>
      </c>
      <c r="Q99" s="119" t="s">
        <v>306</v>
      </c>
    </row>
    <row r="100" spans="1:17" s="119" customFormat="1" ht="36" customHeight="1" x14ac:dyDescent="0.2">
      <c r="A100" s="122" t="s">
        <v>79</v>
      </c>
      <c r="B100" s="143" t="s">
        <v>260</v>
      </c>
      <c r="C100" s="143" t="s">
        <v>278</v>
      </c>
      <c r="D100" s="122" t="s">
        <v>84</v>
      </c>
      <c r="E100" s="123">
        <v>2</v>
      </c>
      <c r="F100" s="127">
        <v>6</v>
      </c>
      <c r="G100" s="113">
        <v>0</v>
      </c>
      <c r="H100" s="112" t="s">
        <v>85</v>
      </c>
      <c r="I100" s="114">
        <v>46010</v>
      </c>
      <c r="J100" s="115">
        <v>5333824</v>
      </c>
      <c r="K100" s="115">
        <f t="shared" si="1"/>
        <v>64005888</v>
      </c>
      <c r="L100" s="115"/>
      <c r="M100" s="115"/>
      <c r="N100" s="125"/>
      <c r="O100" s="150" t="s">
        <v>280</v>
      </c>
      <c r="P100" s="150" t="s">
        <v>281</v>
      </c>
      <c r="Q100" s="119" t="s">
        <v>279</v>
      </c>
    </row>
    <row r="101" spans="1:17" s="119" customFormat="1" ht="36" customHeight="1" x14ac:dyDescent="0.2">
      <c r="A101" s="122" t="s">
        <v>79</v>
      </c>
      <c r="B101" s="143" t="s">
        <v>80</v>
      </c>
      <c r="C101" s="143" t="s">
        <v>225</v>
      </c>
      <c r="D101" s="122" t="s">
        <v>84</v>
      </c>
      <c r="E101" s="123">
        <v>1</v>
      </c>
      <c r="F101" s="127">
        <v>10</v>
      </c>
      <c r="G101" s="113">
        <v>0</v>
      </c>
      <c r="H101" s="112" t="s">
        <v>85</v>
      </c>
      <c r="I101" s="114">
        <v>46010</v>
      </c>
      <c r="J101" s="115">
        <v>5333824</v>
      </c>
      <c r="K101" s="115">
        <f t="shared" si="1"/>
        <v>53338240</v>
      </c>
      <c r="L101" s="115"/>
      <c r="M101" s="115"/>
      <c r="N101" s="125"/>
      <c r="O101" s="125" t="s">
        <v>226</v>
      </c>
      <c r="P101" s="137" t="s">
        <v>256</v>
      </c>
      <c r="Q101" s="119" t="s">
        <v>253</v>
      </c>
    </row>
    <row r="102" spans="1:17" s="119" customFormat="1" ht="38.25" customHeight="1" x14ac:dyDescent="0.2">
      <c r="A102" s="122" t="s">
        <v>79</v>
      </c>
      <c r="B102" s="143" t="s">
        <v>80</v>
      </c>
      <c r="C102" s="143" t="s">
        <v>172</v>
      </c>
      <c r="D102" s="122" t="s">
        <v>84</v>
      </c>
      <c r="E102" s="123">
        <v>1</v>
      </c>
      <c r="F102" s="127">
        <v>8</v>
      </c>
      <c r="G102" s="113">
        <v>0</v>
      </c>
      <c r="H102" s="112" t="s">
        <v>85</v>
      </c>
      <c r="I102" s="114">
        <v>46010</v>
      </c>
      <c r="J102" s="115">
        <v>5333824</v>
      </c>
      <c r="K102" s="115">
        <f t="shared" si="1"/>
        <v>42670592</v>
      </c>
      <c r="L102" s="115"/>
      <c r="M102" s="115"/>
      <c r="N102" s="125"/>
      <c r="O102" s="125" t="s">
        <v>173</v>
      </c>
      <c r="P102" s="151" t="s">
        <v>257</v>
      </c>
      <c r="Q102" s="152">
        <v>0</v>
      </c>
    </row>
    <row r="103" spans="1:17" ht="38.25" customHeight="1" x14ac:dyDescent="0.2">
      <c r="A103" s="32" t="s">
        <v>79</v>
      </c>
      <c r="B103" s="63" t="s">
        <v>80</v>
      </c>
      <c r="C103" s="63" t="s">
        <v>172</v>
      </c>
      <c r="D103" s="32" t="s">
        <v>84</v>
      </c>
      <c r="E103" s="38">
        <v>1</v>
      </c>
      <c r="F103" s="40">
        <v>10</v>
      </c>
      <c r="G103" s="6">
        <v>9</v>
      </c>
      <c r="H103" s="54" t="s">
        <v>85</v>
      </c>
      <c r="I103" s="55">
        <v>46010</v>
      </c>
      <c r="J103" s="34">
        <v>5333824</v>
      </c>
      <c r="K103" s="34">
        <f t="shared" si="1"/>
        <v>54938387.200000003</v>
      </c>
      <c r="L103" s="58"/>
      <c r="M103" s="58"/>
      <c r="N103" s="39"/>
      <c r="O103" s="39" t="s">
        <v>173</v>
      </c>
      <c r="P103" s="101" t="s">
        <v>258</v>
      </c>
      <c r="Q103" s="71">
        <v>0</v>
      </c>
    </row>
    <row r="104" spans="1:17" ht="15.75" customHeight="1" x14ac:dyDescent="0.2">
      <c r="A104" s="33" t="s">
        <v>79</v>
      </c>
      <c r="B104" s="63" t="s">
        <v>80</v>
      </c>
      <c r="C104" s="63" t="s">
        <v>174</v>
      </c>
      <c r="D104" s="32" t="s">
        <v>84</v>
      </c>
      <c r="E104" s="38">
        <v>1</v>
      </c>
      <c r="F104" s="40">
        <v>10</v>
      </c>
      <c r="G104" s="6">
        <v>0</v>
      </c>
      <c r="H104" s="54" t="s">
        <v>85</v>
      </c>
      <c r="I104" s="55">
        <v>46010</v>
      </c>
      <c r="J104" s="34">
        <v>5333824</v>
      </c>
      <c r="K104" s="34">
        <f t="shared" si="1"/>
        <v>53338240</v>
      </c>
      <c r="L104" s="58"/>
      <c r="M104" s="58"/>
      <c r="N104" s="39"/>
      <c r="O104" s="39" t="s">
        <v>175</v>
      </c>
      <c r="P104" s="101" t="s">
        <v>217</v>
      </c>
      <c r="Q104" s="72">
        <v>0</v>
      </c>
    </row>
    <row r="105" spans="1:17" ht="15.75" customHeight="1" x14ac:dyDescent="0.2">
      <c r="A105" s="32" t="s">
        <v>79</v>
      </c>
      <c r="B105" s="63" t="s">
        <v>80</v>
      </c>
      <c r="C105" s="63" t="s">
        <v>176</v>
      </c>
      <c r="D105" s="32" t="s">
        <v>84</v>
      </c>
      <c r="E105" s="38">
        <v>1</v>
      </c>
      <c r="F105" s="40">
        <v>10</v>
      </c>
      <c r="G105" s="6">
        <v>0</v>
      </c>
      <c r="H105" s="54" t="s">
        <v>85</v>
      </c>
      <c r="I105" s="55">
        <v>46010</v>
      </c>
      <c r="J105" s="34">
        <v>5333824</v>
      </c>
      <c r="K105" s="34">
        <f t="shared" si="1"/>
        <v>53338240</v>
      </c>
      <c r="L105" s="58"/>
      <c r="M105" s="58"/>
      <c r="N105" s="39"/>
      <c r="O105" s="39" t="s">
        <v>177</v>
      </c>
      <c r="P105" s="100" t="s">
        <v>178</v>
      </c>
      <c r="Q105" s="10">
        <v>0</v>
      </c>
    </row>
    <row r="106" spans="1:17" ht="30.75" customHeight="1" x14ac:dyDescent="0.2">
      <c r="A106" s="32" t="s">
        <v>79</v>
      </c>
      <c r="B106" s="63" t="s">
        <v>80</v>
      </c>
      <c r="C106" s="63" t="s">
        <v>179</v>
      </c>
      <c r="D106" s="32" t="s">
        <v>84</v>
      </c>
      <c r="E106" s="38">
        <v>1</v>
      </c>
      <c r="F106" s="40">
        <v>9</v>
      </c>
      <c r="G106" s="6">
        <v>0</v>
      </c>
      <c r="H106" s="54" t="s">
        <v>85</v>
      </c>
      <c r="I106" s="55">
        <v>46010</v>
      </c>
      <c r="J106" s="34">
        <v>5333824</v>
      </c>
      <c r="K106" s="34">
        <f t="shared" si="1"/>
        <v>48004416</v>
      </c>
      <c r="L106" s="58"/>
      <c r="M106" s="58"/>
      <c r="N106" s="39"/>
      <c r="O106" s="39" t="s">
        <v>180</v>
      </c>
      <c r="P106" s="102" t="s">
        <v>181</v>
      </c>
      <c r="Q106" s="10">
        <v>0</v>
      </c>
    </row>
    <row r="107" spans="1:17" ht="40.5" customHeight="1" x14ac:dyDescent="0.2">
      <c r="A107" s="32" t="s">
        <v>79</v>
      </c>
      <c r="B107" s="63" t="s">
        <v>80</v>
      </c>
      <c r="C107" s="63" t="s">
        <v>182</v>
      </c>
      <c r="D107" s="32" t="s">
        <v>84</v>
      </c>
      <c r="E107" s="38">
        <v>1</v>
      </c>
      <c r="F107" s="40">
        <v>10</v>
      </c>
      <c r="G107" s="6">
        <v>0</v>
      </c>
      <c r="H107" s="54" t="s">
        <v>85</v>
      </c>
      <c r="I107" s="55">
        <v>46010</v>
      </c>
      <c r="J107" s="34">
        <v>5333824</v>
      </c>
      <c r="K107" s="34">
        <f t="shared" si="1"/>
        <v>53338240</v>
      </c>
      <c r="L107" s="58"/>
      <c r="M107" s="58"/>
      <c r="N107" s="39"/>
      <c r="O107" s="39" t="s">
        <v>183</v>
      </c>
      <c r="P107" s="103" t="s">
        <v>184</v>
      </c>
      <c r="Q107" s="10">
        <v>0</v>
      </c>
    </row>
    <row r="108" spans="1:17" ht="36.75" customHeight="1" x14ac:dyDescent="0.2">
      <c r="A108" s="32" t="s">
        <v>79</v>
      </c>
      <c r="B108" s="63" t="s">
        <v>80</v>
      </c>
      <c r="C108" s="63" t="s">
        <v>182</v>
      </c>
      <c r="D108" s="32" t="s">
        <v>84</v>
      </c>
      <c r="E108" s="38">
        <v>1</v>
      </c>
      <c r="F108" s="40">
        <v>10</v>
      </c>
      <c r="G108" s="6">
        <v>0</v>
      </c>
      <c r="H108" s="54" t="s">
        <v>85</v>
      </c>
      <c r="I108" s="55">
        <v>46010</v>
      </c>
      <c r="J108" s="34">
        <v>5333824</v>
      </c>
      <c r="K108" s="34">
        <f t="shared" si="1"/>
        <v>53338240</v>
      </c>
      <c r="L108" s="58"/>
      <c r="M108" s="58"/>
      <c r="N108" s="39"/>
      <c r="O108" s="39" t="s">
        <v>183</v>
      </c>
      <c r="P108" s="100" t="s">
        <v>185</v>
      </c>
      <c r="Q108" s="10">
        <v>0</v>
      </c>
    </row>
    <row r="109" spans="1:17" ht="32.25" customHeight="1" x14ac:dyDescent="0.2">
      <c r="A109" s="32" t="s">
        <v>79</v>
      </c>
      <c r="B109" s="63" t="s">
        <v>81</v>
      </c>
      <c r="C109" s="63" t="s">
        <v>186</v>
      </c>
      <c r="D109" s="32" t="s">
        <v>84</v>
      </c>
      <c r="E109" s="38">
        <v>1</v>
      </c>
      <c r="F109" s="40">
        <v>10</v>
      </c>
      <c r="G109" s="6">
        <v>9</v>
      </c>
      <c r="H109" s="54" t="s">
        <v>85</v>
      </c>
      <c r="I109" s="55">
        <v>46010</v>
      </c>
      <c r="J109" s="34">
        <v>5333824</v>
      </c>
      <c r="K109" s="34">
        <f t="shared" si="1"/>
        <v>54938387.200000003</v>
      </c>
      <c r="L109" s="58"/>
      <c r="M109" s="58"/>
      <c r="N109" s="39"/>
      <c r="O109" s="39" t="s">
        <v>187</v>
      </c>
      <c r="P109" s="93" t="s">
        <v>188</v>
      </c>
      <c r="Q109" s="10">
        <v>0</v>
      </c>
    </row>
    <row r="110" spans="1:17" s="119" customFormat="1" ht="28.5" customHeight="1" x14ac:dyDescent="0.2">
      <c r="A110" s="122" t="s">
        <v>79</v>
      </c>
      <c r="B110" s="143" t="s">
        <v>81</v>
      </c>
      <c r="C110" s="143" t="s">
        <v>186</v>
      </c>
      <c r="D110" s="122" t="s">
        <v>84</v>
      </c>
      <c r="E110" s="123">
        <v>1</v>
      </c>
      <c r="F110" s="127">
        <v>8</v>
      </c>
      <c r="G110" s="113">
        <v>0</v>
      </c>
      <c r="H110" s="112" t="s">
        <v>85</v>
      </c>
      <c r="I110" s="114">
        <v>46010</v>
      </c>
      <c r="J110" s="115">
        <v>5333824</v>
      </c>
      <c r="K110" s="115">
        <f t="shared" si="1"/>
        <v>42670592</v>
      </c>
      <c r="L110" s="115"/>
      <c r="M110" s="115"/>
      <c r="N110" s="125"/>
      <c r="O110" s="125" t="s">
        <v>187</v>
      </c>
      <c r="P110" s="153" t="s">
        <v>220</v>
      </c>
      <c r="Q110" s="119" t="s">
        <v>259</v>
      </c>
    </row>
    <row r="111" spans="1:17" s="119" customFormat="1" ht="15.75" customHeight="1" x14ac:dyDescent="0.2">
      <c r="A111" s="122" t="s">
        <v>79</v>
      </c>
      <c r="B111" s="143" t="s">
        <v>81</v>
      </c>
      <c r="C111" s="143" t="s">
        <v>189</v>
      </c>
      <c r="D111" s="122" t="s">
        <v>84</v>
      </c>
      <c r="E111" s="123">
        <v>1</v>
      </c>
      <c r="F111" s="127">
        <v>10</v>
      </c>
      <c r="G111" s="113">
        <v>0</v>
      </c>
      <c r="H111" s="112" t="s">
        <v>85</v>
      </c>
      <c r="I111" s="114">
        <v>46010</v>
      </c>
      <c r="J111" s="115">
        <v>5333824</v>
      </c>
      <c r="K111" s="115">
        <f t="shared" si="1"/>
        <v>53338240</v>
      </c>
      <c r="L111" s="115"/>
      <c r="M111" s="115"/>
      <c r="N111" s="125"/>
      <c r="O111" s="125" t="s">
        <v>190</v>
      </c>
      <c r="P111" s="139" t="s">
        <v>219</v>
      </c>
      <c r="Q111" s="154">
        <v>1</v>
      </c>
    </row>
    <row r="112" spans="1:17" ht="48" customHeight="1" x14ac:dyDescent="0.2">
      <c r="A112" s="32" t="s">
        <v>79</v>
      </c>
      <c r="B112" s="63" t="s">
        <v>80</v>
      </c>
      <c r="C112" s="63" t="s">
        <v>191</v>
      </c>
      <c r="D112" s="32" t="s">
        <v>84</v>
      </c>
      <c r="E112" s="38">
        <v>2</v>
      </c>
      <c r="F112" s="40">
        <v>10</v>
      </c>
      <c r="G112" s="6">
        <v>0</v>
      </c>
      <c r="H112" s="54" t="s">
        <v>85</v>
      </c>
      <c r="I112" s="55">
        <v>46010</v>
      </c>
      <c r="J112" s="34">
        <v>5333824</v>
      </c>
      <c r="K112" s="34">
        <f t="shared" si="1"/>
        <v>106676480</v>
      </c>
      <c r="L112" s="58"/>
      <c r="M112" s="58"/>
      <c r="N112" s="39"/>
      <c r="O112" s="39" t="s">
        <v>192</v>
      </c>
      <c r="P112" s="93" t="s">
        <v>206</v>
      </c>
      <c r="Q112" s="10">
        <v>0</v>
      </c>
    </row>
    <row r="113" spans="1:20" ht="15.75" customHeight="1" x14ac:dyDescent="0.2">
      <c r="A113" s="32" t="s">
        <v>79</v>
      </c>
      <c r="B113" s="53" t="s">
        <v>82</v>
      </c>
      <c r="C113" s="36" t="s">
        <v>193</v>
      </c>
      <c r="D113" s="32" t="s">
        <v>84</v>
      </c>
      <c r="E113" s="38">
        <v>1</v>
      </c>
      <c r="F113" s="40">
        <v>10</v>
      </c>
      <c r="G113" s="6">
        <v>0</v>
      </c>
      <c r="H113" s="54" t="s">
        <v>85</v>
      </c>
      <c r="I113" s="55">
        <v>46010</v>
      </c>
      <c r="J113" s="34">
        <v>5333824</v>
      </c>
      <c r="K113" s="34">
        <f t="shared" si="1"/>
        <v>53338240</v>
      </c>
      <c r="L113" s="41"/>
      <c r="M113" s="41">
        <f>(L113*F113)+((L113/30)*G113)</f>
        <v>0</v>
      </c>
      <c r="N113" s="41"/>
      <c r="O113" s="73" t="s">
        <v>194</v>
      </c>
      <c r="P113" s="83" t="s">
        <v>195</v>
      </c>
      <c r="Q113" s="10">
        <v>0</v>
      </c>
      <c r="T113" s="10">
        <f>17+9</f>
        <v>26</v>
      </c>
    </row>
    <row r="114" spans="1:20" ht="15.75" customHeight="1" x14ac:dyDescent="0.2">
      <c r="A114" s="32" t="s">
        <v>79</v>
      </c>
      <c r="B114" s="63" t="s">
        <v>80</v>
      </c>
      <c r="C114" s="63" t="s">
        <v>196</v>
      </c>
      <c r="D114" s="32" t="s">
        <v>84</v>
      </c>
      <c r="E114" s="38">
        <v>1</v>
      </c>
      <c r="F114" s="40">
        <v>10</v>
      </c>
      <c r="G114" s="6">
        <v>0</v>
      </c>
      <c r="H114" s="54" t="s">
        <v>85</v>
      </c>
      <c r="I114" s="55">
        <v>46010</v>
      </c>
      <c r="J114" s="34">
        <v>5333824</v>
      </c>
      <c r="K114" s="34">
        <f t="shared" si="1"/>
        <v>53338240</v>
      </c>
      <c r="L114" s="41">
        <v>0</v>
      </c>
      <c r="M114" s="41">
        <f>(L114*F114)+((L114/30)*G114)</f>
        <v>0</v>
      </c>
      <c r="N114" s="41">
        <v>0</v>
      </c>
      <c r="O114" s="42" t="s">
        <v>197</v>
      </c>
      <c r="P114" s="59" t="s">
        <v>198</v>
      </c>
      <c r="Q114" s="10">
        <v>0</v>
      </c>
    </row>
    <row r="115" spans="1:20" s="119" customFormat="1" ht="34.5" customHeight="1" x14ac:dyDescent="0.2">
      <c r="A115" s="122" t="s">
        <v>79</v>
      </c>
      <c r="B115" s="143" t="s">
        <v>260</v>
      </c>
      <c r="C115" s="143" t="s">
        <v>261</v>
      </c>
      <c r="D115" s="122" t="s">
        <v>84</v>
      </c>
      <c r="E115" s="123">
        <v>1</v>
      </c>
      <c r="F115" s="127">
        <v>9</v>
      </c>
      <c r="G115" s="113">
        <v>0</v>
      </c>
      <c r="H115" s="112" t="s">
        <v>85</v>
      </c>
      <c r="I115" s="114">
        <v>46010</v>
      </c>
      <c r="J115" s="115">
        <v>5333824</v>
      </c>
      <c r="K115" s="115">
        <f t="shared" ref="K115:K122" si="2">+(((J115*F115)+(J115/30*G115))*(E115))</f>
        <v>48004416</v>
      </c>
      <c r="L115" s="155"/>
      <c r="M115" s="155"/>
      <c r="N115" s="155"/>
      <c r="O115" s="156" t="s">
        <v>267</v>
      </c>
      <c r="P115" s="118" t="s">
        <v>268</v>
      </c>
      <c r="Q115" s="119" t="s">
        <v>263</v>
      </c>
    </row>
    <row r="116" spans="1:20" s="119" customFormat="1" ht="39" customHeight="1" x14ac:dyDescent="0.2">
      <c r="A116" s="122" t="s">
        <v>79</v>
      </c>
      <c r="B116" s="143" t="s">
        <v>260</v>
      </c>
      <c r="C116" s="143" t="s">
        <v>284</v>
      </c>
      <c r="D116" s="122" t="s">
        <v>84</v>
      </c>
      <c r="E116" s="123">
        <v>2</v>
      </c>
      <c r="F116" s="127">
        <v>6</v>
      </c>
      <c r="G116" s="113">
        <v>0</v>
      </c>
      <c r="H116" s="112" t="s">
        <v>85</v>
      </c>
      <c r="I116" s="114">
        <v>46010</v>
      </c>
      <c r="J116" s="115">
        <v>5333824</v>
      </c>
      <c r="K116" s="115">
        <f t="shared" si="2"/>
        <v>64005888</v>
      </c>
      <c r="L116" s="155"/>
      <c r="M116" s="155"/>
      <c r="N116" s="155"/>
      <c r="O116" s="156" t="s">
        <v>285</v>
      </c>
      <c r="P116" s="118" t="s">
        <v>323</v>
      </c>
      <c r="Q116" s="119" t="s">
        <v>287</v>
      </c>
    </row>
    <row r="117" spans="1:20" s="119" customFormat="1" ht="15.75" customHeight="1" x14ac:dyDescent="0.2">
      <c r="A117" s="122" t="s">
        <v>79</v>
      </c>
      <c r="B117" s="143" t="s">
        <v>260</v>
      </c>
      <c r="C117" s="143" t="s">
        <v>261</v>
      </c>
      <c r="D117" s="122" t="s">
        <v>84</v>
      </c>
      <c r="E117" s="123">
        <v>1</v>
      </c>
      <c r="F117" s="127">
        <v>6</v>
      </c>
      <c r="G117" s="113">
        <v>0</v>
      </c>
      <c r="H117" s="112" t="s">
        <v>85</v>
      </c>
      <c r="I117" s="114">
        <v>46010</v>
      </c>
      <c r="J117" s="115">
        <v>5333824</v>
      </c>
      <c r="K117" s="115">
        <f t="shared" si="2"/>
        <v>32002944</v>
      </c>
      <c r="L117" s="155"/>
      <c r="M117" s="155"/>
      <c r="N117" s="155"/>
      <c r="O117" s="156" t="s">
        <v>286</v>
      </c>
      <c r="P117" s="118" t="s">
        <v>274</v>
      </c>
      <c r="Q117" s="119" t="s">
        <v>263</v>
      </c>
    </row>
    <row r="118" spans="1:20" s="119" customFormat="1" ht="15.75" customHeight="1" x14ac:dyDescent="0.2">
      <c r="A118" s="122" t="s">
        <v>79</v>
      </c>
      <c r="B118" s="143" t="s">
        <v>260</v>
      </c>
      <c r="C118" s="143" t="s">
        <v>261</v>
      </c>
      <c r="D118" s="122" t="s">
        <v>84</v>
      </c>
      <c r="E118" s="123">
        <v>2</v>
      </c>
      <c r="F118" s="127">
        <v>8</v>
      </c>
      <c r="G118" s="113">
        <v>0</v>
      </c>
      <c r="H118" s="112" t="s">
        <v>85</v>
      </c>
      <c r="I118" s="114">
        <v>46010</v>
      </c>
      <c r="J118" s="115">
        <v>5333824</v>
      </c>
      <c r="K118" s="115">
        <f t="shared" si="2"/>
        <v>85341184</v>
      </c>
      <c r="L118" s="155"/>
      <c r="M118" s="155"/>
      <c r="N118" s="155"/>
      <c r="O118" s="156" t="s">
        <v>264</v>
      </c>
      <c r="P118" s="118" t="s">
        <v>262</v>
      </c>
      <c r="Q118" s="119" t="s">
        <v>263</v>
      </c>
    </row>
    <row r="119" spans="1:20" ht="15.75" customHeight="1" x14ac:dyDescent="0.2">
      <c r="A119" s="32" t="s">
        <v>79</v>
      </c>
      <c r="B119" s="63" t="s">
        <v>82</v>
      </c>
      <c r="C119" s="63" t="s">
        <v>265</v>
      </c>
      <c r="D119" s="32" t="s">
        <v>84</v>
      </c>
      <c r="E119" s="38">
        <v>1</v>
      </c>
      <c r="F119" s="40">
        <v>10</v>
      </c>
      <c r="G119" s="6">
        <v>0</v>
      </c>
      <c r="H119" s="54" t="s">
        <v>85</v>
      </c>
      <c r="I119" s="55">
        <v>46011</v>
      </c>
      <c r="J119" s="34">
        <v>5333825</v>
      </c>
      <c r="K119" s="34">
        <f t="shared" si="2"/>
        <v>53338250</v>
      </c>
      <c r="L119" s="41"/>
      <c r="M119" s="41"/>
      <c r="N119" s="41"/>
      <c r="O119" s="42" t="s">
        <v>266</v>
      </c>
      <c r="P119" s="86" t="s">
        <v>207</v>
      </c>
      <c r="Q119" s="10">
        <v>0</v>
      </c>
    </row>
    <row r="120" spans="1:20" s="119" customFormat="1" ht="15.75" customHeight="1" x14ac:dyDescent="0.2">
      <c r="A120" s="122" t="s">
        <v>79</v>
      </c>
      <c r="B120" s="143" t="s">
        <v>81</v>
      </c>
      <c r="C120" s="143" t="s">
        <v>208</v>
      </c>
      <c r="D120" s="122" t="s">
        <v>84</v>
      </c>
      <c r="E120" s="123">
        <v>1</v>
      </c>
      <c r="F120" s="127">
        <v>10</v>
      </c>
      <c r="G120" s="113">
        <v>0</v>
      </c>
      <c r="H120" s="112" t="s">
        <v>85</v>
      </c>
      <c r="I120" s="114">
        <v>46012</v>
      </c>
      <c r="J120" s="115">
        <v>5333826</v>
      </c>
      <c r="K120" s="115">
        <f t="shared" si="2"/>
        <v>53338260</v>
      </c>
      <c r="L120" s="155"/>
      <c r="M120" s="155"/>
      <c r="N120" s="155"/>
      <c r="O120" s="156" t="s">
        <v>227</v>
      </c>
      <c r="P120" s="157" t="s">
        <v>253</v>
      </c>
      <c r="Q120" s="119">
        <v>0</v>
      </c>
    </row>
    <row r="121" spans="1:20" ht="15.75" customHeight="1" x14ac:dyDescent="0.2">
      <c r="A121" s="32" t="s">
        <v>79</v>
      </c>
      <c r="B121" s="63" t="s">
        <v>81</v>
      </c>
      <c r="C121" s="63" t="s">
        <v>208</v>
      </c>
      <c r="D121" s="32" t="s">
        <v>84</v>
      </c>
      <c r="E121" s="38">
        <v>1</v>
      </c>
      <c r="F121" s="40">
        <v>10</v>
      </c>
      <c r="G121" s="6">
        <v>0</v>
      </c>
      <c r="H121" s="54" t="s">
        <v>85</v>
      </c>
      <c r="I121" s="55">
        <v>46012</v>
      </c>
      <c r="J121" s="34">
        <v>5333826</v>
      </c>
      <c r="K121" s="34">
        <f t="shared" si="2"/>
        <v>53338260</v>
      </c>
      <c r="L121" s="41"/>
      <c r="M121" s="41"/>
      <c r="N121" s="41"/>
      <c r="O121" s="42" t="s">
        <v>227</v>
      </c>
      <c r="P121" s="86" t="s">
        <v>307</v>
      </c>
      <c r="Q121" s="10">
        <v>0</v>
      </c>
    </row>
    <row r="122" spans="1:20" ht="15.75" customHeight="1" x14ac:dyDescent="0.2">
      <c r="A122" s="32" t="s">
        <v>79</v>
      </c>
      <c r="B122" s="63" t="s">
        <v>82</v>
      </c>
      <c r="C122" s="43" t="s">
        <v>199</v>
      </c>
      <c r="D122" s="32" t="s">
        <v>84</v>
      </c>
      <c r="E122" s="44">
        <v>1</v>
      </c>
      <c r="F122" s="40">
        <v>10</v>
      </c>
      <c r="G122" s="6">
        <v>0</v>
      </c>
      <c r="H122" s="54" t="s">
        <v>85</v>
      </c>
      <c r="I122" s="55">
        <v>46010</v>
      </c>
      <c r="J122" s="34">
        <v>5333824</v>
      </c>
      <c r="K122" s="34">
        <f t="shared" si="2"/>
        <v>53338240</v>
      </c>
      <c r="L122" s="42"/>
      <c r="M122" s="42"/>
      <c r="N122" s="45"/>
      <c r="O122" s="39" t="s">
        <v>200</v>
      </c>
      <c r="P122" s="101" t="s">
        <v>201</v>
      </c>
      <c r="Q122" s="10">
        <v>0</v>
      </c>
    </row>
    <row r="123" spans="1:20" ht="15" x14ac:dyDescent="0.2">
      <c r="A123" s="37" t="s">
        <v>14</v>
      </c>
      <c r="B123" s="11"/>
      <c r="C123" s="12"/>
      <c r="D123" s="13"/>
      <c r="E123" s="8">
        <f>SUM(E18:E122)</f>
        <v>164</v>
      </c>
      <c r="F123" s="9"/>
      <c r="G123" s="8"/>
      <c r="H123" s="3"/>
      <c r="J123" s="14"/>
      <c r="K123" s="15">
        <f>SUM(K16:K122)</f>
        <v>8038606200.3999987</v>
      </c>
      <c r="L123" s="15"/>
      <c r="M123" s="15">
        <f>SUM(M16:M122)</f>
        <v>93875400</v>
      </c>
      <c r="O123" s="31"/>
      <c r="P123" s="104"/>
    </row>
    <row r="124" spans="1:20" x14ac:dyDescent="0.2">
      <c r="A124" s="74"/>
      <c r="B124" s="11"/>
      <c r="C124" s="75"/>
      <c r="D124" s="48"/>
      <c r="E124" s="8"/>
      <c r="F124" s="9"/>
      <c r="G124" s="8"/>
      <c r="H124" s="3"/>
      <c r="J124" s="14"/>
      <c r="K124" s="76"/>
      <c r="L124" s="76"/>
      <c r="M124" s="76"/>
    </row>
    <row r="125" spans="1:20" x14ac:dyDescent="0.2">
      <c r="A125" s="74"/>
      <c r="B125" s="11"/>
      <c r="C125" s="75"/>
      <c r="D125" s="48"/>
      <c r="E125" s="9"/>
      <c r="F125" s="9"/>
      <c r="G125" s="8"/>
      <c r="H125" s="3"/>
      <c r="J125" s="14"/>
      <c r="O125" s="77"/>
    </row>
    <row r="126" spans="1:20" x14ac:dyDescent="0.2">
      <c r="A126" s="74"/>
      <c r="B126" s="11"/>
      <c r="C126" s="75"/>
      <c r="D126" s="48"/>
      <c r="E126" s="9"/>
      <c r="F126" s="9"/>
      <c r="G126" s="8"/>
      <c r="H126" s="3"/>
      <c r="J126" s="14"/>
      <c r="O126" s="77"/>
    </row>
    <row r="127" spans="1:20" x14ac:dyDescent="0.2">
      <c r="B127" s="79"/>
      <c r="L127" s="80"/>
      <c r="O127" s="77"/>
    </row>
    <row r="128" spans="1:20" x14ac:dyDescent="0.2">
      <c r="K128" s="81"/>
      <c r="L128" s="81"/>
      <c r="M128" s="81"/>
      <c r="O128" s="82"/>
    </row>
    <row r="129" spans="1:15" x14ac:dyDescent="0.25">
      <c r="A129" s="191" t="s">
        <v>16</v>
      </c>
      <c r="B129" s="191"/>
      <c r="C129" s="191"/>
      <c r="D129" s="191"/>
      <c r="E129" s="191"/>
      <c r="F129" s="191"/>
      <c r="G129" s="191"/>
      <c r="H129" s="191"/>
      <c r="I129" s="191"/>
      <c r="J129" s="191"/>
      <c r="K129" s="191"/>
      <c r="L129" s="191"/>
      <c r="M129" s="191"/>
      <c r="N129" s="191"/>
      <c r="O129" s="191"/>
    </row>
    <row r="130" spans="1:15" x14ac:dyDescent="0.25">
      <c r="A130" s="191" t="s">
        <v>17</v>
      </c>
      <c r="B130" s="191"/>
      <c r="C130" s="191"/>
      <c r="D130" s="191"/>
      <c r="E130" s="191"/>
      <c r="F130" s="191"/>
      <c r="G130" s="191"/>
      <c r="H130" s="191"/>
      <c r="I130" s="191"/>
      <c r="J130" s="191"/>
      <c r="K130" s="191"/>
      <c r="L130" s="191"/>
      <c r="M130" s="191"/>
      <c r="N130" s="191"/>
      <c r="O130" s="191"/>
    </row>
  </sheetData>
  <mergeCells count="30">
    <mergeCell ref="A129:O129"/>
    <mergeCell ref="A130:O130"/>
    <mergeCell ref="H13:I13"/>
    <mergeCell ref="J13:J14"/>
    <mergeCell ref="K13:K14"/>
    <mergeCell ref="L13:L14"/>
    <mergeCell ref="M13:M14"/>
    <mergeCell ref="O13:O14"/>
    <mergeCell ref="H14:H15"/>
    <mergeCell ref="I14:I15"/>
    <mergeCell ref="J15:K15"/>
    <mergeCell ref="L15:M15"/>
    <mergeCell ref="A13:A15"/>
    <mergeCell ref="B13:B15"/>
    <mergeCell ref="C13:C15"/>
    <mergeCell ref="D13:D15"/>
    <mergeCell ref="E13:E15"/>
    <mergeCell ref="F13:G14"/>
    <mergeCell ref="A9:C9"/>
    <mergeCell ref="A10:C10"/>
    <mergeCell ref="J10:O10"/>
    <mergeCell ref="A11:C11"/>
    <mergeCell ref="K11:O11"/>
    <mergeCell ref="A12:C12"/>
    <mergeCell ref="A8:J8"/>
    <mergeCell ref="A1:N2"/>
    <mergeCell ref="A3:O3"/>
    <mergeCell ref="A4:O4"/>
    <mergeCell ref="A5:O5"/>
    <mergeCell ref="A6:O6"/>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Q37"/>
  <sheetViews>
    <sheetView showGridLines="0" topLeftCell="A26" workbookViewId="0">
      <selection activeCell="K37" sqref="K37"/>
    </sheetView>
  </sheetViews>
  <sheetFormatPr baseColWidth="10" defaultRowHeight="15" x14ac:dyDescent="0.2"/>
  <cols>
    <col min="1" max="1" width="5.5703125" style="17" customWidth="1"/>
    <col min="2" max="2" width="29" style="17" customWidth="1"/>
    <col min="3" max="3" width="16.5703125" style="17" customWidth="1"/>
    <col min="4" max="4" width="19.28515625" style="17" customWidth="1"/>
    <col min="5" max="6" width="11.42578125" style="17"/>
    <col min="7" max="7" width="6.42578125" style="17" customWidth="1"/>
    <col min="8" max="8" width="9.5703125" style="17" customWidth="1"/>
    <col min="9" max="9" width="9.42578125" style="17" customWidth="1"/>
    <col min="10" max="10" width="12.42578125" style="17" customWidth="1"/>
    <col min="11" max="16384" width="11.42578125" style="17"/>
  </cols>
  <sheetData>
    <row r="1" spans="2:17" ht="10.5" customHeight="1" x14ac:dyDescent="0.2"/>
    <row r="2" spans="2:17" ht="30.75" customHeight="1" x14ac:dyDescent="0.2">
      <c r="B2" s="210"/>
      <c r="C2" s="210"/>
      <c r="D2" s="210"/>
      <c r="E2" s="210"/>
      <c r="F2" s="210"/>
      <c r="G2" s="210"/>
      <c r="H2" s="210"/>
      <c r="I2" s="210"/>
      <c r="J2" s="210"/>
      <c r="K2" s="210"/>
      <c r="L2" s="18"/>
      <c r="M2" s="18"/>
      <c r="N2" s="18"/>
      <c r="O2" s="18"/>
      <c r="P2" s="18"/>
    </row>
    <row r="3" spans="2:17" ht="40.5" customHeight="1" x14ac:dyDescent="0.2">
      <c r="B3" s="210"/>
      <c r="C3" s="210"/>
      <c r="D3" s="210"/>
      <c r="E3" s="210"/>
      <c r="F3" s="210"/>
      <c r="G3" s="210"/>
      <c r="H3" s="210"/>
      <c r="I3" s="210"/>
      <c r="J3" s="210"/>
      <c r="K3" s="210"/>
      <c r="L3" s="18"/>
      <c r="M3" s="18"/>
      <c r="N3" s="18"/>
      <c r="O3" s="18"/>
      <c r="P3" s="18"/>
    </row>
    <row r="4" spans="2:17" ht="25.5" customHeight="1" x14ac:dyDescent="0.2">
      <c r="B4" s="211" t="s">
        <v>39</v>
      </c>
      <c r="C4" s="211"/>
      <c r="D4" s="211"/>
      <c r="E4" s="211"/>
      <c r="F4" s="211"/>
      <c r="G4" s="211"/>
      <c r="H4" s="211"/>
      <c r="I4" s="211"/>
      <c r="J4" s="211"/>
      <c r="K4" s="19" t="s">
        <v>26</v>
      </c>
      <c r="L4" s="18"/>
      <c r="M4" s="18"/>
      <c r="N4" s="18"/>
      <c r="O4" s="18"/>
      <c r="P4" s="18"/>
    </row>
    <row r="5" spans="2:17" s="20" customFormat="1" ht="30" customHeight="1" x14ac:dyDescent="0.2">
      <c r="B5" s="211"/>
      <c r="C5" s="211"/>
      <c r="D5" s="211"/>
      <c r="E5" s="211"/>
      <c r="F5" s="211"/>
      <c r="G5" s="211"/>
      <c r="H5" s="211"/>
      <c r="I5" s="211"/>
      <c r="J5" s="211"/>
      <c r="K5" s="30" t="s">
        <v>74</v>
      </c>
      <c r="M5" s="21"/>
      <c r="N5" s="21"/>
      <c r="O5" s="21"/>
      <c r="P5" s="21"/>
      <c r="Q5" s="21"/>
    </row>
    <row r="6" spans="2:17" ht="23.25" customHeight="1" x14ac:dyDescent="0.2">
      <c r="B6" s="211" t="s">
        <v>29</v>
      </c>
      <c r="C6" s="211"/>
      <c r="D6" s="211"/>
      <c r="E6" s="211"/>
      <c r="F6" s="211"/>
      <c r="G6" s="211"/>
      <c r="H6" s="211"/>
      <c r="I6" s="211"/>
      <c r="J6" s="211"/>
      <c r="K6" s="211"/>
    </row>
    <row r="7" spans="2:17" ht="18" x14ac:dyDescent="0.2">
      <c r="B7" s="211" t="s">
        <v>30</v>
      </c>
      <c r="C7" s="211"/>
      <c r="D7" s="211"/>
      <c r="E7" s="211"/>
      <c r="F7" s="211"/>
      <c r="G7" s="211"/>
      <c r="H7" s="211"/>
      <c r="I7" s="211"/>
      <c r="J7" s="211"/>
      <c r="K7" s="211"/>
    </row>
    <row r="8" spans="2:17" ht="18" x14ac:dyDescent="0.25">
      <c r="B8" s="205" t="s">
        <v>31</v>
      </c>
      <c r="C8" s="205"/>
      <c r="D8" s="205"/>
      <c r="E8" s="205"/>
      <c r="F8" s="205"/>
      <c r="G8" s="205"/>
      <c r="H8" s="205"/>
      <c r="I8" s="205"/>
      <c r="J8" s="205"/>
      <c r="K8" s="205"/>
    </row>
    <row r="9" spans="2:17" x14ac:dyDescent="0.2">
      <c r="B9" s="209" t="s">
        <v>72</v>
      </c>
      <c r="C9" s="209"/>
      <c r="D9" s="209"/>
      <c r="E9" s="209"/>
      <c r="F9" s="209"/>
      <c r="G9" s="209"/>
      <c r="H9" s="209"/>
      <c r="I9" s="209"/>
      <c r="J9" s="209"/>
      <c r="K9" s="209"/>
    </row>
    <row r="10" spans="2:17" x14ac:dyDescent="0.2">
      <c r="B10" s="209" t="s">
        <v>32</v>
      </c>
      <c r="C10" s="209"/>
      <c r="D10" s="209"/>
      <c r="E10" s="209"/>
      <c r="F10" s="209"/>
      <c r="G10" s="209"/>
      <c r="H10" s="209"/>
      <c r="I10" s="209"/>
      <c r="J10" s="209"/>
      <c r="K10" s="209"/>
    </row>
    <row r="11" spans="2:17" x14ac:dyDescent="0.2">
      <c r="B11" s="212" t="s">
        <v>68</v>
      </c>
      <c r="C11" s="212"/>
      <c r="D11" s="212"/>
      <c r="E11" s="212"/>
      <c r="F11" s="212"/>
      <c r="G11" s="212"/>
      <c r="H11" s="212"/>
      <c r="I11" s="212"/>
      <c r="J11" s="212"/>
      <c r="K11" s="212"/>
    </row>
    <row r="12" spans="2:17" x14ac:dyDescent="0.2">
      <c r="B12" s="209" t="s">
        <v>69</v>
      </c>
      <c r="C12" s="209"/>
      <c r="D12" s="209"/>
      <c r="E12" s="209"/>
      <c r="F12" s="209"/>
      <c r="G12" s="209"/>
      <c r="H12" s="209"/>
      <c r="I12" s="209"/>
      <c r="J12" s="209"/>
      <c r="K12" s="209"/>
    </row>
    <row r="13" spans="2:17" x14ac:dyDescent="0.2">
      <c r="B13" s="209" t="s">
        <v>70</v>
      </c>
      <c r="C13" s="209"/>
      <c r="D13" s="209"/>
      <c r="E13" s="209"/>
      <c r="F13" s="209"/>
      <c r="G13" s="209"/>
      <c r="H13" s="209"/>
      <c r="I13" s="209"/>
      <c r="J13" s="209"/>
      <c r="K13" s="209"/>
    </row>
    <row r="14" spans="2:17" x14ac:dyDescent="0.2">
      <c r="B14" s="209" t="s">
        <v>33</v>
      </c>
      <c r="C14" s="209"/>
      <c r="D14" s="209"/>
      <c r="E14" s="209"/>
      <c r="F14" s="209"/>
      <c r="G14" s="209"/>
      <c r="H14" s="209"/>
      <c r="I14" s="209"/>
      <c r="J14" s="209"/>
      <c r="K14" s="209"/>
    </row>
    <row r="15" spans="2:17" x14ac:dyDescent="0.2">
      <c r="B15" s="209" t="s">
        <v>71</v>
      </c>
      <c r="C15" s="209"/>
      <c r="D15" s="209"/>
      <c r="E15" s="209"/>
      <c r="F15" s="209"/>
      <c r="G15" s="209"/>
      <c r="H15" s="209"/>
      <c r="I15" s="209"/>
      <c r="J15" s="209"/>
      <c r="K15" s="209"/>
    </row>
    <row r="16" spans="2:17" s="28" customFormat="1" x14ac:dyDescent="0.2">
      <c r="B16" s="209" t="s">
        <v>34</v>
      </c>
      <c r="C16" s="209"/>
      <c r="D16" s="209"/>
      <c r="E16" s="209"/>
      <c r="F16" s="209"/>
      <c r="G16" s="209"/>
      <c r="H16" s="209"/>
      <c r="I16" s="209"/>
      <c r="J16" s="209"/>
      <c r="K16" s="209"/>
    </row>
    <row r="17" spans="2:14" ht="18" x14ac:dyDescent="0.25">
      <c r="B17" s="205" t="s">
        <v>35</v>
      </c>
      <c r="C17" s="205"/>
      <c r="D17" s="205"/>
      <c r="E17" s="205"/>
      <c r="F17" s="205"/>
      <c r="G17" s="205"/>
      <c r="H17" s="205"/>
      <c r="I17" s="205"/>
      <c r="J17" s="205"/>
      <c r="K17" s="205"/>
    </row>
    <row r="18" spans="2:14" ht="4.5" customHeight="1" x14ac:dyDescent="0.25">
      <c r="B18" s="206"/>
      <c r="C18" s="206"/>
      <c r="D18" s="206"/>
      <c r="E18" s="206"/>
      <c r="F18" s="206"/>
      <c r="G18" s="206"/>
      <c r="H18" s="206"/>
      <c r="I18" s="206"/>
      <c r="J18" s="206"/>
      <c r="K18" s="206"/>
    </row>
    <row r="19" spans="2:14" ht="15.75" x14ac:dyDescent="0.2">
      <c r="B19" s="22" t="s">
        <v>36</v>
      </c>
      <c r="C19" s="207" t="s">
        <v>37</v>
      </c>
      <c r="D19" s="207"/>
      <c r="E19" s="207"/>
      <c r="F19" s="207"/>
      <c r="G19" s="207"/>
      <c r="H19" s="207" t="s">
        <v>38</v>
      </c>
      <c r="I19" s="207"/>
      <c r="J19" s="207"/>
      <c r="K19" s="207"/>
      <c r="L19" s="23"/>
      <c r="M19" s="23"/>
      <c r="N19" s="23"/>
    </row>
    <row r="20" spans="2:14" x14ac:dyDescent="0.2">
      <c r="B20" s="24" t="s">
        <v>42</v>
      </c>
      <c r="C20" s="208" t="s">
        <v>40</v>
      </c>
      <c r="D20" s="208"/>
      <c r="E20" s="208"/>
      <c r="F20" s="208"/>
      <c r="G20" s="208"/>
      <c r="H20" s="208"/>
      <c r="I20" s="208"/>
      <c r="J20" s="208"/>
      <c r="K20" s="208"/>
    </row>
    <row r="21" spans="2:14" ht="30" x14ac:dyDescent="0.2">
      <c r="B21" s="25" t="s">
        <v>41</v>
      </c>
      <c r="C21" s="204" t="s">
        <v>43</v>
      </c>
      <c r="D21" s="204"/>
      <c r="E21" s="204"/>
      <c r="F21" s="204"/>
      <c r="G21" s="204"/>
      <c r="H21" s="204"/>
      <c r="I21" s="204"/>
      <c r="J21" s="204"/>
      <c r="K21" s="204"/>
    </row>
    <row r="22" spans="2:14" x14ac:dyDescent="0.2">
      <c r="B22" s="25" t="s">
        <v>45</v>
      </c>
      <c r="C22" s="204" t="s">
        <v>44</v>
      </c>
      <c r="D22" s="204"/>
      <c r="E22" s="204"/>
      <c r="F22" s="204"/>
      <c r="G22" s="204"/>
      <c r="H22" s="204"/>
      <c r="I22" s="204"/>
      <c r="J22" s="204"/>
      <c r="K22" s="204"/>
    </row>
    <row r="23" spans="2:14" x14ac:dyDescent="0.2">
      <c r="B23" s="25" t="s">
        <v>46</v>
      </c>
      <c r="C23" s="204" t="s">
        <v>47</v>
      </c>
      <c r="D23" s="204"/>
      <c r="E23" s="204"/>
      <c r="F23" s="204"/>
      <c r="G23" s="204"/>
      <c r="H23" s="204"/>
      <c r="I23" s="204"/>
      <c r="J23" s="204"/>
      <c r="K23" s="204"/>
    </row>
    <row r="24" spans="2:14" ht="28.5" customHeight="1" x14ac:dyDescent="0.2">
      <c r="B24" s="25" t="s">
        <v>48</v>
      </c>
      <c r="C24" s="204" t="s">
        <v>49</v>
      </c>
      <c r="D24" s="204"/>
      <c r="E24" s="204"/>
      <c r="F24" s="204"/>
      <c r="G24" s="204"/>
      <c r="H24" s="204"/>
      <c r="I24" s="204"/>
      <c r="J24" s="204"/>
      <c r="K24" s="204"/>
    </row>
    <row r="25" spans="2:14" x14ac:dyDescent="0.2">
      <c r="B25" s="25" t="s">
        <v>51</v>
      </c>
      <c r="C25" s="204" t="s">
        <v>50</v>
      </c>
      <c r="D25" s="204"/>
      <c r="E25" s="204"/>
      <c r="F25" s="204"/>
      <c r="G25" s="204"/>
      <c r="H25" s="204"/>
      <c r="I25" s="204"/>
      <c r="J25" s="204"/>
      <c r="K25" s="204"/>
    </row>
    <row r="26" spans="2:14" ht="31.5" customHeight="1" x14ac:dyDescent="0.2">
      <c r="B26" s="25" t="s">
        <v>53</v>
      </c>
      <c r="C26" s="204" t="s">
        <v>52</v>
      </c>
      <c r="D26" s="204"/>
      <c r="E26" s="204"/>
      <c r="F26" s="204"/>
      <c r="G26" s="204"/>
      <c r="H26" s="204"/>
      <c r="I26" s="204"/>
      <c r="J26" s="204"/>
      <c r="K26" s="204"/>
    </row>
    <row r="27" spans="2:14" ht="30" x14ac:dyDescent="0.2">
      <c r="B27" s="25" t="s">
        <v>54</v>
      </c>
      <c r="C27" s="204" t="s">
        <v>55</v>
      </c>
      <c r="D27" s="204"/>
      <c r="E27" s="204"/>
      <c r="F27" s="204"/>
      <c r="G27" s="204"/>
      <c r="H27" s="204"/>
      <c r="I27" s="204"/>
      <c r="J27" s="204"/>
      <c r="K27" s="204"/>
    </row>
    <row r="28" spans="2:14" x14ac:dyDescent="0.2">
      <c r="B28" s="25" t="s">
        <v>56</v>
      </c>
      <c r="C28" s="204" t="s">
        <v>57</v>
      </c>
      <c r="D28" s="204"/>
      <c r="E28" s="204"/>
      <c r="F28" s="204"/>
      <c r="G28" s="204"/>
      <c r="H28" s="204"/>
      <c r="I28" s="204"/>
      <c r="J28" s="204"/>
      <c r="K28" s="204"/>
    </row>
    <row r="29" spans="2:14" x14ac:dyDescent="0.2">
      <c r="B29" s="25" t="s">
        <v>23</v>
      </c>
      <c r="C29" s="204" t="s">
        <v>58</v>
      </c>
      <c r="D29" s="204"/>
      <c r="E29" s="204"/>
      <c r="F29" s="204"/>
      <c r="G29" s="204"/>
      <c r="H29" s="204"/>
      <c r="I29" s="204"/>
      <c r="J29" s="204"/>
      <c r="K29" s="204"/>
    </row>
    <row r="30" spans="2:14" ht="30" x14ac:dyDescent="0.2">
      <c r="B30" s="25" t="s">
        <v>59</v>
      </c>
      <c r="C30" s="204" t="s">
        <v>60</v>
      </c>
      <c r="D30" s="204"/>
      <c r="E30" s="204"/>
      <c r="F30" s="204"/>
      <c r="G30" s="204"/>
      <c r="H30" s="204"/>
      <c r="I30" s="204"/>
      <c r="J30" s="204"/>
      <c r="K30" s="204"/>
    </row>
    <row r="31" spans="2:14" ht="45" x14ac:dyDescent="0.2">
      <c r="B31" s="25" t="s">
        <v>25</v>
      </c>
      <c r="C31" s="204" t="s">
        <v>61</v>
      </c>
      <c r="D31" s="204"/>
      <c r="E31" s="204"/>
      <c r="F31" s="204"/>
      <c r="G31" s="204"/>
      <c r="H31" s="204"/>
      <c r="I31" s="204"/>
      <c r="J31" s="204"/>
      <c r="K31" s="204"/>
    </row>
    <row r="32" spans="2:14" ht="30" x14ac:dyDescent="0.2">
      <c r="B32" s="25" t="s">
        <v>4</v>
      </c>
      <c r="C32" s="204" t="s">
        <v>62</v>
      </c>
      <c r="D32" s="204"/>
      <c r="E32" s="204"/>
      <c r="F32" s="204"/>
      <c r="G32" s="204"/>
      <c r="H32" s="204"/>
      <c r="I32" s="204"/>
      <c r="J32" s="204"/>
      <c r="K32" s="204"/>
    </row>
    <row r="33" spans="2:11" ht="30" x14ac:dyDescent="0.2">
      <c r="B33" s="25" t="s">
        <v>5</v>
      </c>
      <c r="C33" s="204" t="s">
        <v>63</v>
      </c>
      <c r="D33" s="204"/>
      <c r="E33" s="204"/>
      <c r="F33" s="204"/>
      <c r="G33" s="204"/>
      <c r="H33" s="204"/>
      <c r="I33" s="204"/>
      <c r="J33" s="204"/>
      <c r="K33" s="204"/>
    </row>
    <row r="34" spans="2:11" ht="30" x14ac:dyDescent="0.2">
      <c r="B34" s="25" t="s">
        <v>65</v>
      </c>
      <c r="C34" s="204" t="s">
        <v>64</v>
      </c>
      <c r="D34" s="204"/>
      <c r="E34" s="204"/>
      <c r="F34" s="204"/>
      <c r="G34" s="204"/>
      <c r="H34" s="204"/>
      <c r="I34" s="204"/>
      <c r="J34" s="204"/>
      <c r="K34" s="204"/>
    </row>
    <row r="35" spans="2:11" ht="31.5" customHeight="1" x14ac:dyDescent="0.2">
      <c r="B35" s="25" t="s">
        <v>66</v>
      </c>
      <c r="C35" s="204" t="s">
        <v>67</v>
      </c>
      <c r="D35" s="204"/>
      <c r="E35" s="204"/>
      <c r="F35" s="204"/>
      <c r="G35" s="204"/>
      <c r="H35" s="204"/>
      <c r="I35" s="204"/>
      <c r="J35" s="204"/>
      <c r="K35" s="204"/>
    </row>
    <row r="36" spans="2:11" x14ac:dyDescent="0.2">
      <c r="B36" s="26"/>
      <c r="C36" s="27"/>
      <c r="D36" s="27"/>
      <c r="E36" s="27"/>
      <c r="F36" s="27"/>
      <c r="G36" s="27"/>
      <c r="H36" s="27"/>
      <c r="I36" s="27"/>
      <c r="J36" s="27"/>
    </row>
    <row r="37" spans="2:11" x14ac:dyDescent="0.2">
      <c r="B37" s="27"/>
      <c r="C37" s="27"/>
      <c r="D37" s="27"/>
      <c r="E37" s="27"/>
      <c r="F37" s="27"/>
      <c r="G37" s="27"/>
      <c r="H37" s="27"/>
      <c r="I37" s="27"/>
      <c r="J37" s="27"/>
    </row>
  </sheetData>
  <mergeCells count="49">
    <mergeCell ref="B14:K14"/>
    <mergeCell ref="B15:K15"/>
    <mergeCell ref="B16:K16"/>
    <mergeCell ref="B2:K3"/>
    <mergeCell ref="B4:J5"/>
    <mergeCell ref="B6:K6"/>
    <mergeCell ref="B7:K7"/>
    <mergeCell ref="B8:K8"/>
    <mergeCell ref="B9:K9"/>
    <mergeCell ref="B10:K10"/>
    <mergeCell ref="B11:K11"/>
    <mergeCell ref="B12:K12"/>
    <mergeCell ref="B13:K13"/>
    <mergeCell ref="B17:K17"/>
    <mergeCell ref="B18:K18"/>
    <mergeCell ref="C19:G19"/>
    <mergeCell ref="H19:K19"/>
    <mergeCell ref="C20:G20"/>
    <mergeCell ref="H20:K20"/>
    <mergeCell ref="C21:G21"/>
    <mergeCell ref="H21:K21"/>
    <mergeCell ref="C22:G22"/>
    <mergeCell ref="H22:K22"/>
    <mergeCell ref="C23:G23"/>
    <mergeCell ref="H23:K23"/>
    <mergeCell ref="C28:G28"/>
    <mergeCell ref="C24:G24"/>
    <mergeCell ref="H24:K24"/>
    <mergeCell ref="H28:K28"/>
    <mergeCell ref="C29:G29"/>
    <mergeCell ref="H29:K29"/>
    <mergeCell ref="C25:G25"/>
    <mergeCell ref="H25:K25"/>
    <mergeCell ref="C26:G26"/>
    <mergeCell ref="H26:K26"/>
    <mergeCell ref="C27:G27"/>
    <mergeCell ref="H27:K27"/>
    <mergeCell ref="C34:G34"/>
    <mergeCell ref="H34:K34"/>
    <mergeCell ref="C35:G35"/>
    <mergeCell ref="H35:K35"/>
    <mergeCell ref="H30:K30"/>
    <mergeCell ref="C31:G31"/>
    <mergeCell ref="H31:K31"/>
    <mergeCell ref="C32:G32"/>
    <mergeCell ref="H32:K32"/>
    <mergeCell ref="C33:G33"/>
    <mergeCell ref="H33:K33"/>
    <mergeCell ref="C30:G30"/>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8E6457-F6F1-4A0D-BC52-1267E4D4E45F}">
  <dimension ref="A1:W130"/>
  <sheetViews>
    <sheetView topLeftCell="I14" workbookViewId="0">
      <selection activeCell="P84" sqref="P84"/>
    </sheetView>
  </sheetViews>
  <sheetFormatPr baseColWidth="10" defaultRowHeight="15.75" x14ac:dyDescent="0.2"/>
  <cols>
    <col min="1" max="1" width="15.42578125" style="61" customWidth="1"/>
    <col min="2" max="2" width="15.85546875" style="45" customWidth="1"/>
    <col min="3" max="4" width="21.28515625" style="45" customWidth="1"/>
    <col min="5" max="5" width="21" style="45" customWidth="1"/>
    <col min="6" max="6" width="13.42578125" style="45" bestFit="1" customWidth="1"/>
    <col min="7" max="7" width="11.42578125" style="45"/>
    <col min="8" max="8" width="15.28515625" style="45" customWidth="1"/>
    <col min="9" max="9" width="13.85546875" style="45" customWidth="1"/>
    <col min="10" max="10" width="17.85546875" style="45" customWidth="1"/>
    <col min="11" max="11" width="15" style="45" bestFit="1" customWidth="1"/>
    <col min="12" max="13" width="15" style="45" customWidth="1"/>
    <col min="14" max="14" width="11.42578125" style="45"/>
    <col min="15" max="15" width="32.7109375" style="45" customWidth="1"/>
    <col min="16" max="16" width="45.28515625" style="121" customWidth="1"/>
    <col min="17" max="17" width="36.85546875" style="45" customWidth="1"/>
    <col min="18" max="18" width="16" style="45" customWidth="1"/>
    <col min="19" max="16384" width="11.42578125" style="45"/>
  </cols>
  <sheetData>
    <row r="1" spans="1:23" ht="21.75" customHeight="1" x14ac:dyDescent="0.2">
      <c r="A1" s="214"/>
      <c r="B1" s="214"/>
      <c r="C1" s="214"/>
      <c r="D1" s="214"/>
      <c r="E1" s="214"/>
      <c r="F1" s="214"/>
      <c r="G1" s="214"/>
      <c r="H1" s="214"/>
      <c r="I1" s="214"/>
      <c r="J1" s="214"/>
      <c r="K1" s="214"/>
      <c r="L1" s="214"/>
      <c r="M1" s="214"/>
      <c r="N1" s="214"/>
      <c r="O1" s="161" t="s">
        <v>26</v>
      </c>
    </row>
    <row r="2" spans="1:23" ht="30.75" customHeight="1" x14ac:dyDescent="0.2">
      <c r="A2" s="214"/>
      <c r="B2" s="214"/>
      <c r="C2" s="214"/>
      <c r="D2" s="214"/>
      <c r="E2" s="214"/>
      <c r="F2" s="214"/>
      <c r="G2" s="214"/>
      <c r="H2" s="214"/>
      <c r="I2" s="214"/>
      <c r="J2" s="214"/>
      <c r="K2" s="214"/>
      <c r="L2" s="214"/>
      <c r="M2" s="214"/>
      <c r="N2" s="214"/>
      <c r="O2" s="162" t="s">
        <v>73</v>
      </c>
    </row>
    <row r="3" spans="1:23" ht="34.5" customHeight="1" x14ac:dyDescent="0.2">
      <c r="A3" s="215" t="s">
        <v>27</v>
      </c>
      <c r="B3" s="215"/>
      <c r="C3" s="215"/>
      <c r="D3" s="215"/>
      <c r="E3" s="215"/>
      <c r="F3" s="215"/>
      <c r="G3" s="215"/>
      <c r="H3" s="215"/>
      <c r="I3" s="215"/>
      <c r="J3" s="215"/>
      <c r="K3" s="215"/>
      <c r="L3" s="215"/>
      <c r="M3" s="215"/>
      <c r="N3" s="215"/>
      <c r="O3" s="215"/>
    </row>
    <row r="4" spans="1:23" x14ac:dyDescent="0.2">
      <c r="A4" s="216" t="s">
        <v>28</v>
      </c>
      <c r="B4" s="216"/>
      <c r="C4" s="216"/>
      <c r="D4" s="216"/>
      <c r="E4" s="216"/>
      <c r="F4" s="216"/>
      <c r="G4" s="216"/>
      <c r="H4" s="216"/>
      <c r="I4" s="216"/>
      <c r="J4" s="216"/>
      <c r="K4" s="216"/>
      <c r="L4" s="216"/>
      <c r="M4" s="216"/>
      <c r="N4" s="216"/>
      <c r="O4" s="216"/>
    </row>
    <row r="5" spans="1:23" x14ac:dyDescent="0.2">
      <c r="A5" s="217"/>
      <c r="B5" s="217"/>
      <c r="C5" s="217"/>
      <c r="D5" s="217"/>
      <c r="E5" s="217"/>
      <c r="F5" s="217"/>
      <c r="G5" s="217"/>
      <c r="H5" s="217"/>
      <c r="I5" s="217"/>
      <c r="J5" s="217"/>
      <c r="K5" s="217"/>
      <c r="L5" s="217"/>
      <c r="M5" s="217"/>
      <c r="N5" s="217"/>
      <c r="O5" s="217"/>
    </row>
    <row r="6" spans="1:23" x14ac:dyDescent="0.2">
      <c r="A6" s="218" t="s">
        <v>15</v>
      </c>
      <c r="B6" s="218"/>
      <c r="C6" s="218"/>
      <c r="D6" s="218"/>
      <c r="E6" s="218"/>
      <c r="F6" s="218"/>
      <c r="G6" s="218"/>
      <c r="H6" s="218"/>
      <c r="I6" s="218"/>
      <c r="J6" s="218"/>
      <c r="K6" s="218"/>
      <c r="L6" s="218"/>
      <c r="M6" s="218"/>
      <c r="N6" s="218"/>
      <c r="O6" s="218"/>
    </row>
    <row r="8" spans="1:23" x14ac:dyDescent="0.2">
      <c r="A8" s="213" t="s">
        <v>75</v>
      </c>
      <c r="B8" s="213"/>
      <c r="C8" s="213"/>
      <c r="D8" s="213"/>
      <c r="E8" s="213"/>
      <c r="F8" s="213"/>
      <c r="G8" s="213"/>
      <c r="H8" s="213"/>
      <c r="I8" s="213"/>
      <c r="J8" s="213"/>
      <c r="K8" s="163"/>
      <c r="L8" s="163"/>
      <c r="M8" s="163"/>
      <c r="N8" s="163"/>
      <c r="T8" s="45">
        <v>17</v>
      </c>
      <c r="W8" s="45">
        <f>272-206</f>
        <v>66</v>
      </c>
    </row>
    <row r="9" spans="1:23" x14ac:dyDescent="0.2">
      <c r="A9" s="220" t="s">
        <v>18</v>
      </c>
      <c r="B9" s="220"/>
      <c r="C9" s="220"/>
      <c r="D9" s="164">
        <f>+E123</f>
        <v>163</v>
      </c>
      <c r="E9" s="165"/>
      <c r="F9" s="166"/>
      <c r="G9" s="166"/>
      <c r="H9" s="166">
        <v>28.5</v>
      </c>
      <c r="I9" s="166"/>
      <c r="J9" s="166"/>
      <c r="K9" s="166"/>
      <c r="L9" s="166"/>
      <c r="M9" s="166"/>
      <c r="N9" s="166"/>
      <c r="T9" s="45">
        <f>144+22</f>
        <v>166</v>
      </c>
    </row>
    <row r="10" spans="1:23" x14ac:dyDescent="0.2">
      <c r="A10" s="221"/>
      <c r="B10" s="221"/>
      <c r="C10" s="221"/>
      <c r="D10" s="168">
        <f>+K123+M123</f>
        <v>8105812480.3999987</v>
      </c>
      <c r="E10" s="58">
        <f>+D11-D10</f>
        <v>501635116.60000134</v>
      </c>
      <c r="F10" s="166"/>
      <c r="G10" s="166"/>
      <c r="H10" s="165"/>
      <c r="I10" s="166"/>
      <c r="J10" s="222" t="s">
        <v>21</v>
      </c>
      <c r="K10" s="222"/>
      <c r="L10" s="222"/>
      <c r="M10" s="222"/>
      <c r="N10" s="222"/>
      <c r="O10" s="222"/>
      <c r="T10" s="45">
        <v>22</v>
      </c>
    </row>
    <row r="11" spans="1:23" x14ac:dyDescent="0.2">
      <c r="A11" s="223" t="s">
        <v>19</v>
      </c>
      <c r="B11" s="221"/>
      <c r="C11" s="221"/>
      <c r="D11" s="167">
        <v>8607447597</v>
      </c>
      <c r="E11" s="58"/>
      <c r="F11" s="166"/>
      <c r="G11" s="166"/>
      <c r="H11" s="166" t="str">
        <f>+A12</f>
        <v xml:space="preserve">% UTILIZADO: </v>
      </c>
      <c r="I11" s="166"/>
      <c r="J11" s="169" t="s">
        <v>0</v>
      </c>
      <c r="K11" s="222" t="s">
        <v>76</v>
      </c>
      <c r="L11" s="222"/>
      <c r="M11" s="222"/>
      <c r="N11" s="222"/>
      <c r="O11" s="222"/>
      <c r="T11" s="45">
        <v>40</v>
      </c>
    </row>
    <row r="12" spans="1:23" x14ac:dyDescent="0.2">
      <c r="A12" s="223" t="s">
        <v>20</v>
      </c>
      <c r="B12" s="221"/>
      <c r="C12" s="221"/>
      <c r="D12" s="167">
        <f>+D10*100/D11</f>
        <v>94.172080504157364</v>
      </c>
      <c r="E12" s="170"/>
      <c r="F12" s="166"/>
      <c r="G12" s="166"/>
      <c r="H12" s="166"/>
      <c r="I12" s="166"/>
      <c r="J12" s="166" t="s">
        <v>1</v>
      </c>
      <c r="K12" s="169">
        <v>3204832228</v>
      </c>
      <c r="L12" s="169"/>
      <c r="M12" s="169"/>
      <c r="N12" s="169"/>
      <c r="T12" s="45">
        <v>17</v>
      </c>
    </row>
    <row r="13" spans="1:23" ht="42.75" customHeight="1" x14ac:dyDescent="0.2">
      <c r="A13" s="227" t="s">
        <v>2</v>
      </c>
      <c r="B13" s="219" t="s">
        <v>3</v>
      </c>
      <c r="C13" s="219" t="s">
        <v>22</v>
      </c>
      <c r="D13" s="219" t="s">
        <v>9</v>
      </c>
      <c r="E13" s="219" t="s">
        <v>23</v>
      </c>
      <c r="F13" s="219" t="s">
        <v>24</v>
      </c>
      <c r="G13" s="219"/>
      <c r="H13" s="225" t="s">
        <v>25</v>
      </c>
      <c r="I13" s="225"/>
      <c r="J13" s="226" t="s">
        <v>4</v>
      </c>
      <c r="K13" s="226" t="s">
        <v>5</v>
      </c>
      <c r="L13" s="226" t="s">
        <v>4</v>
      </c>
      <c r="M13" s="226" t="s">
        <v>5</v>
      </c>
      <c r="N13" s="58" t="s">
        <v>10</v>
      </c>
      <c r="O13" s="215" t="s">
        <v>6</v>
      </c>
      <c r="T13" s="45">
        <v>5</v>
      </c>
    </row>
    <row r="14" spans="1:23" ht="30.75" customHeight="1" x14ac:dyDescent="0.2">
      <c r="A14" s="227"/>
      <c r="B14" s="219"/>
      <c r="C14" s="219"/>
      <c r="D14" s="219"/>
      <c r="E14" s="219"/>
      <c r="F14" s="219"/>
      <c r="G14" s="219"/>
      <c r="H14" s="219" t="s">
        <v>7</v>
      </c>
      <c r="I14" s="219" t="s">
        <v>8</v>
      </c>
      <c r="J14" s="226"/>
      <c r="K14" s="226"/>
      <c r="L14" s="226"/>
      <c r="M14" s="226"/>
      <c r="N14" s="58" t="s">
        <v>11</v>
      </c>
      <c r="O14" s="215"/>
      <c r="Q14" s="45" t="s">
        <v>202</v>
      </c>
      <c r="T14" s="45">
        <v>5</v>
      </c>
    </row>
    <row r="15" spans="1:23" ht="15.75" customHeight="1" x14ac:dyDescent="0.2">
      <c r="A15" s="227"/>
      <c r="B15" s="219"/>
      <c r="C15" s="219"/>
      <c r="D15" s="219"/>
      <c r="E15" s="219"/>
      <c r="F15" s="106" t="s">
        <v>12</v>
      </c>
      <c r="G15" s="106" t="s">
        <v>13</v>
      </c>
      <c r="H15" s="219"/>
      <c r="I15" s="219"/>
      <c r="J15" s="226" t="s">
        <v>77</v>
      </c>
      <c r="K15" s="226"/>
      <c r="L15" s="226" t="s">
        <v>78</v>
      </c>
      <c r="M15" s="226"/>
      <c r="N15" s="44"/>
      <c r="Q15" s="45" t="s">
        <v>202</v>
      </c>
    </row>
    <row r="16" spans="1:23" ht="51.75" customHeight="1" x14ac:dyDescent="0.2">
      <c r="A16" s="36" t="s">
        <v>79</v>
      </c>
      <c r="B16" s="53" t="s">
        <v>80</v>
      </c>
      <c r="C16" s="107" t="s">
        <v>83</v>
      </c>
      <c r="D16" s="107" t="s">
        <v>84</v>
      </c>
      <c r="E16" s="107">
        <v>1</v>
      </c>
      <c r="F16" s="106">
        <v>10</v>
      </c>
      <c r="G16" s="106">
        <v>0</v>
      </c>
      <c r="H16" s="107" t="s">
        <v>85</v>
      </c>
      <c r="I16" s="108">
        <v>46010</v>
      </c>
      <c r="J16" s="58">
        <v>5333824</v>
      </c>
      <c r="K16" s="58">
        <f t="shared" ref="K16:K22" si="0">+(((J16*F16)+(J16/30*G16))*(E16))</f>
        <v>53338240</v>
      </c>
      <c r="L16" s="58"/>
      <c r="M16" s="58"/>
      <c r="N16" s="44"/>
      <c r="O16" s="171" t="s">
        <v>86</v>
      </c>
      <c r="P16" s="83" t="s">
        <v>233</v>
      </c>
      <c r="Q16" s="45">
        <v>0</v>
      </c>
    </row>
    <row r="17" spans="1:18" ht="51.75" customHeight="1" x14ac:dyDescent="0.2">
      <c r="A17" s="36" t="s">
        <v>79</v>
      </c>
      <c r="B17" s="53" t="s">
        <v>80</v>
      </c>
      <c r="C17" s="107" t="s">
        <v>83</v>
      </c>
      <c r="D17" s="107" t="s">
        <v>84</v>
      </c>
      <c r="E17" s="107">
        <v>1</v>
      </c>
      <c r="F17" s="106">
        <v>6</v>
      </c>
      <c r="G17" s="106">
        <v>0</v>
      </c>
      <c r="H17" s="107" t="s">
        <v>85</v>
      </c>
      <c r="I17" s="108">
        <v>46010</v>
      </c>
      <c r="J17" s="58">
        <v>5333824</v>
      </c>
      <c r="K17" s="58">
        <f t="shared" si="0"/>
        <v>32002944</v>
      </c>
      <c r="L17" s="58"/>
      <c r="M17" s="58"/>
      <c r="N17" s="44"/>
      <c r="O17" s="171" t="s">
        <v>86</v>
      </c>
      <c r="P17" s="83" t="s">
        <v>322</v>
      </c>
      <c r="Q17" s="45" t="s">
        <v>253</v>
      </c>
    </row>
    <row r="18" spans="1:18" ht="51.75" customHeight="1" x14ac:dyDescent="0.2">
      <c r="A18" s="36" t="s">
        <v>79</v>
      </c>
      <c r="B18" s="53" t="s">
        <v>80</v>
      </c>
      <c r="C18" s="107" t="s">
        <v>83</v>
      </c>
      <c r="D18" s="107" t="s">
        <v>84</v>
      </c>
      <c r="E18" s="107">
        <v>2</v>
      </c>
      <c r="F18" s="106">
        <v>10</v>
      </c>
      <c r="G18" s="106">
        <v>0</v>
      </c>
      <c r="H18" s="107" t="s">
        <v>85</v>
      </c>
      <c r="I18" s="108">
        <v>46010</v>
      </c>
      <c r="J18" s="58">
        <v>5333824</v>
      </c>
      <c r="K18" s="58">
        <f t="shared" si="0"/>
        <v>106676480</v>
      </c>
      <c r="L18" s="58"/>
      <c r="M18" s="58"/>
      <c r="N18" s="44"/>
      <c r="O18" s="171" t="s">
        <v>86</v>
      </c>
      <c r="P18" s="83" t="s">
        <v>234</v>
      </c>
      <c r="Q18" s="45">
        <v>0</v>
      </c>
    </row>
    <row r="19" spans="1:18" ht="123.75" customHeight="1" x14ac:dyDescent="0.2">
      <c r="A19" s="36" t="s">
        <v>79</v>
      </c>
      <c r="B19" s="53" t="s">
        <v>80</v>
      </c>
      <c r="C19" s="107" t="s">
        <v>87</v>
      </c>
      <c r="D19" s="107" t="s">
        <v>84</v>
      </c>
      <c r="E19" s="107">
        <v>1</v>
      </c>
      <c r="F19" s="106">
        <v>8</v>
      </c>
      <c r="G19" s="106">
        <v>0</v>
      </c>
      <c r="H19" s="107" t="s">
        <v>85</v>
      </c>
      <c r="I19" s="108">
        <v>45635</v>
      </c>
      <c r="J19" s="58">
        <v>5333824</v>
      </c>
      <c r="K19" s="58">
        <f t="shared" si="0"/>
        <v>42670592</v>
      </c>
      <c r="L19" s="58"/>
      <c r="M19" s="58"/>
      <c r="N19" s="44"/>
      <c r="O19" s="171" t="s">
        <v>88</v>
      </c>
      <c r="P19" s="83" t="s">
        <v>230</v>
      </c>
      <c r="Q19" s="45" t="s">
        <v>253</v>
      </c>
    </row>
    <row r="20" spans="1:18" ht="123.75" customHeight="1" x14ac:dyDescent="0.2">
      <c r="A20" s="36" t="s">
        <v>79</v>
      </c>
      <c r="B20" s="53" t="s">
        <v>80</v>
      </c>
      <c r="C20" s="107" t="s">
        <v>87</v>
      </c>
      <c r="D20" s="107" t="s">
        <v>84</v>
      </c>
      <c r="E20" s="107">
        <v>1</v>
      </c>
      <c r="F20" s="106">
        <v>8</v>
      </c>
      <c r="G20" s="106">
        <v>0</v>
      </c>
      <c r="H20" s="107" t="s">
        <v>85</v>
      </c>
      <c r="I20" s="108">
        <v>46010</v>
      </c>
      <c r="J20" s="58">
        <v>5333824</v>
      </c>
      <c r="K20" s="58">
        <f t="shared" si="0"/>
        <v>42670592</v>
      </c>
      <c r="L20" s="58"/>
      <c r="M20" s="58"/>
      <c r="N20" s="44"/>
      <c r="O20" s="171" t="s">
        <v>88</v>
      </c>
      <c r="P20" s="83" t="s">
        <v>309</v>
      </c>
      <c r="Q20" s="45" t="s">
        <v>325</v>
      </c>
    </row>
    <row r="21" spans="1:18" ht="123.75" customHeight="1" x14ac:dyDescent="0.2">
      <c r="A21" s="36" t="s">
        <v>79</v>
      </c>
      <c r="B21" s="53" t="s">
        <v>80</v>
      </c>
      <c r="C21" s="107" t="s">
        <v>87</v>
      </c>
      <c r="D21" s="107" t="s">
        <v>84</v>
      </c>
      <c r="E21" s="107">
        <v>3</v>
      </c>
      <c r="F21" s="106">
        <v>10</v>
      </c>
      <c r="G21" s="106">
        <v>0</v>
      </c>
      <c r="H21" s="107" t="s">
        <v>85</v>
      </c>
      <c r="I21" s="108">
        <v>46010</v>
      </c>
      <c r="J21" s="58">
        <v>5333824</v>
      </c>
      <c r="K21" s="58">
        <f t="shared" si="0"/>
        <v>160014720</v>
      </c>
      <c r="L21" s="58"/>
      <c r="M21" s="58"/>
      <c r="N21" s="44"/>
      <c r="O21" s="171" t="s">
        <v>88</v>
      </c>
      <c r="P21" s="83" t="s">
        <v>310</v>
      </c>
    </row>
    <row r="22" spans="1:18" ht="42.75" customHeight="1" x14ac:dyDescent="0.2">
      <c r="A22" s="36" t="s">
        <v>79</v>
      </c>
      <c r="B22" s="53" t="s">
        <v>80</v>
      </c>
      <c r="C22" s="107" t="s">
        <v>89</v>
      </c>
      <c r="D22" s="107" t="s">
        <v>84</v>
      </c>
      <c r="E22" s="107">
        <v>1</v>
      </c>
      <c r="F22" s="106">
        <v>10</v>
      </c>
      <c r="G22" s="106">
        <v>0</v>
      </c>
      <c r="H22" s="107" t="s">
        <v>85</v>
      </c>
      <c r="I22" s="108">
        <v>46010</v>
      </c>
      <c r="J22" s="58">
        <v>5333824</v>
      </c>
      <c r="K22" s="58">
        <f t="shared" si="0"/>
        <v>53338240</v>
      </c>
      <c r="L22" s="58"/>
      <c r="M22" s="58"/>
      <c r="N22" s="44"/>
      <c r="O22" s="120" t="s">
        <v>90</v>
      </c>
      <c r="P22" s="121" t="s">
        <v>91</v>
      </c>
      <c r="Q22" s="45">
        <v>0</v>
      </c>
    </row>
    <row r="23" spans="1:18" ht="58.5" customHeight="1" x14ac:dyDescent="0.2">
      <c r="A23" s="36" t="s">
        <v>79</v>
      </c>
      <c r="B23" s="53" t="s">
        <v>80</v>
      </c>
      <c r="C23" s="107" t="s">
        <v>92</v>
      </c>
      <c r="D23" s="107" t="s">
        <v>84</v>
      </c>
      <c r="E23" s="107">
        <v>1</v>
      </c>
      <c r="F23" s="106">
        <v>10</v>
      </c>
      <c r="G23" s="106">
        <v>0</v>
      </c>
      <c r="H23" s="107" t="s">
        <v>85</v>
      </c>
      <c r="I23" s="108">
        <v>46000</v>
      </c>
      <c r="J23" s="58"/>
      <c r="K23" s="58"/>
      <c r="L23" s="58">
        <v>3911475</v>
      </c>
      <c r="M23" s="58">
        <f>+(L23*F23+(L23/30*G23))</f>
        <v>39114750</v>
      </c>
      <c r="N23" s="44"/>
      <c r="O23" s="120" t="s">
        <v>93</v>
      </c>
      <c r="P23" s="121" t="s">
        <v>94</v>
      </c>
      <c r="Q23" s="45" t="s">
        <v>325</v>
      </c>
    </row>
    <row r="24" spans="1:18" ht="103.5" customHeight="1" x14ac:dyDescent="0.2">
      <c r="A24" s="36" t="s">
        <v>79</v>
      </c>
      <c r="B24" s="53" t="s">
        <v>80</v>
      </c>
      <c r="C24" s="107" t="s">
        <v>92</v>
      </c>
      <c r="D24" s="107" t="s">
        <v>84</v>
      </c>
      <c r="E24" s="107">
        <v>4</v>
      </c>
      <c r="F24" s="106">
        <v>10</v>
      </c>
      <c r="G24" s="106">
        <v>0</v>
      </c>
      <c r="H24" s="107" t="s">
        <v>85</v>
      </c>
      <c r="I24" s="108">
        <v>46010</v>
      </c>
      <c r="J24" s="58">
        <v>5333824</v>
      </c>
      <c r="K24" s="58">
        <f>+(((J24*F24)+(J24/30*G24))*(E24))</f>
        <v>213352960</v>
      </c>
      <c r="L24" s="58"/>
      <c r="M24" s="58"/>
      <c r="N24" s="44"/>
      <c r="O24" s="120" t="s">
        <v>93</v>
      </c>
      <c r="P24" s="83" t="s">
        <v>212</v>
      </c>
      <c r="Q24" s="45" t="s">
        <v>326</v>
      </c>
      <c r="R24" s="45" t="s">
        <v>327</v>
      </c>
    </row>
    <row r="25" spans="1:18" ht="63" customHeight="1" x14ac:dyDescent="0.2">
      <c r="A25" s="32" t="s">
        <v>79</v>
      </c>
      <c r="B25" s="53" t="s">
        <v>80</v>
      </c>
      <c r="C25" s="53" t="s">
        <v>95</v>
      </c>
      <c r="D25" s="32" t="s">
        <v>84</v>
      </c>
      <c r="E25" s="38">
        <v>2</v>
      </c>
      <c r="F25" s="35">
        <v>9</v>
      </c>
      <c r="G25" s="106">
        <v>0</v>
      </c>
      <c r="H25" s="107" t="s">
        <v>85</v>
      </c>
      <c r="I25" s="108">
        <v>46010</v>
      </c>
      <c r="J25" s="58">
        <v>5333824</v>
      </c>
      <c r="K25" s="58">
        <f t="shared" ref="K25:K114" si="1">+(((J25*F25)+(J25/30*G25))*(E25))</f>
        <v>96008832</v>
      </c>
      <c r="L25" s="58"/>
      <c r="M25" s="58"/>
      <c r="N25" s="39"/>
      <c r="O25" s="39" t="s">
        <v>96</v>
      </c>
      <c r="P25" s="83" t="s">
        <v>209</v>
      </c>
      <c r="Q25" s="45">
        <v>0</v>
      </c>
    </row>
    <row r="26" spans="1:18" ht="45.75" customHeight="1" x14ac:dyDescent="0.2">
      <c r="A26" s="32" t="s">
        <v>79</v>
      </c>
      <c r="B26" s="53" t="s">
        <v>80</v>
      </c>
      <c r="C26" s="53" t="s">
        <v>97</v>
      </c>
      <c r="D26" s="32" t="s">
        <v>84</v>
      </c>
      <c r="E26" s="38">
        <v>2</v>
      </c>
      <c r="F26" s="35">
        <v>10</v>
      </c>
      <c r="G26" s="106">
        <v>0</v>
      </c>
      <c r="H26" s="107" t="s">
        <v>85</v>
      </c>
      <c r="I26" s="108">
        <v>46010</v>
      </c>
      <c r="J26" s="58">
        <v>5333824</v>
      </c>
      <c r="K26" s="58">
        <f t="shared" si="1"/>
        <v>106676480</v>
      </c>
      <c r="L26" s="58"/>
      <c r="M26" s="58"/>
      <c r="N26" s="39"/>
      <c r="O26" s="39" t="s">
        <v>98</v>
      </c>
      <c r="P26" s="83" t="s">
        <v>210</v>
      </c>
      <c r="Q26" s="45">
        <v>0</v>
      </c>
    </row>
    <row r="27" spans="1:18" ht="51" customHeight="1" x14ac:dyDescent="0.25">
      <c r="A27" s="32" t="s">
        <v>79</v>
      </c>
      <c r="B27" s="53" t="s">
        <v>80</v>
      </c>
      <c r="C27" s="53" t="s">
        <v>99</v>
      </c>
      <c r="D27" s="32" t="s">
        <v>84</v>
      </c>
      <c r="E27" s="38">
        <v>1</v>
      </c>
      <c r="F27" s="35">
        <v>6</v>
      </c>
      <c r="G27" s="106">
        <v>0</v>
      </c>
      <c r="H27" s="107" t="s">
        <v>85</v>
      </c>
      <c r="I27" s="108">
        <v>46010</v>
      </c>
      <c r="J27" s="58">
        <v>5333824</v>
      </c>
      <c r="K27" s="58">
        <f t="shared" si="1"/>
        <v>32002944</v>
      </c>
      <c r="L27" s="58"/>
      <c r="M27" s="58"/>
      <c r="N27" s="39"/>
      <c r="O27" s="39" t="s">
        <v>100</v>
      </c>
      <c r="P27" s="159" t="s">
        <v>241</v>
      </c>
      <c r="Q27" s="159" t="s">
        <v>253</v>
      </c>
    </row>
    <row r="28" spans="1:18" ht="51" customHeight="1" x14ac:dyDescent="0.25">
      <c r="A28" s="32" t="s">
        <v>79</v>
      </c>
      <c r="B28" s="53" t="s">
        <v>80</v>
      </c>
      <c r="C28" s="53" t="s">
        <v>99</v>
      </c>
      <c r="D28" s="32" t="s">
        <v>84</v>
      </c>
      <c r="E28" s="38">
        <v>1</v>
      </c>
      <c r="F28" s="35">
        <v>7</v>
      </c>
      <c r="G28" s="106">
        <v>0</v>
      </c>
      <c r="H28" s="108">
        <v>45787</v>
      </c>
      <c r="I28" s="108">
        <v>46001</v>
      </c>
      <c r="J28" s="58">
        <v>5333824</v>
      </c>
      <c r="K28" s="58">
        <f t="shared" si="1"/>
        <v>37336768</v>
      </c>
      <c r="L28" s="58"/>
      <c r="M28" s="58"/>
      <c r="N28" s="39"/>
      <c r="O28" s="39" t="s">
        <v>100</v>
      </c>
      <c r="P28" s="159" t="s">
        <v>243</v>
      </c>
      <c r="Q28" s="45" t="s">
        <v>325</v>
      </c>
    </row>
    <row r="29" spans="1:18" ht="51" customHeight="1" x14ac:dyDescent="0.25">
      <c r="A29" s="32" t="s">
        <v>79</v>
      </c>
      <c r="B29" s="53" t="s">
        <v>80</v>
      </c>
      <c r="C29" s="53" t="s">
        <v>99</v>
      </c>
      <c r="D29" s="32" t="s">
        <v>84</v>
      </c>
      <c r="E29" s="38">
        <v>1</v>
      </c>
      <c r="F29" s="35">
        <v>7</v>
      </c>
      <c r="G29" s="106">
        <v>0</v>
      </c>
      <c r="H29" s="108">
        <v>45787</v>
      </c>
      <c r="I29" s="108">
        <v>46001</v>
      </c>
      <c r="J29" s="58">
        <v>5333824</v>
      </c>
      <c r="K29" s="58">
        <f t="shared" si="1"/>
        <v>37336768</v>
      </c>
      <c r="L29" s="58"/>
      <c r="M29" s="58"/>
      <c r="N29" s="39"/>
      <c r="O29" s="39" t="s">
        <v>100</v>
      </c>
      <c r="P29" s="83" t="s">
        <v>242</v>
      </c>
      <c r="Q29" s="159" t="s">
        <v>325</v>
      </c>
    </row>
    <row r="30" spans="1:18" s="61" customFormat="1" ht="105.75" customHeight="1" x14ac:dyDescent="0.25">
      <c r="A30" s="36" t="s">
        <v>79</v>
      </c>
      <c r="B30" s="53" t="s">
        <v>81</v>
      </c>
      <c r="C30" s="53" t="s">
        <v>101</v>
      </c>
      <c r="D30" s="36" t="s">
        <v>84</v>
      </c>
      <c r="E30" s="38">
        <v>1</v>
      </c>
      <c r="F30" s="40">
        <v>6</v>
      </c>
      <c r="G30" s="106">
        <v>0</v>
      </c>
      <c r="H30" s="107" t="s">
        <v>85</v>
      </c>
      <c r="I30" s="108">
        <v>46010</v>
      </c>
      <c r="J30" s="58">
        <v>5333824</v>
      </c>
      <c r="K30" s="58">
        <f t="shared" si="1"/>
        <v>32002944</v>
      </c>
      <c r="L30" s="58"/>
      <c r="M30" s="58"/>
      <c r="N30" s="39"/>
      <c r="O30" s="39" t="s">
        <v>102</v>
      </c>
      <c r="P30" s="87" t="s">
        <v>321</v>
      </c>
      <c r="Q30" s="60" t="s">
        <v>328</v>
      </c>
    </row>
    <row r="31" spans="1:18" s="61" customFormat="1" ht="105.75" customHeight="1" x14ac:dyDescent="0.25">
      <c r="A31" s="36" t="s">
        <v>79</v>
      </c>
      <c r="B31" s="53" t="s">
        <v>81</v>
      </c>
      <c r="C31" s="53" t="s">
        <v>101</v>
      </c>
      <c r="D31" s="36" t="s">
        <v>84</v>
      </c>
      <c r="E31" s="38">
        <v>1</v>
      </c>
      <c r="F31" s="40">
        <v>10</v>
      </c>
      <c r="G31" s="106">
        <v>9</v>
      </c>
      <c r="H31" s="107" t="s">
        <v>85</v>
      </c>
      <c r="I31" s="108">
        <v>46010</v>
      </c>
      <c r="J31" s="58">
        <v>5333824</v>
      </c>
      <c r="K31" s="58">
        <f t="shared" si="1"/>
        <v>54938387.200000003</v>
      </c>
      <c r="L31" s="58"/>
      <c r="M31" s="58"/>
      <c r="N31" s="39"/>
      <c r="O31" s="39" t="s">
        <v>102</v>
      </c>
      <c r="P31" s="87" t="s">
        <v>247</v>
      </c>
      <c r="Q31" s="60" t="s">
        <v>325</v>
      </c>
      <c r="R31" s="61" t="s">
        <v>341</v>
      </c>
    </row>
    <row r="32" spans="1:18" s="61" customFormat="1" ht="105.75" customHeight="1" x14ac:dyDescent="0.25">
      <c r="A32" s="36" t="s">
        <v>79</v>
      </c>
      <c r="B32" s="53" t="s">
        <v>269</v>
      </c>
      <c r="C32" s="53" t="s">
        <v>270</v>
      </c>
      <c r="D32" s="36" t="s">
        <v>84</v>
      </c>
      <c r="E32" s="38">
        <v>1</v>
      </c>
      <c r="F32" s="40">
        <v>10</v>
      </c>
      <c r="G32" s="106"/>
      <c r="H32" s="107" t="s">
        <v>85</v>
      </c>
      <c r="I32" s="108">
        <v>46010</v>
      </c>
      <c r="J32" s="58">
        <v>5333824</v>
      </c>
      <c r="K32" s="58">
        <f t="shared" si="1"/>
        <v>53338240</v>
      </c>
      <c r="L32" s="58"/>
      <c r="M32" s="58"/>
      <c r="N32" s="39"/>
      <c r="O32" s="39" t="s">
        <v>272</v>
      </c>
      <c r="P32" s="87" t="s">
        <v>271</v>
      </c>
      <c r="Q32" s="60" t="s">
        <v>325</v>
      </c>
    </row>
    <row r="33" spans="1:18" s="61" customFormat="1" ht="105.75" customHeight="1" x14ac:dyDescent="0.25">
      <c r="A33" s="36" t="s">
        <v>79</v>
      </c>
      <c r="B33" s="53" t="s">
        <v>81</v>
      </c>
      <c r="C33" s="53" t="s">
        <v>101</v>
      </c>
      <c r="D33" s="36" t="s">
        <v>84</v>
      </c>
      <c r="E33" s="38">
        <v>3</v>
      </c>
      <c r="F33" s="40">
        <v>10</v>
      </c>
      <c r="G33" s="106">
        <v>0</v>
      </c>
      <c r="H33" s="107" t="s">
        <v>85</v>
      </c>
      <c r="I33" s="108">
        <v>46010</v>
      </c>
      <c r="J33" s="58">
        <v>5333824</v>
      </c>
      <c r="K33" s="58">
        <f t="shared" si="1"/>
        <v>160014720</v>
      </c>
      <c r="L33" s="58"/>
      <c r="M33" s="58"/>
      <c r="N33" s="39"/>
      <c r="O33" s="39" t="s">
        <v>102</v>
      </c>
      <c r="P33" s="87" t="s">
        <v>248</v>
      </c>
      <c r="Q33" s="60"/>
    </row>
    <row r="34" spans="1:18" ht="44.25" customHeight="1" x14ac:dyDescent="0.2">
      <c r="A34" s="32" t="s">
        <v>79</v>
      </c>
      <c r="B34" s="53" t="s">
        <v>81</v>
      </c>
      <c r="C34" s="53" t="s">
        <v>101</v>
      </c>
      <c r="D34" s="32" t="s">
        <v>84</v>
      </c>
      <c r="E34" s="38">
        <v>2</v>
      </c>
      <c r="F34" s="40">
        <v>10</v>
      </c>
      <c r="G34" s="106">
        <v>0</v>
      </c>
      <c r="H34" s="107" t="s">
        <v>85</v>
      </c>
      <c r="I34" s="108">
        <v>46010</v>
      </c>
      <c r="J34" s="58">
        <v>5333824</v>
      </c>
      <c r="K34" s="58">
        <f t="shared" si="1"/>
        <v>106676480</v>
      </c>
      <c r="L34" s="58"/>
      <c r="M34" s="58"/>
      <c r="N34" s="39"/>
      <c r="O34" s="39" t="s">
        <v>104</v>
      </c>
      <c r="P34" s="88" t="s">
        <v>203</v>
      </c>
    </row>
    <row r="35" spans="1:18" ht="50.25" customHeight="1" x14ac:dyDescent="0.2">
      <c r="A35" s="32" t="s">
        <v>79</v>
      </c>
      <c r="B35" s="53" t="s">
        <v>81</v>
      </c>
      <c r="C35" s="53" t="s">
        <v>101</v>
      </c>
      <c r="D35" s="32" t="s">
        <v>84</v>
      </c>
      <c r="E35" s="38">
        <v>1</v>
      </c>
      <c r="F35" s="40">
        <v>9</v>
      </c>
      <c r="G35" s="106">
        <v>0</v>
      </c>
      <c r="H35" s="107" t="s">
        <v>85</v>
      </c>
      <c r="I35" s="108">
        <v>45970</v>
      </c>
      <c r="J35" s="58">
        <v>5333824</v>
      </c>
      <c r="K35" s="58">
        <f t="shared" si="1"/>
        <v>48004416</v>
      </c>
      <c r="L35" s="58"/>
      <c r="M35" s="58"/>
      <c r="N35" s="39"/>
      <c r="O35" s="39" t="s">
        <v>104</v>
      </c>
      <c r="P35" s="62" t="s">
        <v>224</v>
      </c>
      <c r="Q35" s="62" t="s">
        <v>289</v>
      </c>
    </row>
    <row r="36" spans="1:18" ht="50.25" customHeight="1" x14ac:dyDescent="0.2">
      <c r="A36" s="32" t="s">
        <v>79</v>
      </c>
      <c r="B36" s="53" t="s">
        <v>81</v>
      </c>
      <c r="C36" s="53" t="s">
        <v>101</v>
      </c>
      <c r="D36" s="32" t="s">
        <v>84</v>
      </c>
      <c r="E36" s="38">
        <v>1</v>
      </c>
      <c r="F36" s="40">
        <v>10</v>
      </c>
      <c r="G36" s="106">
        <v>0</v>
      </c>
      <c r="H36" s="107" t="s">
        <v>85</v>
      </c>
      <c r="I36" s="108">
        <v>46010</v>
      </c>
      <c r="J36" s="58">
        <v>5333824</v>
      </c>
      <c r="K36" s="58">
        <f t="shared" si="1"/>
        <v>53338240</v>
      </c>
      <c r="L36" s="58"/>
      <c r="M36" s="58"/>
      <c r="N36" s="39"/>
      <c r="O36" s="39" t="s">
        <v>104</v>
      </c>
      <c r="P36" s="83" t="s">
        <v>290</v>
      </c>
      <c r="Q36" s="62" t="s">
        <v>328</v>
      </c>
    </row>
    <row r="37" spans="1:18" ht="50.25" customHeight="1" x14ac:dyDescent="0.2">
      <c r="A37" s="32" t="s">
        <v>79</v>
      </c>
      <c r="B37" s="53" t="s">
        <v>81</v>
      </c>
      <c r="C37" s="53" t="s">
        <v>101</v>
      </c>
      <c r="D37" s="32" t="s">
        <v>84</v>
      </c>
      <c r="E37" s="38">
        <v>2</v>
      </c>
      <c r="F37" s="40">
        <v>10</v>
      </c>
      <c r="G37" s="106">
        <v>0</v>
      </c>
      <c r="H37" s="107" t="s">
        <v>85</v>
      </c>
      <c r="I37" s="108">
        <v>46010</v>
      </c>
      <c r="J37" s="58">
        <v>5333824</v>
      </c>
      <c r="K37" s="58">
        <f t="shared" si="1"/>
        <v>106676480</v>
      </c>
      <c r="L37" s="58"/>
      <c r="M37" s="58"/>
      <c r="N37" s="39"/>
      <c r="O37" s="39" t="s">
        <v>104</v>
      </c>
      <c r="P37" s="83" t="s">
        <v>231</v>
      </c>
      <c r="Q37" s="62" t="s">
        <v>342</v>
      </c>
    </row>
    <row r="38" spans="1:18" s="61" customFormat="1" ht="144.75" customHeight="1" x14ac:dyDescent="0.25">
      <c r="A38" s="36" t="s">
        <v>79</v>
      </c>
      <c r="B38" s="53" t="s">
        <v>81</v>
      </c>
      <c r="C38" s="53" t="s">
        <v>105</v>
      </c>
      <c r="D38" s="36" t="s">
        <v>84</v>
      </c>
      <c r="E38" s="38">
        <v>1</v>
      </c>
      <c r="F38" s="40">
        <v>6</v>
      </c>
      <c r="G38" s="106">
        <v>0</v>
      </c>
      <c r="H38" s="107" t="s">
        <v>85</v>
      </c>
      <c r="I38" s="108">
        <v>46010</v>
      </c>
      <c r="J38" s="58">
        <v>5333824</v>
      </c>
      <c r="K38" s="58">
        <f t="shared" si="1"/>
        <v>32002944</v>
      </c>
      <c r="L38" s="58"/>
      <c r="M38" s="58"/>
      <c r="N38" s="39"/>
      <c r="O38" s="39" t="s">
        <v>106</v>
      </c>
      <c r="P38" s="83" t="s">
        <v>317</v>
      </c>
      <c r="Q38" s="60" t="s">
        <v>329</v>
      </c>
    </row>
    <row r="39" spans="1:18" s="61" customFormat="1" ht="144.75" customHeight="1" x14ac:dyDescent="0.25">
      <c r="A39" s="36" t="s">
        <v>79</v>
      </c>
      <c r="B39" s="53" t="s">
        <v>81</v>
      </c>
      <c r="C39" s="53" t="s">
        <v>105</v>
      </c>
      <c r="D39" s="36" t="s">
        <v>84</v>
      </c>
      <c r="E39" s="38">
        <v>7</v>
      </c>
      <c r="F39" s="40">
        <v>10</v>
      </c>
      <c r="G39" s="106">
        <v>0</v>
      </c>
      <c r="H39" s="107" t="s">
        <v>85</v>
      </c>
      <c r="I39" s="108">
        <v>46010</v>
      </c>
      <c r="J39" s="58">
        <v>5333824</v>
      </c>
      <c r="K39" s="58">
        <f t="shared" si="1"/>
        <v>373367680</v>
      </c>
      <c r="L39" s="58"/>
      <c r="M39" s="58"/>
      <c r="N39" s="39"/>
      <c r="O39" s="39" t="s">
        <v>106</v>
      </c>
      <c r="P39" s="83" t="s">
        <v>213</v>
      </c>
      <c r="Q39" s="60" t="s">
        <v>330</v>
      </c>
      <c r="R39" s="61" t="s">
        <v>342</v>
      </c>
    </row>
    <row r="40" spans="1:18" ht="67.5" customHeight="1" x14ac:dyDescent="0.2">
      <c r="A40" s="32" t="s">
        <v>79</v>
      </c>
      <c r="B40" s="53" t="s">
        <v>81</v>
      </c>
      <c r="C40" s="53" t="s">
        <v>107</v>
      </c>
      <c r="D40" s="32" t="s">
        <v>84</v>
      </c>
      <c r="E40" s="38">
        <v>2</v>
      </c>
      <c r="F40" s="40">
        <v>10</v>
      </c>
      <c r="G40" s="106">
        <v>0</v>
      </c>
      <c r="H40" s="107" t="s">
        <v>85</v>
      </c>
      <c r="I40" s="108">
        <v>46010</v>
      </c>
      <c r="J40" s="58">
        <v>5333824</v>
      </c>
      <c r="K40" s="58">
        <f t="shared" si="1"/>
        <v>106676480</v>
      </c>
      <c r="L40" s="58"/>
      <c r="M40" s="58"/>
      <c r="N40" s="39"/>
      <c r="O40" s="39" t="s">
        <v>108</v>
      </c>
      <c r="P40" s="83" t="s">
        <v>109</v>
      </c>
    </row>
    <row r="41" spans="1:18" ht="69" customHeight="1" x14ac:dyDescent="0.2">
      <c r="A41" s="32" t="s">
        <v>79</v>
      </c>
      <c r="B41" s="53" t="s">
        <v>81</v>
      </c>
      <c r="C41" s="53" t="s">
        <v>110</v>
      </c>
      <c r="D41" s="32" t="s">
        <v>84</v>
      </c>
      <c r="E41" s="38">
        <v>3</v>
      </c>
      <c r="F41" s="40">
        <v>10</v>
      </c>
      <c r="G41" s="106">
        <v>0</v>
      </c>
      <c r="H41" s="107" t="s">
        <v>85</v>
      </c>
      <c r="I41" s="108">
        <v>46010</v>
      </c>
      <c r="J41" s="58">
        <v>5333824</v>
      </c>
      <c r="K41" s="58">
        <f t="shared" si="1"/>
        <v>160014720</v>
      </c>
      <c r="L41" s="58"/>
      <c r="M41" s="58"/>
      <c r="N41" s="39"/>
      <c r="O41" s="39" t="s">
        <v>111</v>
      </c>
      <c r="P41" s="83" t="s">
        <v>211</v>
      </c>
    </row>
    <row r="42" spans="1:18" ht="47.25" customHeight="1" x14ac:dyDescent="0.2">
      <c r="A42" s="32" t="s">
        <v>79</v>
      </c>
      <c r="B42" s="63" t="s">
        <v>81</v>
      </c>
      <c r="C42" s="63" t="s">
        <v>112</v>
      </c>
      <c r="D42" s="32" t="s">
        <v>84</v>
      </c>
      <c r="E42" s="38">
        <v>2</v>
      </c>
      <c r="F42" s="40">
        <v>10</v>
      </c>
      <c r="G42" s="106">
        <v>0</v>
      </c>
      <c r="H42" s="107" t="s">
        <v>85</v>
      </c>
      <c r="I42" s="108">
        <v>46010</v>
      </c>
      <c r="J42" s="58">
        <v>5333824</v>
      </c>
      <c r="K42" s="58">
        <f t="shared" si="1"/>
        <v>106676480</v>
      </c>
      <c r="L42" s="58"/>
      <c r="M42" s="58"/>
      <c r="N42" s="39"/>
      <c r="O42" s="39" t="s">
        <v>113</v>
      </c>
      <c r="P42" s="83" t="s">
        <v>232</v>
      </c>
      <c r="Q42" s="64">
        <v>1</v>
      </c>
    </row>
    <row r="43" spans="1:18" ht="93" customHeight="1" x14ac:dyDescent="0.2">
      <c r="A43" s="32" t="s">
        <v>79</v>
      </c>
      <c r="B43" s="53" t="s">
        <v>80</v>
      </c>
      <c r="C43" s="53" t="s">
        <v>114</v>
      </c>
      <c r="D43" s="40" t="s">
        <v>84</v>
      </c>
      <c r="E43" s="38">
        <v>2</v>
      </c>
      <c r="F43" s="40">
        <v>10</v>
      </c>
      <c r="G43" s="106">
        <v>0</v>
      </c>
      <c r="H43" s="107" t="s">
        <v>85</v>
      </c>
      <c r="I43" s="108">
        <v>46010</v>
      </c>
      <c r="J43" s="58">
        <v>5333824</v>
      </c>
      <c r="K43" s="58">
        <f t="shared" si="1"/>
        <v>106676480</v>
      </c>
      <c r="L43" s="58"/>
      <c r="M43" s="58"/>
      <c r="N43" s="39"/>
      <c r="O43" s="39" t="s">
        <v>115</v>
      </c>
      <c r="P43" s="84" t="s">
        <v>228</v>
      </c>
      <c r="Q43" s="65"/>
    </row>
    <row r="44" spans="1:18" ht="15.75" customHeight="1" x14ac:dyDescent="0.2">
      <c r="A44" s="32" t="s">
        <v>79</v>
      </c>
      <c r="B44" s="53" t="s">
        <v>80</v>
      </c>
      <c r="C44" s="53" t="s">
        <v>116</v>
      </c>
      <c r="D44" s="32" t="s">
        <v>84</v>
      </c>
      <c r="E44" s="38">
        <v>1</v>
      </c>
      <c r="F44" s="40">
        <v>6</v>
      </c>
      <c r="G44" s="106">
        <v>0</v>
      </c>
      <c r="H44" s="107" t="s">
        <v>85</v>
      </c>
      <c r="I44" s="108">
        <v>46010</v>
      </c>
      <c r="J44" s="58">
        <v>5333824</v>
      </c>
      <c r="K44" s="58">
        <f t="shared" si="1"/>
        <v>32002944</v>
      </c>
      <c r="L44" s="58"/>
      <c r="M44" s="58"/>
      <c r="N44" s="39"/>
      <c r="O44" s="39" t="s">
        <v>117</v>
      </c>
      <c r="P44" s="88" t="s">
        <v>318</v>
      </c>
      <c r="Q44" s="45" t="s">
        <v>253</v>
      </c>
    </row>
    <row r="45" spans="1:18" ht="15.75" customHeight="1" x14ac:dyDescent="0.2">
      <c r="A45" s="32" t="s">
        <v>79</v>
      </c>
      <c r="B45" s="53" t="s">
        <v>80</v>
      </c>
      <c r="C45" s="53" t="s">
        <v>116</v>
      </c>
      <c r="D45" s="32" t="s">
        <v>84</v>
      </c>
      <c r="E45" s="38">
        <v>1</v>
      </c>
      <c r="F45" s="40">
        <v>10</v>
      </c>
      <c r="G45" s="106">
        <v>0</v>
      </c>
      <c r="H45" s="107" t="s">
        <v>85</v>
      </c>
      <c r="I45" s="108">
        <v>46010</v>
      </c>
      <c r="J45" s="58">
        <v>5333824</v>
      </c>
      <c r="K45" s="58">
        <f t="shared" si="1"/>
        <v>53338240</v>
      </c>
      <c r="L45" s="58"/>
      <c r="M45" s="58"/>
      <c r="N45" s="39"/>
      <c r="O45" s="39" t="s">
        <v>117</v>
      </c>
      <c r="P45" s="88" t="s">
        <v>218</v>
      </c>
      <c r="Q45" s="45" t="s">
        <v>325</v>
      </c>
      <c r="R45" s="45" t="s">
        <v>342</v>
      </c>
    </row>
    <row r="46" spans="1:18" ht="69" customHeight="1" x14ac:dyDescent="0.2">
      <c r="A46" s="32" t="s">
        <v>79</v>
      </c>
      <c r="B46" s="53" t="s">
        <v>80</v>
      </c>
      <c r="C46" s="53" t="s">
        <v>116</v>
      </c>
      <c r="D46" s="32" t="s">
        <v>84</v>
      </c>
      <c r="E46" s="38">
        <v>1</v>
      </c>
      <c r="F46" s="40">
        <v>10</v>
      </c>
      <c r="G46" s="106">
        <v>0</v>
      </c>
      <c r="H46" s="107" t="s">
        <v>85</v>
      </c>
      <c r="I46" s="108">
        <v>46010</v>
      </c>
      <c r="J46" s="58">
        <v>5333824</v>
      </c>
      <c r="K46" s="58">
        <f t="shared" si="1"/>
        <v>53338240</v>
      </c>
      <c r="L46" s="58"/>
      <c r="M46" s="58"/>
      <c r="N46" s="39"/>
      <c r="O46" s="39" t="s">
        <v>117</v>
      </c>
      <c r="P46" s="85" t="s">
        <v>320</v>
      </c>
      <c r="Q46" s="45" t="s">
        <v>253</v>
      </c>
    </row>
    <row r="47" spans="1:18" ht="69" customHeight="1" x14ac:dyDescent="0.2">
      <c r="A47" s="32" t="s">
        <v>79</v>
      </c>
      <c r="B47" s="53" t="s">
        <v>80</v>
      </c>
      <c r="C47" s="53" t="s">
        <v>116</v>
      </c>
      <c r="D47" s="32" t="s">
        <v>84</v>
      </c>
      <c r="E47" s="38">
        <v>1</v>
      </c>
      <c r="F47" s="40">
        <v>10</v>
      </c>
      <c r="G47" s="106">
        <v>0</v>
      </c>
      <c r="H47" s="107" t="s">
        <v>85</v>
      </c>
      <c r="I47" s="108">
        <v>46010</v>
      </c>
      <c r="J47" s="58">
        <v>5333824</v>
      </c>
      <c r="K47" s="58">
        <f t="shared" si="1"/>
        <v>53338240</v>
      </c>
      <c r="L47" s="58"/>
      <c r="M47" s="58"/>
      <c r="N47" s="39"/>
      <c r="O47" s="39" t="s">
        <v>117</v>
      </c>
      <c r="P47" s="85" t="s">
        <v>319</v>
      </c>
      <c r="Q47" s="45" t="s">
        <v>331</v>
      </c>
    </row>
    <row r="48" spans="1:18" ht="69" customHeight="1" x14ac:dyDescent="0.2">
      <c r="A48" s="32" t="s">
        <v>79</v>
      </c>
      <c r="B48" s="53" t="s">
        <v>80</v>
      </c>
      <c r="C48" s="53" t="s">
        <v>116</v>
      </c>
      <c r="D48" s="32" t="s">
        <v>84</v>
      </c>
      <c r="E48" s="38">
        <v>1</v>
      </c>
      <c r="F48" s="40">
        <v>10</v>
      </c>
      <c r="G48" s="106">
        <v>0</v>
      </c>
      <c r="H48" s="107" t="s">
        <v>85</v>
      </c>
      <c r="I48" s="108">
        <v>46010</v>
      </c>
      <c r="J48" s="58">
        <v>5333824</v>
      </c>
      <c r="K48" s="58">
        <f t="shared" si="1"/>
        <v>53338240</v>
      </c>
      <c r="L48" s="58"/>
      <c r="M48" s="58"/>
      <c r="N48" s="39"/>
      <c r="O48" s="39" t="s">
        <v>117</v>
      </c>
      <c r="P48" s="85" t="s">
        <v>291</v>
      </c>
    </row>
    <row r="49" spans="1:18" ht="48" customHeight="1" x14ac:dyDescent="0.2">
      <c r="A49" s="32" t="s">
        <v>79</v>
      </c>
      <c r="B49" s="53" t="s">
        <v>80</v>
      </c>
      <c r="C49" s="53" t="s">
        <v>118</v>
      </c>
      <c r="D49" s="32" t="s">
        <v>84</v>
      </c>
      <c r="E49" s="38">
        <v>1</v>
      </c>
      <c r="F49" s="40">
        <v>8</v>
      </c>
      <c r="G49" s="106">
        <v>0</v>
      </c>
      <c r="H49" s="107" t="s">
        <v>85</v>
      </c>
      <c r="I49" s="108">
        <v>46010</v>
      </c>
      <c r="J49" s="58">
        <v>5333824</v>
      </c>
      <c r="K49" s="58">
        <f t="shared" si="1"/>
        <v>42670592</v>
      </c>
      <c r="L49" s="58"/>
      <c r="M49" s="58"/>
      <c r="N49" s="39"/>
      <c r="O49" s="39" t="s">
        <v>119</v>
      </c>
      <c r="P49" s="172" t="s">
        <v>219</v>
      </c>
      <c r="Q49" s="45" t="s">
        <v>332</v>
      </c>
    </row>
    <row r="50" spans="1:18" ht="48" customHeight="1" x14ac:dyDescent="0.2">
      <c r="A50" s="32" t="s">
        <v>79</v>
      </c>
      <c r="B50" s="53" t="s">
        <v>80</v>
      </c>
      <c r="C50" s="53" t="s">
        <v>118</v>
      </c>
      <c r="D50" s="32" t="s">
        <v>84</v>
      </c>
      <c r="E50" s="38">
        <v>1</v>
      </c>
      <c r="F50" s="40">
        <v>10</v>
      </c>
      <c r="G50" s="106">
        <v>0</v>
      </c>
      <c r="H50" s="107" t="s">
        <v>85</v>
      </c>
      <c r="I50" s="108">
        <v>46010</v>
      </c>
      <c r="J50" s="58">
        <v>5333824</v>
      </c>
      <c r="K50" s="58">
        <f t="shared" si="1"/>
        <v>53338240</v>
      </c>
      <c r="L50" s="58"/>
      <c r="M50" s="58"/>
      <c r="N50" s="39"/>
      <c r="O50" s="39" t="s">
        <v>119</v>
      </c>
      <c r="P50" s="85" t="s">
        <v>292</v>
      </c>
      <c r="Q50" s="45" t="s">
        <v>325</v>
      </c>
      <c r="R50" s="45" t="s">
        <v>342</v>
      </c>
    </row>
    <row r="51" spans="1:18" ht="36" customHeight="1" x14ac:dyDescent="0.2">
      <c r="A51" s="32" t="s">
        <v>79</v>
      </c>
      <c r="B51" s="53" t="s">
        <v>80</v>
      </c>
      <c r="C51" s="53" t="s">
        <v>120</v>
      </c>
      <c r="D51" s="32" t="s">
        <v>84</v>
      </c>
      <c r="E51" s="38">
        <v>1</v>
      </c>
      <c r="F51" s="40">
        <v>6</v>
      </c>
      <c r="G51" s="106">
        <v>0</v>
      </c>
      <c r="H51" s="107" t="s">
        <v>85</v>
      </c>
      <c r="I51" s="108">
        <v>46010</v>
      </c>
      <c r="J51" s="58">
        <v>5333824</v>
      </c>
      <c r="K51" s="58">
        <f t="shared" si="1"/>
        <v>32002944</v>
      </c>
      <c r="L51" s="58"/>
      <c r="M51" s="58"/>
      <c r="N51" s="39"/>
      <c r="O51" s="39" t="s">
        <v>121</v>
      </c>
      <c r="P51" s="132" t="s">
        <v>277</v>
      </c>
      <c r="Q51" s="45" t="s">
        <v>253</v>
      </c>
    </row>
    <row r="52" spans="1:18" ht="34.5" customHeight="1" x14ac:dyDescent="0.2">
      <c r="A52" s="32" t="s">
        <v>79</v>
      </c>
      <c r="B52" s="53" t="s">
        <v>80</v>
      </c>
      <c r="C52" s="53" t="s">
        <v>120</v>
      </c>
      <c r="D52" s="32" t="s">
        <v>84</v>
      </c>
      <c r="E52" s="38">
        <v>1</v>
      </c>
      <c r="F52" s="40">
        <v>10</v>
      </c>
      <c r="G52" s="106">
        <v>0</v>
      </c>
      <c r="H52" s="107" t="s">
        <v>85</v>
      </c>
      <c r="I52" s="108">
        <v>46010</v>
      </c>
      <c r="J52" s="58">
        <v>5333824</v>
      </c>
      <c r="K52" s="58">
        <f t="shared" si="1"/>
        <v>53338240</v>
      </c>
      <c r="L52" s="58"/>
      <c r="M52" s="58"/>
      <c r="N52" s="39"/>
      <c r="O52" s="39" t="s">
        <v>121</v>
      </c>
      <c r="P52" s="132" t="s">
        <v>122</v>
      </c>
    </row>
    <row r="53" spans="1:18" ht="34.5" customHeight="1" x14ac:dyDescent="0.2">
      <c r="A53" s="32" t="s">
        <v>79</v>
      </c>
      <c r="B53" s="53" t="s">
        <v>80</v>
      </c>
      <c r="C53" s="53" t="s">
        <v>123</v>
      </c>
      <c r="D53" s="32" t="s">
        <v>84</v>
      </c>
      <c r="E53" s="38">
        <v>1</v>
      </c>
      <c r="F53" s="40">
        <v>10</v>
      </c>
      <c r="G53" s="106">
        <v>0</v>
      </c>
      <c r="H53" s="107" t="s">
        <v>85</v>
      </c>
      <c r="I53" s="108">
        <v>46010</v>
      </c>
      <c r="J53" s="58">
        <v>5333824</v>
      </c>
      <c r="K53" s="58">
        <f t="shared" si="1"/>
        <v>53338240</v>
      </c>
      <c r="L53" s="58"/>
      <c r="M53" s="58"/>
      <c r="N53" s="39"/>
      <c r="O53" s="39" t="s">
        <v>124</v>
      </c>
      <c r="P53" s="89"/>
      <c r="Q53" s="45" t="s">
        <v>253</v>
      </c>
    </row>
    <row r="54" spans="1:18" ht="44.25" customHeight="1" x14ac:dyDescent="0.2">
      <c r="A54" s="32" t="s">
        <v>79</v>
      </c>
      <c r="B54" s="53" t="s">
        <v>80</v>
      </c>
      <c r="C54" s="53" t="s">
        <v>126</v>
      </c>
      <c r="D54" s="32" t="s">
        <v>84</v>
      </c>
      <c r="E54" s="38">
        <v>1</v>
      </c>
      <c r="F54" s="40">
        <v>10</v>
      </c>
      <c r="G54" s="106">
        <v>0</v>
      </c>
      <c r="H54" s="107" t="s">
        <v>85</v>
      </c>
      <c r="I54" s="108">
        <v>46010</v>
      </c>
      <c r="J54" s="58">
        <v>5333824</v>
      </c>
      <c r="K54" s="58">
        <f t="shared" si="1"/>
        <v>53338240</v>
      </c>
      <c r="L54" s="58"/>
      <c r="M54" s="58"/>
      <c r="N54" s="39"/>
      <c r="O54" s="39" t="s">
        <v>127</v>
      </c>
      <c r="P54" s="60" t="s">
        <v>204</v>
      </c>
      <c r="Q54" s="60"/>
    </row>
    <row r="55" spans="1:18" ht="75.75" customHeight="1" x14ac:dyDescent="0.2">
      <c r="A55" s="32" t="s">
        <v>79</v>
      </c>
      <c r="B55" s="53" t="s">
        <v>80</v>
      </c>
      <c r="C55" s="53" t="s">
        <v>126</v>
      </c>
      <c r="D55" s="32" t="s">
        <v>84</v>
      </c>
      <c r="E55" s="38">
        <v>1</v>
      </c>
      <c r="F55" s="40">
        <v>10</v>
      </c>
      <c r="G55" s="106">
        <v>0</v>
      </c>
      <c r="H55" s="107" t="s">
        <v>85</v>
      </c>
      <c r="I55" s="108">
        <v>46010</v>
      </c>
      <c r="J55" s="58">
        <v>5333824</v>
      </c>
      <c r="K55" s="58">
        <f t="shared" si="1"/>
        <v>53338240</v>
      </c>
      <c r="L55" s="58"/>
      <c r="M55" s="58"/>
      <c r="N55" s="39"/>
      <c r="O55" s="39" t="s">
        <v>127</v>
      </c>
      <c r="P55" s="133" t="s">
        <v>311</v>
      </c>
      <c r="Q55" s="133" t="s">
        <v>253</v>
      </c>
    </row>
    <row r="56" spans="1:18" ht="75.75" customHeight="1" x14ac:dyDescent="0.2">
      <c r="A56" s="32" t="s">
        <v>79</v>
      </c>
      <c r="B56" s="53" t="s">
        <v>80</v>
      </c>
      <c r="C56" s="53" t="s">
        <v>126</v>
      </c>
      <c r="D56" s="32" t="s">
        <v>84</v>
      </c>
      <c r="E56" s="38">
        <v>1</v>
      </c>
      <c r="F56" s="40">
        <v>10</v>
      </c>
      <c r="G56" s="106">
        <v>0</v>
      </c>
      <c r="H56" s="107" t="s">
        <v>85</v>
      </c>
      <c r="I56" s="108">
        <v>46010</v>
      </c>
      <c r="J56" s="58">
        <v>5333824</v>
      </c>
      <c r="K56" s="58">
        <f t="shared" si="1"/>
        <v>53338240</v>
      </c>
      <c r="L56" s="58"/>
      <c r="M56" s="58"/>
      <c r="N56" s="39"/>
      <c r="O56" s="39" t="s">
        <v>127</v>
      </c>
      <c r="P56" s="133" t="s">
        <v>312</v>
      </c>
      <c r="Q56" s="133"/>
    </row>
    <row r="57" spans="1:18" ht="36.75" customHeight="1" x14ac:dyDescent="0.2">
      <c r="A57" s="32" t="s">
        <v>79</v>
      </c>
      <c r="B57" s="53" t="s">
        <v>80</v>
      </c>
      <c r="C57" s="53" t="s">
        <v>126</v>
      </c>
      <c r="D57" s="32" t="s">
        <v>84</v>
      </c>
      <c r="E57" s="38">
        <v>1</v>
      </c>
      <c r="F57" s="40">
        <v>10</v>
      </c>
      <c r="G57" s="106">
        <v>0</v>
      </c>
      <c r="H57" s="107" t="s">
        <v>85</v>
      </c>
      <c r="I57" s="108">
        <v>46010</v>
      </c>
      <c r="J57" s="58">
        <v>5333824</v>
      </c>
      <c r="K57" s="58">
        <f t="shared" si="1"/>
        <v>53338240</v>
      </c>
      <c r="L57" s="58"/>
      <c r="M57" s="58"/>
      <c r="N57" s="39"/>
      <c r="O57" s="39" t="s">
        <v>127</v>
      </c>
      <c r="P57" s="65" t="s">
        <v>244</v>
      </c>
      <c r="Q57" s="65"/>
    </row>
    <row r="58" spans="1:18" ht="84.75" customHeight="1" x14ac:dyDescent="0.2">
      <c r="A58" s="32" t="s">
        <v>79</v>
      </c>
      <c r="B58" s="53" t="s">
        <v>80</v>
      </c>
      <c r="C58" s="53" t="s">
        <v>128</v>
      </c>
      <c r="D58" s="32" t="s">
        <v>84</v>
      </c>
      <c r="E58" s="38">
        <v>2</v>
      </c>
      <c r="F58" s="40">
        <v>10</v>
      </c>
      <c r="G58" s="106">
        <v>0</v>
      </c>
      <c r="H58" s="107" t="s">
        <v>85</v>
      </c>
      <c r="I58" s="108">
        <v>46010</v>
      </c>
      <c r="J58" s="58">
        <v>5333824</v>
      </c>
      <c r="K58" s="58">
        <f t="shared" si="1"/>
        <v>106676480</v>
      </c>
      <c r="L58" s="58"/>
      <c r="M58" s="58"/>
      <c r="N58" s="39"/>
      <c r="O58" s="39" t="s">
        <v>129</v>
      </c>
      <c r="P58" s="88" t="s">
        <v>294</v>
      </c>
      <c r="Q58" s="88" t="s">
        <v>308</v>
      </c>
    </row>
    <row r="59" spans="1:18" ht="84.75" customHeight="1" x14ac:dyDescent="0.2">
      <c r="A59" s="32" t="s">
        <v>79</v>
      </c>
      <c r="B59" s="53" t="s">
        <v>80</v>
      </c>
      <c r="C59" s="53" t="s">
        <v>128</v>
      </c>
      <c r="D59" s="32" t="s">
        <v>84</v>
      </c>
      <c r="E59" s="38">
        <v>1</v>
      </c>
      <c r="F59" s="40">
        <v>10</v>
      </c>
      <c r="G59" s="106">
        <v>0</v>
      </c>
      <c r="H59" s="107" t="s">
        <v>85</v>
      </c>
      <c r="I59" s="108">
        <v>46010</v>
      </c>
      <c r="J59" s="58">
        <v>5333824</v>
      </c>
      <c r="K59" s="58">
        <f t="shared" si="1"/>
        <v>53338240</v>
      </c>
      <c r="L59" s="58"/>
      <c r="M59" s="58"/>
      <c r="N59" s="39"/>
      <c r="O59" s="39" t="s">
        <v>129</v>
      </c>
      <c r="P59" s="88" t="s">
        <v>293</v>
      </c>
      <c r="Q59" s="88" t="s">
        <v>325</v>
      </c>
    </row>
    <row r="60" spans="1:18" ht="48" customHeight="1" x14ac:dyDescent="0.2">
      <c r="A60" s="32" t="s">
        <v>79</v>
      </c>
      <c r="B60" s="53" t="s">
        <v>80</v>
      </c>
      <c r="C60" s="53" t="s">
        <v>130</v>
      </c>
      <c r="D60" s="32" t="s">
        <v>84</v>
      </c>
      <c r="E60" s="38">
        <v>1</v>
      </c>
      <c r="F60" s="40">
        <v>10</v>
      </c>
      <c r="G60" s="106">
        <v>0</v>
      </c>
      <c r="H60" s="107" t="s">
        <v>85</v>
      </c>
      <c r="I60" s="108">
        <v>46010</v>
      </c>
      <c r="J60" s="58">
        <v>5333824</v>
      </c>
      <c r="K60" s="58">
        <f t="shared" si="1"/>
        <v>53338240</v>
      </c>
      <c r="L60" s="58"/>
      <c r="M60" s="58"/>
      <c r="N60" s="39"/>
      <c r="O60" s="39" t="s">
        <v>131</v>
      </c>
      <c r="P60" s="171" t="s">
        <v>245</v>
      </c>
      <c r="Q60" s="45" t="s">
        <v>253</v>
      </c>
    </row>
    <row r="61" spans="1:18" ht="48" customHeight="1" x14ac:dyDescent="0.2">
      <c r="A61" s="32" t="s">
        <v>79</v>
      </c>
      <c r="B61" s="53" t="s">
        <v>80</v>
      </c>
      <c r="C61" s="53" t="s">
        <v>130</v>
      </c>
      <c r="D61" s="32" t="s">
        <v>84</v>
      </c>
      <c r="E61" s="38">
        <v>1</v>
      </c>
      <c r="F61" s="40">
        <v>10</v>
      </c>
      <c r="G61" s="106">
        <v>0</v>
      </c>
      <c r="H61" s="107" t="s">
        <v>85</v>
      </c>
      <c r="I61" s="108">
        <v>46010</v>
      </c>
      <c r="J61" s="58">
        <v>5333824</v>
      </c>
      <c r="K61" s="58">
        <f t="shared" si="1"/>
        <v>53338240</v>
      </c>
      <c r="L61" s="58"/>
      <c r="M61" s="58"/>
      <c r="N61" s="39"/>
      <c r="O61" s="39" t="s">
        <v>131</v>
      </c>
      <c r="P61" s="88" t="s">
        <v>246</v>
      </c>
      <c r="Q61" s="171"/>
    </row>
    <row r="62" spans="1:18" ht="35.25" customHeight="1" x14ac:dyDescent="0.2">
      <c r="A62" s="32" t="s">
        <v>79</v>
      </c>
      <c r="B62" s="53" t="s">
        <v>80</v>
      </c>
      <c r="C62" s="53" t="s">
        <v>344</v>
      </c>
      <c r="D62" s="32" t="s">
        <v>84</v>
      </c>
      <c r="E62" s="38">
        <v>1</v>
      </c>
      <c r="F62" s="40">
        <v>10</v>
      </c>
      <c r="G62" s="106">
        <v>0</v>
      </c>
      <c r="H62" s="107" t="s">
        <v>85</v>
      </c>
      <c r="I62" s="108">
        <v>46010</v>
      </c>
      <c r="J62" s="58">
        <v>5333824</v>
      </c>
      <c r="K62" s="58">
        <f t="shared" si="1"/>
        <v>53338240</v>
      </c>
      <c r="L62" s="58"/>
      <c r="M62" s="58"/>
      <c r="N62" s="39"/>
      <c r="O62" s="39" t="s">
        <v>133</v>
      </c>
      <c r="P62" s="85" t="s">
        <v>134</v>
      </c>
      <c r="Q62" s="45" t="s">
        <v>325</v>
      </c>
    </row>
    <row r="63" spans="1:18" ht="41.25" customHeight="1" x14ac:dyDescent="0.2">
      <c r="A63" s="32" t="s">
        <v>79</v>
      </c>
      <c r="B63" s="53" t="s">
        <v>80</v>
      </c>
      <c r="C63" s="105" t="s">
        <v>222</v>
      </c>
      <c r="D63" s="32" t="s">
        <v>84</v>
      </c>
      <c r="E63" s="38">
        <v>1</v>
      </c>
      <c r="F63" s="40">
        <v>6</v>
      </c>
      <c r="G63" s="106">
        <v>0</v>
      </c>
      <c r="H63" s="107" t="s">
        <v>85</v>
      </c>
      <c r="I63" s="108">
        <v>46010</v>
      </c>
      <c r="J63" s="58">
        <v>5333824</v>
      </c>
      <c r="K63" s="58">
        <f t="shared" si="1"/>
        <v>32002944</v>
      </c>
      <c r="L63" s="58"/>
      <c r="M63" s="58"/>
      <c r="N63" s="39"/>
      <c r="O63" s="39" t="s">
        <v>133</v>
      </c>
      <c r="P63" s="88" t="s">
        <v>324</v>
      </c>
      <c r="Q63" s="45" t="s">
        <v>253</v>
      </c>
    </row>
    <row r="64" spans="1:18" ht="34.5" customHeight="1" x14ac:dyDescent="0.2">
      <c r="A64" s="32" t="s">
        <v>79</v>
      </c>
      <c r="B64" s="53" t="s">
        <v>80</v>
      </c>
      <c r="C64" s="105" t="s">
        <v>222</v>
      </c>
      <c r="D64" s="32" t="s">
        <v>84</v>
      </c>
      <c r="E64" s="38">
        <v>1</v>
      </c>
      <c r="F64" s="40">
        <v>10</v>
      </c>
      <c r="G64" s="106">
        <v>9</v>
      </c>
      <c r="H64" s="107" t="s">
        <v>85</v>
      </c>
      <c r="I64" s="108">
        <v>46010</v>
      </c>
      <c r="J64" s="58">
        <v>5333824</v>
      </c>
      <c r="K64" s="58">
        <f t="shared" si="1"/>
        <v>54938387.200000003</v>
      </c>
      <c r="L64" s="58"/>
      <c r="M64" s="58"/>
      <c r="N64" s="39"/>
      <c r="O64" s="39" t="s">
        <v>133</v>
      </c>
      <c r="P64" s="88" t="s">
        <v>135</v>
      </c>
      <c r="Q64" s="45" t="s">
        <v>325</v>
      </c>
    </row>
    <row r="65" spans="1:18" ht="131.25" customHeight="1" x14ac:dyDescent="0.2">
      <c r="A65" s="32" t="s">
        <v>79</v>
      </c>
      <c r="B65" s="53" t="s">
        <v>80</v>
      </c>
      <c r="C65" s="53" t="s">
        <v>136</v>
      </c>
      <c r="D65" s="32" t="s">
        <v>84</v>
      </c>
      <c r="E65" s="38">
        <v>2</v>
      </c>
      <c r="F65" s="40">
        <v>10</v>
      </c>
      <c r="G65" s="106">
        <v>0</v>
      </c>
      <c r="H65" s="107" t="s">
        <v>85</v>
      </c>
      <c r="I65" s="108">
        <v>46010</v>
      </c>
      <c r="J65" s="58">
        <v>5333824</v>
      </c>
      <c r="K65" s="58">
        <f t="shared" si="1"/>
        <v>106676480</v>
      </c>
      <c r="L65" s="58"/>
      <c r="M65" s="58"/>
      <c r="N65" s="39"/>
      <c r="O65" s="39" t="s">
        <v>137</v>
      </c>
      <c r="P65" s="83" t="s">
        <v>345</v>
      </c>
      <c r="Q65" s="65" t="s">
        <v>308</v>
      </c>
    </row>
    <row r="66" spans="1:18" ht="131.25" customHeight="1" x14ac:dyDescent="0.2">
      <c r="A66" s="32" t="s">
        <v>79</v>
      </c>
      <c r="B66" s="53" t="s">
        <v>80</v>
      </c>
      <c r="C66" s="53" t="s">
        <v>136</v>
      </c>
      <c r="D66" s="32" t="s">
        <v>84</v>
      </c>
      <c r="E66" s="38">
        <v>5</v>
      </c>
      <c r="F66" s="40">
        <v>10</v>
      </c>
      <c r="G66" s="106">
        <v>0</v>
      </c>
      <c r="H66" s="107" t="s">
        <v>85</v>
      </c>
      <c r="I66" s="108">
        <v>46010</v>
      </c>
      <c r="J66" s="58">
        <v>5333824</v>
      </c>
      <c r="K66" s="58">
        <f t="shared" si="1"/>
        <v>266691200</v>
      </c>
      <c r="L66" s="58"/>
      <c r="M66" s="58"/>
      <c r="N66" s="39"/>
      <c r="O66" s="39" t="s">
        <v>137</v>
      </c>
      <c r="P66" s="83" t="s">
        <v>297</v>
      </c>
      <c r="Q66" s="65" t="s">
        <v>333</v>
      </c>
      <c r="R66" s="45" t="s">
        <v>223</v>
      </c>
    </row>
    <row r="67" spans="1:18" ht="45.75" customHeight="1" x14ac:dyDescent="0.2">
      <c r="A67" s="32" t="s">
        <v>79</v>
      </c>
      <c r="B67" s="53" t="s">
        <v>80</v>
      </c>
      <c r="C67" s="53" t="s">
        <v>138</v>
      </c>
      <c r="D67" s="32" t="s">
        <v>84</v>
      </c>
      <c r="E67" s="38">
        <v>1</v>
      </c>
      <c r="F67" s="40">
        <v>10</v>
      </c>
      <c r="G67" s="106">
        <v>0</v>
      </c>
      <c r="H67" s="107" t="s">
        <v>85</v>
      </c>
      <c r="I67" s="108">
        <v>46010</v>
      </c>
      <c r="J67" s="58">
        <v>5333824</v>
      </c>
      <c r="K67" s="58">
        <f t="shared" si="1"/>
        <v>53338240</v>
      </c>
      <c r="L67" s="58"/>
      <c r="M67" s="58"/>
      <c r="N67" s="39"/>
      <c r="O67" s="39"/>
      <c r="P67" s="89" t="s">
        <v>139</v>
      </c>
      <c r="Q67" s="45" t="s">
        <v>325</v>
      </c>
    </row>
    <row r="68" spans="1:18" ht="47.25" customHeight="1" x14ac:dyDescent="0.2">
      <c r="A68" s="32" t="s">
        <v>79</v>
      </c>
      <c r="B68" s="53" t="s">
        <v>80</v>
      </c>
      <c r="C68" s="53" t="s">
        <v>140</v>
      </c>
      <c r="D68" s="32" t="s">
        <v>84</v>
      </c>
      <c r="E68" s="38">
        <v>2</v>
      </c>
      <c r="F68" s="40">
        <v>8</v>
      </c>
      <c r="G68" s="106">
        <v>0</v>
      </c>
      <c r="H68" s="107" t="s">
        <v>85</v>
      </c>
      <c r="I68" s="108">
        <v>46010</v>
      </c>
      <c r="J68" s="58">
        <v>0</v>
      </c>
      <c r="K68" s="58">
        <f t="shared" si="1"/>
        <v>0</v>
      </c>
      <c r="L68" s="41">
        <v>3911475</v>
      </c>
      <c r="M68" s="41">
        <f>(L68*F68)+((L68/30)*G68)</f>
        <v>31291800</v>
      </c>
      <c r="N68" s="39"/>
      <c r="O68" s="39" t="s">
        <v>141</v>
      </c>
      <c r="P68" s="98" t="s">
        <v>298</v>
      </c>
      <c r="Q68" s="66" t="s">
        <v>334</v>
      </c>
    </row>
    <row r="69" spans="1:18" ht="44.25" customHeight="1" x14ac:dyDescent="0.2">
      <c r="A69" s="32" t="s">
        <v>79</v>
      </c>
      <c r="B69" s="53" t="s">
        <v>80</v>
      </c>
      <c r="C69" s="53" t="s">
        <v>142</v>
      </c>
      <c r="D69" s="32" t="s">
        <v>84</v>
      </c>
      <c r="E69" s="38">
        <v>1</v>
      </c>
      <c r="F69" s="40">
        <v>10</v>
      </c>
      <c r="G69" s="106">
        <v>0</v>
      </c>
      <c r="H69" s="107" t="s">
        <v>85</v>
      </c>
      <c r="I69" s="108">
        <v>46010</v>
      </c>
      <c r="J69" s="58">
        <v>5333824</v>
      </c>
      <c r="K69" s="58">
        <f t="shared" si="1"/>
        <v>53338240</v>
      </c>
      <c r="L69" s="58"/>
      <c r="M69" s="58"/>
      <c r="N69" s="39"/>
      <c r="O69" s="39" t="s">
        <v>143</v>
      </c>
      <c r="P69" s="83" t="s">
        <v>299</v>
      </c>
      <c r="Q69" s="67"/>
    </row>
    <row r="70" spans="1:18" ht="46.5" customHeight="1" x14ac:dyDescent="0.2">
      <c r="A70" s="32" t="s">
        <v>79</v>
      </c>
      <c r="B70" s="53" t="s">
        <v>80</v>
      </c>
      <c r="C70" s="53" t="s">
        <v>142</v>
      </c>
      <c r="D70" s="32" t="s">
        <v>84</v>
      </c>
      <c r="E70" s="38">
        <v>1</v>
      </c>
      <c r="F70" s="40">
        <v>8</v>
      </c>
      <c r="G70" s="106">
        <v>0</v>
      </c>
      <c r="H70" s="107" t="s">
        <v>85</v>
      </c>
      <c r="I70" s="108">
        <v>46010</v>
      </c>
      <c r="J70" s="58">
        <v>5333824</v>
      </c>
      <c r="K70" s="58">
        <f t="shared" si="1"/>
        <v>42670592</v>
      </c>
      <c r="L70" s="58"/>
      <c r="M70" s="58"/>
      <c r="N70" s="39"/>
      <c r="O70" s="39" t="s">
        <v>143</v>
      </c>
      <c r="P70" s="90" t="s">
        <v>236</v>
      </c>
      <c r="Q70" s="45" t="s">
        <v>325</v>
      </c>
    </row>
    <row r="71" spans="1:18" ht="46.5" customHeight="1" x14ac:dyDescent="0.2">
      <c r="A71" s="32" t="s">
        <v>79</v>
      </c>
      <c r="B71" s="53" t="s">
        <v>80</v>
      </c>
      <c r="C71" s="53" t="s">
        <v>142</v>
      </c>
      <c r="D71" s="32" t="s">
        <v>84</v>
      </c>
      <c r="E71" s="38">
        <v>1</v>
      </c>
      <c r="F71" s="40">
        <v>10</v>
      </c>
      <c r="G71" s="106">
        <v>0</v>
      </c>
      <c r="H71" s="107" t="s">
        <v>85</v>
      </c>
      <c r="I71" s="108">
        <v>46010</v>
      </c>
      <c r="J71" s="58">
        <v>5333824</v>
      </c>
      <c r="K71" s="58">
        <f t="shared" si="1"/>
        <v>53338240</v>
      </c>
      <c r="L71" s="58"/>
      <c r="M71" s="58"/>
      <c r="N71" s="39"/>
      <c r="O71" s="39" t="s">
        <v>143</v>
      </c>
      <c r="P71" s="90" t="s">
        <v>235</v>
      </c>
      <c r="Q71" s="45">
        <v>1</v>
      </c>
    </row>
    <row r="72" spans="1:18" ht="29.25" customHeight="1" x14ac:dyDescent="0.2">
      <c r="A72" s="32" t="s">
        <v>79</v>
      </c>
      <c r="B72" s="53" t="s">
        <v>80</v>
      </c>
      <c r="C72" s="53" t="s">
        <v>144</v>
      </c>
      <c r="D72" s="32" t="s">
        <v>84</v>
      </c>
      <c r="E72" s="38">
        <v>1</v>
      </c>
      <c r="F72" s="40">
        <v>10</v>
      </c>
      <c r="G72" s="106">
        <v>9</v>
      </c>
      <c r="H72" s="107" t="s">
        <v>85</v>
      </c>
      <c r="I72" s="108">
        <v>46010</v>
      </c>
      <c r="J72" s="58">
        <v>5333824</v>
      </c>
      <c r="K72" s="58">
        <f t="shared" si="1"/>
        <v>54938387.200000003</v>
      </c>
      <c r="L72" s="58"/>
      <c r="M72" s="58"/>
      <c r="N72" s="39"/>
      <c r="O72" s="39" t="s">
        <v>145</v>
      </c>
      <c r="P72" s="90" t="s">
        <v>215</v>
      </c>
      <c r="Q72" s="45" t="s">
        <v>325</v>
      </c>
    </row>
    <row r="73" spans="1:18" ht="36.75" customHeight="1" x14ac:dyDescent="0.2">
      <c r="A73" s="32" t="s">
        <v>79</v>
      </c>
      <c r="B73" s="53" t="s">
        <v>80</v>
      </c>
      <c r="C73" s="53" t="s">
        <v>144</v>
      </c>
      <c r="D73" s="32" t="s">
        <v>84</v>
      </c>
      <c r="E73" s="38">
        <v>1</v>
      </c>
      <c r="F73" s="40">
        <v>10</v>
      </c>
      <c r="G73" s="106">
        <v>0</v>
      </c>
      <c r="H73" s="107" t="s">
        <v>85</v>
      </c>
      <c r="I73" s="108">
        <v>46010</v>
      </c>
      <c r="J73" s="58">
        <v>5333824</v>
      </c>
      <c r="K73" s="58">
        <f t="shared" si="1"/>
        <v>53338240</v>
      </c>
      <c r="L73" s="58"/>
      <c r="M73" s="58"/>
      <c r="N73" s="39"/>
      <c r="O73" s="39" t="s">
        <v>145</v>
      </c>
      <c r="P73" s="91" t="s">
        <v>289</v>
      </c>
      <c r="Q73" s="66" t="s">
        <v>253</v>
      </c>
    </row>
    <row r="74" spans="1:18" ht="36.75" customHeight="1" x14ac:dyDescent="0.2">
      <c r="A74" s="32" t="s">
        <v>79</v>
      </c>
      <c r="B74" s="53" t="s">
        <v>80</v>
      </c>
      <c r="C74" s="53" t="s">
        <v>144</v>
      </c>
      <c r="D74" s="32" t="s">
        <v>84</v>
      </c>
      <c r="E74" s="38">
        <v>1</v>
      </c>
      <c r="F74" s="40">
        <v>10</v>
      </c>
      <c r="G74" s="106">
        <v>0</v>
      </c>
      <c r="H74" s="107" t="s">
        <v>85</v>
      </c>
      <c r="I74" s="108">
        <v>46010</v>
      </c>
      <c r="J74" s="58">
        <v>5333824</v>
      </c>
      <c r="K74" s="58">
        <f t="shared" si="1"/>
        <v>53338240</v>
      </c>
      <c r="L74" s="58"/>
      <c r="M74" s="58"/>
      <c r="N74" s="39"/>
      <c r="O74" s="39" t="s">
        <v>145</v>
      </c>
      <c r="P74" s="91" t="s">
        <v>300</v>
      </c>
      <c r="Q74" s="66" t="s">
        <v>325</v>
      </c>
    </row>
    <row r="75" spans="1:18" ht="27.75" customHeight="1" x14ac:dyDescent="0.2">
      <c r="A75" s="32" t="s">
        <v>79</v>
      </c>
      <c r="B75" s="53" t="s">
        <v>82</v>
      </c>
      <c r="C75" s="53" t="s">
        <v>146</v>
      </c>
      <c r="D75" s="32" t="s">
        <v>84</v>
      </c>
      <c r="E75" s="38">
        <v>1</v>
      </c>
      <c r="F75" s="40">
        <v>10</v>
      </c>
      <c r="G75" s="106">
        <v>9</v>
      </c>
      <c r="H75" s="107" t="s">
        <v>85</v>
      </c>
      <c r="I75" s="108">
        <v>46010</v>
      </c>
      <c r="J75" s="58">
        <v>5333824</v>
      </c>
      <c r="K75" s="58">
        <f t="shared" si="1"/>
        <v>54938387.200000003</v>
      </c>
      <c r="L75" s="58"/>
      <c r="M75" s="58"/>
      <c r="N75" s="39"/>
      <c r="O75" s="39" t="s">
        <v>147</v>
      </c>
      <c r="P75" s="92" t="s">
        <v>148</v>
      </c>
    </row>
    <row r="76" spans="1:18" ht="30" customHeight="1" x14ac:dyDescent="0.2">
      <c r="A76" s="32" t="s">
        <v>79</v>
      </c>
      <c r="B76" s="53" t="s">
        <v>82</v>
      </c>
      <c r="C76" s="36" t="s">
        <v>149</v>
      </c>
      <c r="D76" s="32" t="s">
        <v>84</v>
      </c>
      <c r="E76" s="38">
        <v>1</v>
      </c>
      <c r="F76" s="40">
        <v>10</v>
      </c>
      <c r="G76" s="106">
        <v>0</v>
      </c>
      <c r="H76" s="107" t="s">
        <v>85</v>
      </c>
      <c r="I76" s="108">
        <v>46010</v>
      </c>
      <c r="J76" s="58">
        <v>5333824</v>
      </c>
      <c r="K76" s="58">
        <f t="shared" si="1"/>
        <v>53338240</v>
      </c>
      <c r="L76" s="58"/>
      <c r="M76" s="58"/>
      <c r="N76" s="39"/>
      <c r="O76" s="39" t="s">
        <v>150</v>
      </c>
      <c r="P76" s="93" t="s">
        <v>151</v>
      </c>
    </row>
    <row r="77" spans="1:18" ht="36.75" customHeight="1" x14ac:dyDescent="0.2">
      <c r="A77" s="32" t="s">
        <v>79</v>
      </c>
      <c r="B77" s="53" t="s">
        <v>82</v>
      </c>
      <c r="C77" s="36" t="s">
        <v>152</v>
      </c>
      <c r="D77" s="32" t="s">
        <v>84</v>
      </c>
      <c r="E77" s="38">
        <v>1</v>
      </c>
      <c r="F77" s="40">
        <v>10</v>
      </c>
      <c r="G77" s="106">
        <v>0</v>
      </c>
      <c r="H77" s="107" t="s">
        <v>85</v>
      </c>
      <c r="I77" s="108">
        <v>46010</v>
      </c>
      <c r="J77" s="58">
        <v>5333824</v>
      </c>
      <c r="K77" s="58">
        <f t="shared" si="1"/>
        <v>53338240</v>
      </c>
      <c r="L77" s="58"/>
      <c r="M77" s="58"/>
      <c r="N77" s="39"/>
      <c r="O77" s="39" t="s">
        <v>153</v>
      </c>
      <c r="P77" s="173" t="s">
        <v>229</v>
      </c>
      <c r="Q77" s="174" t="s">
        <v>253</v>
      </c>
    </row>
    <row r="78" spans="1:18" ht="71.25" customHeight="1" x14ac:dyDescent="0.2">
      <c r="A78" s="32" t="s">
        <v>79</v>
      </c>
      <c r="B78" s="63" t="s">
        <v>80</v>
      </c>
      <c r="C78" s="68" t="s">
        <v>154</v>
      </c>
      <c r="D78" s="32" t="s">
        <v>84</v>
      </c>
      <c r="E78" s="38">
        <v>3</v>
      </c>
      <c r="F78" s="40">
        <v>10</v>
      </c>
      <c r="G78" s="106">
        <v>0</v>
      </c>
      <c r="H78" s="107" t="s">
        <v>85</v>
      </c>
      <c r="I78" s="108">
        <v>46010</v>
      </c>
      <c r="J78" s="58">
        <v>5333824</v>
      </c>
      <c r="K78" s="58">
        <f t="shared" si="1"/>
        <v>160014720</v>
      </c>
      <c r="L78" s="58"/>
      <c r="M78" s="58"/>
      <c r="N78" s="39"/>
      <c r="O78" s="39" t="s">
        <v>155</v>
      </c>
      <c r="P78" s="94" t="s">
        <v>216</v>
      </c>
      <c r="Q78" s="69" t="s">
        <v>335</v>
      </c>
    </row>
    <row r="79" spans="1:18" ht="120.75" customHeight="1" x14ac:dyDescent="0.2">
      <c r="A79" s="32" t="s">
        <v>79</v>
      </c>
      <c r="B79" s="63" t="s">
        <v>80</v>
      </c>
      <c r="C79" s="141" t="s">
        <v>221</v>
      </c>
      <c r="D79" s="32" t="s">
        <v>84</v>
      </c>
      <c r="E79" s="38">
        <v>1</v>
      </c>
      <c r="F79" s="40">
        <v>6</v>
      </c>
      <c r="G79" s="106">
        <v>0</v>
      </c>
      <c r="H79" s="107" t="s">
        <v>85</v>
      </c>
      <c r="I79" s="108">
        <v>46010</v>
      </c>
      <c r="J79" s="58">
        <v>5333824</v>
      </c>
      <c r="K79" s="58">
        <f t="shared" si="1"/>
        <v>32002944</v>
      </c>
      <c r="L79" s="58"/>
      <c r="M79" s="58"/>
      <c r="N79" s="39"/>
      <c r="O79" s="39" t="s">
        <v>156</v>
      </c>
      <c r="P79" s="83" t="s">
        <v>275</v>
      </c>
      <c r="Q79" s="142" t="s">
        <v>289</v>
      </c>
    </row>
    <row r="80" spans="1:18" ht="120.75" customHeight="1" x14ac:dyDescent="0.2">
      <c r="A80" s="32" t="s">
        <v>79</v>
      </c>
      <c r="B80" s="63" t="s">
        <v>80</v>
      </c>
      <c r="C80" s="141" t="s">
        <v>221</v>
      </c>
      <c r="D80" s="32" t="s">
        <v>84</v>
      </c>
      <c r="E80" s="38">
        <v>1</v>
      </c>
      <c r="F80" s="40">
        <v>10</v>
      </c>
      <c r="G80" s="106">
        <v>0</v>
      </c>
      <c r="H80" s="107" t="s">
        <v>85</v>
      </c>
      <c r="I80" s="108">
        <v>46010</v>
      </c>
      <c r="J80" s="58">
        <v>5333824</v>
      </c>
      <c r="K80" s="58">
        <f t="shared" si="1"/>
        <v>53338240</v>
      </c>
      <c r="L80" s="58"/>
      <c r="M80" s="58"/>
      <c r="N80" s="39"/>
      <c r="O80" s="39" t="s">
        <v>156</v>
      </c>
      <c r="P80" s="83" t="s">
        <v>253</v>
      </c>
      <c r="Q80" s="142" t="s">
        <v>276</v>
      </c>
    </row>
    <row r="81" spans="1:18" ht="120.75" customHeight="1" x14ac:dyDescent="0.2">
      <c r="A81" s="32" t="s">
        <v>79</v>
      </c>
      <c r="B81" s="63" t="s">
        <v>80</v>
      </c>
      <c r="C81" s="141" t="s">
        <v>221</v>
      </c>
      <c r="D81" s="32" t="s">
        <v>84</v>
      </c>
      <c r="E81" s="38">
        <v>5</v>
      </c>
      <c r="F81" s="40">
        <v>10</v>
      </c>
      <c r="G81" s="106">
        <v>0</v>
      </c>
      <c r="H81" s="107" t="s">
        <v>85</v>
      </c>
      <c r="I81" s="108">
        <v>46010</v>
      </c>
      <c r="J81" s="58">
        <v>5333824</v>
      </c>
      <c r="K81" s="58">
        <f t="shared" si="1"/>
        <v>266691200</v>
      </c>
      <c r="L81" s="58"/>
      <c r="M81" s="58"/>
      <c r="N81" s="39"/>
      <c r="O81" s="39" t="s">
        <v>156</v>
      </c>
      <c r="P81" s="83" t="s">
        <v>301</v>
      </c>
      <c r="Q81" s="142" t="s">
        <v>336</v>
      </c>
    </row>
    <row r="82" spans="1:18" ht="48.75" customHeight="1" x14ac:dyDescent="0.2">
      <c r="A82" s="32" t="s">
        <v>79</v>
      </c>
      <c r="B82" s="63" t="s">
        <v>80</v>
      </c>
      <c r="C82" s="70" t="s">
        <v>157</v>
      </c>
      <c r="D82" s="32" t="s">
        <v>84</v>
      </c>
      <c r="E82" s="38">
        <v>2</v>
      </c>
      <c r="F82" s="40">
        <v>10</v>
      </c>
      <c r="G82" s="106">
        <v>0</v>
      </c>
      <c r="H82" s="107" t="s">
        <v>85</v>
      </c>
      <c r="I82" s="108">
        <v>46010</v>
      </c>
      <c r="J82" s="58">
        <v>5333824</v>
      </c>
      <c r="K82" s="58">
        <f t="shared" si="1"/>
        <v>106676480</v>
      </c>
      <c r="L82" s="58"/>
      <c r="M82" s="58"/>
      <c r="N82" s="39"/>
      <c r="O82" s="39" t="s">
        <v>158</v>
      </c>
      <c r="P82" s="95" t="s">
        <v>237</v>
      </c>
      <c r="Q82" s="45" t="s">
        <v>238</v>
      </c>
    </row>
    <row r="83" spans="1:18" ht="40.5" customHeight="1" x14ac:dyDescent="0.2">
      <c r="A83" s="32" t="s">
        <v>79</v>
      </c>
      <c r="B83" s="63" t="s">
        <v>80</v>
      </c>
      <c r="C83" s="70" t="s">
        <v>159</v>
      </c>
      <c r="D83" s="32" t="s">
        <v>84</v>
      </c>
      <c r="E83" s="38">
        <v>1</v>
      </c>
      <c r="F83" s="40">
        <v>10</v>
      </c>
      <c r="G83" s="106">
        <v>9</v>
      </c>
      <c r="H83" s="107" t="s">
        <v>85</v>
      </c>
      <c r="I83" s="108">
        <v>46010</v>
      </c>
      <c r="J83" s="58">
        <v>5333824</v>
      </c>
      <c r="K83" s="58">
        <f t="shared" si="1"/>
        <v>54938387.200000003</v>
      </c>
      <c r="L83" s="58"/>
      <c r="M83" s="58"/>
      <c r="N83" s="39"/>
      <c r="O83" s="39" t="s">
        <v>160</v>
      </c>
      <c r="P83" s="96" t="s">
        <v>214</v>
      </c>
    </row>
    <row r="84" spans="1:18" ht="64.5" customHeight="1" x14ac:dyDescent="0.2">
      <c r="A84" s="32" t="s">
        <v>79</v>
      </c>
      <c r="B84" s="63" t="s">
        <v>80</v>
      </c>
      <c r="C84" s="70" t="s">
        <v>161</v>
      </c>
      <c r="D84" s="32" t="s">
        <v>84</v>
      </c>
      <c r="E84" s="38">
        <v>1</v>
      </c>
      <c r="F84" s="40">
        <v>9</v>
      </c>
      <c r="G84" s="106">
        <v>0</v>
      </c>
      <c r="H84" s="107" t="s">
        <v>85</v>
      </c>
      <c r="I84" s="108">
        <v>46010</v>
      </c>
      <c r="J84" s="58">
        <v>5333824</v>
      </c>
      <c r="K84" s="58">
        <f t="shared" si="1"/>
        <v>48004416</v>
      </c>
      <c r="L84" s="58"/>
      <c r="M84" s="58"/>
      <c r="N84" s="39"/>
      <c r="O84" s="39" t="s">
        <v>162</v>
      </c>
      <c r="P84" s="95" t="s">
        <v>313</v>
      </c>
      <c r="Q84" s="45" t="s">
        <v>315</v>
      </c>
    </row>
    <row r="85" spans="1:18" ht="64.5" customHeight="1" x14ac:dyDescent="0.2">
      <c r="A85" s="32" t="s">
        <v>79</v>
      </c>
      <c r="B85" s="63" t="s">
        <v>80</v>
      </c>
      <c r="C85" s="70" t="s">
        <v>161</v>
      </c>
      <c r="D85" s="32" t="s">
        <v>84</v>
      </c>
      <c r="E85" s="38">
        <v>1</v>
      </c>
      <c r="F85" s="40">
        <v>10</v>
      </c>
      <c r="G85" s="106">
        <v>0</v>
      </c>
      <c r="H85" s="107" t="s">
        <v>85</v>
      </c>
      <c r="I85" s="108">
        <v>46010</v>
      </c>
      <c r="J85" s="58">
        <v>5333824</v>
      </c>
      <c r="K85" s="58">
        <f t="shared" si="1"/>
        <v>53338240</v>
      </c>
      <c r="L85" s="58"/>
      <c r="M85" s="58"/>
      <c r="N85" s="39"/>
      <c r="O85" s="39" t="s">
        <v>162</v>
      </c>
      <c r="P85" s="95" t="s">
        <v>314</v>
      </c>
      <c r="Q85" s="45" t="s">
        <v>325</v>
      </c>
      <c r="R85" s="45" t="s">
        <v>343</v>
      </c>
    </row>
    <row r="86" spans="1:18" ht="15.75" customHeight="1" x14ac:dyDescent="0.2">
      <c r="A86" s="32" t="s">
        <v>79</v>
      </c>
      <c r="B86" s="63" t="s">
        <v>80</v>
      </c>
      <c r="C86" s="70" t="s">
        <v>163</v>
      </c>
      <c r="D86" s="32" t="s">
        <v>84</v>
      </c>
      <c r="E86" s="38">
        <v>2</v>
      </c>
      <c r="F86" s="40">
        <v>6</v>
      </c>
      <c r="G86" s="106">
        <v>0</v>
      </c>
      <c r="H86" s="107" t="s">
        <v>85</v>
      </c>
      <c r="I86" s="108">
        <v>46010</v>
      </c>
      <c r="J86" s="58">
        <v>5333824</v>
      </c>
      <c r="K86" s="58">
        <f t="shared" si="1"/>
        <v>64005888</v>
      </c>
      <c r="L86" s="58"/>
      <c r="M86" s="58"/>
      <c r="N86" s="39"/>
      <c r="O86" s="39" t="s">
        <v>164</v>
      </c>
      <c r="P86" s="97" t="s">
        <v>249</v>
      </c>
      <c r="Q86" s="45" t="s">
        <v>202</v>
      </c>
    </row>
    <row r="87" spans="1:18" ht="15.75" customHeight="1" x14ac:dyDescent="0.2">
      <c r="A87" s="32" t="s">
        <v>79</v>
      </c>
      <c r="B87" s="63" t="s">
        <v>80</v>
      </c>
      <c r="C87" s="70" t="s">
        <v>163</v>
      </c>
      <c r="D87" s="32" t="s">
        <v>84</v>
      </c>
      <c r="E87" s="38">
        <v>1</v>
      </c>
      <c r="F87" s="40">
        <v>10</v>
      </c>
      <c r="G87" s="106">
        <v>0</v>
      </c>
      <c r="H87" s="107" t="s">
        <v>85</v>
      </c>
      <c r="I87" s="108">
        <v>46010</v>
      </c>
      <c r="J87" s="58">
        <v>5333824</v>
      </c>
      <c r="K87" s="58">
        <f t="shared" si="1"/>
        <v>53338240</v>
      </c>
      <c r="L87" s="58"/>
      <c r="M87" s="58"/>
      <c r="N87" s="39"/>
      <c r="O87" s="39" t="s">
        <v>164</v>
      </c>
      <c r="P87" s="97" t="s">
        <v>239</v>
      </c>
      <c r="Q87" s="45">
        <v>0</v>
      </c>
    </row>
    <row r="88" spans="1:18" ht="98.25" customHeight="1" x14ac:dyDescent="0.2">
      <c r="A88" s="32" t="s">
        <v>79</v>
      </c>
      <c r="B88" s="63" t="s">
        <v>80</v>
      </c>
      <c r="C88" s="70" t="s">
        <v>163</v>
      </c>
      <c r="D88" s="32" t="s">
        <v>84</v>
      </c>
      <c r="E88" s="38">
        <v>1</v>
      </c>
      <c r="F88" s="40">
        <v>6</v>
      </c>
      <c r="G88" s="106">
        <v>0</v>
      </c>
      <c r="H88" s="107" t="s">
        <v>85</v>
      </c>
      <c r="I88" s="108">
        <v>46010</v>
      </c>
      <c r="J88" s="58">
        <v>5333824</v>
      </c>
      <c r="K88" s="58">
        <f t="shared" si="1"/>
        <v>32002944</v>
      </c>
      <c r="L88" s="58"/>
      <c r="M88" s="58"/>
      <c r="N88" s="39"/>
      <c r="O88" s="39" t="s">
        <v>164</v>
      </c>
      <c r="P88" s="98" t="s">
        <v>250</v>
      </c>
      <c r="Q88" s="45" t="s">
        <v>252</v>
      </c>
    </row>
    <row r="89" spans="1:18" ht="98.25" customHeight="1" x14ac:dyDescent="0.2">
      <c r="A89" s="32" t="s">
        <v>79</v>
      </c>
      <c r="B89" s="63" t="s">
        <v>80</v>
      </c>
      <c r="C89" s="70" t="s">
        <v>163</v>
      </c>
      <c r="D89" s="32" t="s">
        <v>84</v>
      </c>
      <c r="E89" s="38">
        <v>5</v>
      </c>
      <c r="F89" s="40">
        <v>10</v>
      </c>
      <c r="G89" s="106">
        <v>0</v>
      </c>
      <c r="H89" s="107" t="s">
        <v>85</v>
      </c>
      <c r="I89" s="108">
        <v>46010</v>
      </c>
      <c r="J89" s="58">
        <v>5333824</v>
      </c>
      <c r="K89" s="58">
        <f t="shared" si="1"/>
        <v>266691200</v>
      </c>
      <c r="L89" s="58"/>
      <c r="M89" s="58"/>
      <c r="N89" s="39"/>
      <c r="O89" s="39" t="s">
        <v>164</v>
      </c>
      <c r="P89" s="98" t="s">
        <v>251</v>
      </c>
      <c r="Q89" s="171" t="s">
        <v>337</v>
      </c>
    </row>
    <row r="90" spans="1:18" ht="43.5" customHeight="1" x14ac:dyDescent="0.2">
      <c r="A90" s="32" t="s">
        <v>79</v>
      </c>
      <c r="B90" s="63" t="s">
        <v>80</v>
      </c>
      <c r="C90" s="63" t="s">
        <v>165</v>
      </c>
      <c r="D90" s="32" t="s">
        <v>84</v>
      </c>
      <c r="E90" s="38">
        <v>1</v>
      </c>
      <c r="F90" s="40">
        <v>8</v>
      </c>
      <c r="G90" s="106">
        <v>0</v>
      </c>
      <c r="H90" s="107" t="s">
        <v>85</v>
      </c>
      <c r="I90" s="108">
        <v>46010</v>
      </c>
      <c r="J90" s="58">
        <v>5333824</v>
      </c>
      <c r="K90" s="58">
        <f t="shared" si="1"/>
        <v>42670592</v>
      </c>
      <c r="L90" s="58"/>
      <c r="M90" s="58"/>
      <c r="N90" s="39"/>
      <c r="O90" s="39" t="s">
        <v>166</v>
      </c>
      <c r="P90" s="99" t="s">
        <v>205</v>
      </c>
      <c r="Q90" s="45">
        <v>0</v>
      </c>
    </row>
    <row r="91" spans="1:18" ht="113.25" customHeight="1" x14ac:dyDescent="0.2">
      <c r="A91" s="32" t="s">
        <v>79</v>
      </c>
      <c r="B91" s="63" t="s">
        <v>80</v>
      </c>
      <c r="C91" s="63" t="s">
        <v>165</v>
      </c>
      <c r="D91" s="32" t="s">
        <v>84</v>
      </c>
      <c r="E91" s="38">
        <v>1</v>
      </c>
      <c r="F91" s="40">
        <v>8</v>
      </c>
      <c r="G91" s="106">
        <v>0</v>
      </c>
      <c r="H91" s="107" t="s">
        <v>85</v>
      </c>
      <c r="I91" s="108">
        <v>46010</v>
      </c>
      <c r="J91" s="58">
        <v>5333824</v>
      </c>
      <c r="K91" s="58">
        <f t="shared" si="1"/>
        <v>42670592</v>
      </c>
      <c r="L91" s="58"/>
      <c r="M91" s="58"/>
      <c r="N91" s="39"/>
      <c r="O91" s="39" t="s">
        <v>166</v>
      </c>
      <c r="P91" s="99" t="s">
        <v>240</v>
      </c>
      <c r="Q91" s="45" t="s">
        <v>253</v>
      </c>
    </row>
    <row r="92" spans="1:18" ht="113.25" customHeight="1" x14ac:dyDescent="0.2">
      <c r="A92" s="32" t="s">
        <v>79</v>
      </c>
      <c r="B92" s="63" t="s">
        <v>80</v>
      </c>
      <c r="C92" s="63" t="s">
        <v>165</v>
      </c>
      <c r="D92" s="32" t="s">
        <v>84</v>
      </c>
      <c r="E92" s="38">
        <v>2</v>
      </c>
      <c r="F92" s="40">
        <v>5</v>
      </c>
      <c r="G92" s="106">
        <v>0</v>
      </c>
      <c r="H92" s="107" t="s">
        <v>85</v>
      </c>
      <c r="I92" s="108">
        <v>46010</v>
      </c>
      <c r="J92" s="58">
        <v>5333824</v>
      </c>
      <c r="K92" s="58">
        <f t="shared" si="1"/>
        <v>53338240</v>
      </c>
      <c r="L92" s="58"/>
      <c r="M92" s="58"/>
      <c r="N92" s="39"/>
      <c r="O92" s="39" t="s">
        <v>166</v>
      </c>
      <c r="P92" s="99" t="s">
        <v>316</v>
      </c>
      <c r="Q92" s="45" t="s">
        <v>328</v>
      </c>
    </row>
    <row r="93" spans="1:18" ht="113.25" customHeight="1" x14ac:dyDescent="0.2">
      <c r="A93" s="32" t="s">
        <v>79</v>
      </c>
      <c r="B93" s="63" t="s">
        <v>80</v>
      </c>
      <c r="C93" s="63" t="s">
        <v>165</v>
      </c>
      <c r="D93" s="32" t="s">
        <v>84</v>
      </c>
      <c r="E93" s="38">
        <v>2</v>
      </c>
      <c r="F93" s="40">
        <v>6</v>
      </c>
      <c r="G93" s="106">
        <v>0</v>
      </c>
      <c r="H93" s="107" t="s">
        <v>85</v>
      </c>
      <c r="I93" s="108">
        <v>46010</v>
      </c>
      <c r="J93" s="58">
        <v>5333824</v>
      </c>
      <c r="K93" s="58">
        <f t="shared" si="1"/>
        <v>64005888</v>
      </c>
      <c r="L93" s="58"/>
      <c r="M93" s="58"/>
      <c r="N93" s="39"/>
      <c r="O93" s="39" t="s">
        <v>166</v>
      </c>
      <c r="P93" s="99" t="s">
        <v>273</v>
      </c>
      <c r="Q93" s="45" t="s">
        <v>202</v>
      </c>
    </row>
    <row r="94" spans="1:18" ht="113.25" customHeight="1" x14ac:dyDescent="0.2">
      <c r="A94" s="32" t="s">
        <v>79</v>
      </c>
      <c r="B94" s="63" t="s">
        <v>80</v>
      </c>
      <c r="C94" s="63" t="s">
        <v>165</v>
      </c>
      <c r="D94" s="32" t="s">
        <v>84</v>
      </c>
      <c r="E94" s="38">
        <v>2</v>
      </c>
      <c r="F94" s="40">
        <v>10</v>
      </c>
      <c r="G94" s="106">
        <v>0</v>
      </c>
      <c r="H94" s="107" t="s">
        <v>85</v>
      </c>
      <c r="I94" s="108">
        <v>46010</v>
      </c>
      <c r="J94" s="58">
        <v>5333824</v>
      </c>
      <c r="K94" s="58">
        <f t="shared" si="1"/>
        <v>106676480</v>
      </c>
      <c r="L94" s="58"/>
      <c r="M94" s="58"/>
      <c r="N94" s="39"/>
      <c r="O94" s="39" t="s">
        <v>166</v>
      </c>
      <c r="P94" s="99" t="s">
        <v>302</v>
      </c>
      <c r="Q94" s="45" t="s">
        <v>254</v>
      </c>
    </row>
    <row r="95" spans="1:18" ht="113.25" customHeight="1" x14ac:dyDescent="0.2">
      <c r="A95" s="32" t="s">
        <v>79</v>
      </c>
      <c r="B95" s="63" t="s">
        <v>80</v>
      </c>
      <c r="C95" s="63" t="s">
        <v>165</v>
      </c>
      <c r="D95" s="32" t="s">
        <v>84</v>
      </c>
      <c r="E95" s="38">
        <v>4</v>
      </c>
      <c r="F95" s="40">
        <v>10</v>
      </c>
      <c r="G95" s="106">
        <v>0</v>
      </c>
      <c r="H95" s="107" t="s">
        <v>85</v>
      </c>
      <c r="I95" s="108">
        <v>46010</v>
      </c>
      <c r="J95" s="58">
        <v>5333824</v>
      </c>
      <c r="K95" s="58">
        <f t="shared" si="1"/>
        <v>213352960</v>
      </c>
      <c r="L95" s="58"/>
      <c r="M95" s="58"/>
      <c r="N95" s="39"/>
      <c r="O95" s="39" t="s">
        <v>166</v>
      </c>
      <c r="P95" s="99" t="s">
        <v>303</v>
      </c>
      <c r="Q95" s="171" t="s">
        <v>338</v>
      </c>
    </row>
    <row r="96" spans="1:18" ht="161.25" customHeight="1" x14ac:dyDescent="0.2">
      <c r="A96" s="32" t="s">
        <v>79</v>
      </c>
      <c r="B96" s="63" t="s">
        <v>81</v>
      </c>
      <c r="C96" s="63" t="s">
        <v>167</v>
      </c>
      <c r="D96" s="32" t="s">
        <v>84</v>
      </c>
      <c r="E96" s="38">
        <v>3</v>
      </c>
      <c r="F96" s="40">
        <v>10</v>
      </c>
      <c r="G96" s="106">
        <v>0</v>
      </c>
      <c r="H96" s="107" t="s">
        <v>85</v>
      </c>
      <c r="I96" s="108">
        <v>46010</v>
      </c>
      <c r="J96" s="58">
        <v>5333824</v>
      </c>
      <c r="K96" s="58">
        <f t="shared" si="1"/>
        <v>160014720</v>
      </c>
      <c r="L96" s="58"/>
      <c r="M96" s="58"/>
      <c r="N96" s="39"/>
      <c r="O96" s="39" t="s">
        <v>168</v>
      </c>
      <c r="P96" s="93" t="s">
        <v>304</v>
      </c>
      <c r="Q96" s="45" t="s">
        <v>255</v>
      </c>
    </row>
    <row r="97" spans="1:17" ht="161.25" customHeight="1" x14ac:dyDescent="0.2">
      <c r="A97" s="32" t="s">
        <v>79</v>
      </c>
      <c r="B97" s="63" t="s">
        <v>81</v>
      </c>
      <c r="C97" s="63" t="s">
        <v>167</v>
      </c>
      <c r="D97" s="32" t="s">
        <v>84</v>
      </c>
      <c r="E97" s="38">
        <v>6</v>
      </c>
      <c r="F97" s="40">
        <v>10</v>
      </c>
      <c r="G97" s="106">
        <v>0</v>
      </c>
      <c r="H97" s="107" t="s">
        <v>85</v>
      </c>
      <c r="I97" s="108">
        <v>46010</v>
      </c>
      <c r="J97" s="58">
        <v>5333824</v>
      </c>
      <c r="K97" s="58">
        <f t="shared" si="1"/>
        <v>320029440</v>
      </c>
      <c r="L97" s="58"/>
      <c r="M97" s="58"/>
      <c r="N97" s="39"/>
      <c r="O97" s="39" t="s">
        <v>168</v>
      </c>
      <c r="P97" s="93" t="s">
        <v>305</v>
      </c>
      <c r="Q97" s="175" t="s">
        <v>339</v>
      </c>
    </row>
    <row r="98" spans="1:17" ht="15.75" customHeight="1" x14ac:dyDescent="0.2">
      <c r="A98" s="32" t="s">
        <v>79</v>
      </c>
      <c r="B98" s="63" t="s">
        <v>82</v>
      </c>
      <c r="C98" s="63" t="s">
        <v>169</v>
      </c>
      <c r="D98" s="32" t="s">
        <v>84</v>
      </c>
      <c r="E98" s="38">
        <v>1</v>
      </c>
      <c r="F98" s="40">
        <v>10</v>
      </c>
      <c r="G98" s="106">
        <v>0</v>
      </c>
      <c r="H98" s="107" t="s">
        <v>85</v>
      </c>
      <c r="I98" s="108">
        <v>46010</v>
      </c>
      <c r="J98" s="58">
        <v>5333824</v>
      </c>
      <c r="K98" s="58">
        <f t="shared" si="1"/>
        <v>53338240</v>
      </c>
      <c r="L98" s="58"/>
      <c r="M98" s="58"/>
      <c r="N98" s="39"/>
      <c r="O98" s="39" t="s">
        <v>170</v>
      </c>
      <c r="P98" s="100" t="s">
        <v>171</v>
      </c>
    </row>
    <row r="99" spans="1:17" ht="36" customHeight="1" x14ac:dyDescent="0.2">
      <c r="A99" s="32" t="s">
        <v>79</v>
      </c>
      <c r="B99" s="63" t="s">
        <v>260</v>
      </c>
      <c r="C99" s="63" t="s">
        <v>282</v>
      </c>
      <c r="D99" s="32" t="s">
        <v>84</v>
      </c>
      <c r="E99" s="38">
        <v>1</v>
      </c>
      <c r="F99" s="40">
        <v>6</v>
      </c>
      <c r="G99" s="106">
        <v>0</v>
      </c>
      <c r="H99" s="107" t="s">
        <v>85</v>
      </c>
      <c r="I99" s="108">
        <v>46010</v>
      </c>
      <c r="J99" s="58"/>
      <c r="K99" s="58">
        <f t="shared" si="1"/>
        <v>0</v>
      </c>
      <c r="L99" s="41">
        <v>3911475</v>
      </c>
      <c r="M99" s="41">
        <f>(L99*F99)+((L99/30)*G99)</f>
        <v>23468850</v>
      </c>
      <c r="N99" s="39"/>
      <c r="O99" s="93" t="s">
        <v>283</v>
      </c>
      <c r="P99" s="93" t="s">
        <v>288</v>
      </c>
      <c r="Q99" s="45" t="s">
        <v>306</v>
      </c>
    </row>
    <row r="100" spans="1:17" ht="36" customHeight="1" x14ac:dyDescent="0.2">
      <c r="A100" s="32" t="s">
        <v>79</v>
      </c>
      <c r="B100" s="63" t="s">
        <v>260</v>
      </c>
      <c r="C100" s="63" t="s">
        <v>278</v>
      </c>
      <c r="D100" s="32" t="s">
        <v>84</v>
      </c>
      <c r="E100" s="38">
        <v>1</v>
      </c>
      <c r="F100" s="40">
        <v>6</v>
      </c>
      <c r="G100" s="106">
        <v>0</v>
      </c>
      <c r="H100" s="107" t="s">
        <v>85</v>
      </c>
      <c r="I100" s="108">
        <v>46010</v>
      </c>
      <c r="J100" s="58">
        <v>5333824</v>
      </c>
      <c r="K100" s="58">
        <f t="shared" si="1"/>
        <v>32002944</v>
      </c>
      <c r="L100" s="58"/>
      <c r="M100" s="58"/>
      <c r="N100" s="39"/>
      <c r="O100" s="93" t="s">
        <v>280</v>
      </c>
      <c r="P100" s="93" t="s">
        <v>346</v>
      </c>
      <c r="Q100" s="171" t="s">
        <v>347</v>
      </c>
    </row>
    <row r="101" spans="1:17" ht="36" customHeight="1" x14ac:dyDescent="0.2">
      <c r="A101" s="32" t="s">
        <v>79</v>
      </c>
      <c r="B101" s="63" t="s">
        <v>80</v>
      </c>
      <c r="C101" s="63" t="s">
        <v>225</v>
      </c>
      <c r="D101" s="32" t="s">
        <v>84</v>
      </c>
      <c r="E101" s="38">
        <v>1</v>
      </c>
      <c r="F101" s="40">
        <v>10</v>
      </c>
      <c r="G101" s="106">
        <v>0</v>
      </c>
      <c r="H101" s="107" t="s">
        <v>85</v>
      </c>
      <c r="I101" s="108">
        <v>46010</v>
      </c>
      <c r="J101" s="58">
        <v>5333824</v>
      </c>
      <c r="K101" s="58">
        <f t="shared" si="1"/>
        <v>53338240</v>
      </c>
      <c r="L101" s="58"/>
      <c r="M101" s="58"/>
      <c r="N101" s="39"/>
      <c r="O101" s="39" t="s">
        <v>226</v>
      </c>
      <c r="P101" s="91" t="s">
        <v>256</v>
      </c>
      <c r="Q101" s="45" t="s">
        <v>253</v>
      </c>
    </row>
    <row r="102" spans="1:17" ht="38.25" customHeight="1" x14ac:dyDescent="0.2">
      <c r="A102" s="32" t="s">
        <v>79</v>
      </c>
      <c r="B102" s="63" t="s">
        <v>80</v>
      </c>
      <c r="C102" s="63" t="s">
        <v>172</v>
      </c>
      <c r="D102" s="32" t="s">
        <v>84</v>
      </c>
      <c r="E102" s="38">
        <v>1</v>
      </c>
      <c r="F102" s="40">
        <v>8</v>
      </c>
      <c r="G102" s="106">
        <v>0</v>
      </c>
      <c r="H102" s="107" t="s">
        <v>85</v>
      </c>
      <c r="I102" s="108">
        <v>46010</v>
      </c>
      <c r="J102" s="58">
        <v>5333824</v>
      </c>
      <c r="K102" s="58">
        <f t="shared" si="1"/>
        <v>42670592</v>
      </c>
      <c r="L102" s="58"/>
      <c r="M102" s="58"/>
      <c r="N102" s="39"/>
      <c r="O102" s="39" t="s">
        <v>173</v>
      </c>
      <c r="P102" s="101" t="s">
        <v>257</v>
      </c>
      <c r="Q102" s="71">
        <v>0</v>
      </c>
    </row>
    <row r="103" spans="1:17" ht="38.25" customHeight="1" x14ac:dyDescent="0.2">
      <c r="A103" s="32" t="s">
        <v>79</v>
      </c>
      <c r="B103" s="63" t="s">
        <v>80</v>
      </c>
      <c r="C103" s="63" t="s">
        <v>172</v>
      </c>
      <c r="D103" s="32" t="s">
        <v>84</v>
      </c>
      <c r="E103" s="38">
        <v>1</v>
      </c>
      <c r="F103" s="40">
        <v>10</v>
      </c>
      <c r="G103" s="106">
        <v>9</v>
      </c>
      <c r="H103" s="107" t="s">
        <v>85</v>
      </c>
      <c r="I103" s="108">
        <v>46010</v>
      </c>
      <c r="J103" s="58">
        <v>5333824</v>
      </c>
      <c r="K103" s="58">
        <f t="shared" si="1"/>
        <v>54938387.200000003</v>
      </c>
      <c r="L103" s="58"/>
      <c r="M103" s="58"/>
      <c r="N103" s="39"/>
      <c r="O103" s="39" t="s">
        <v>173</v>
      </c>
      <c r="P103" s="101" t="s">
        <v>258</v>
      </c>
      <c r="Q103" s="71" t="s">
        <v>325</v>
      </c>
    </row>
    <row r="104" spans="1:17" ht="15.75" customHeight="1" x14ac:dyDescent="0.2">
      <c r="A104" s="33" t="s">
        <v>79</v>
      </c>
      <c r="B104" s="63" t="s">
        <v>80</v>
      </c>
      <c r="C104" s="63" t="s">
        <v>174</v>
      </c>
      <c r="D104" s="32" t="s">
        <v>84</v>
      </c>
      <c r="E104" s="38">
        <v>1</v>
      </c>
      <c r="F104" s="40">
        <v>10</v>
      </c>
      <c r="G104" s="106">
        <v>0</v>
      </c>
      <c r="H104" s="107" t="s">
        <v>85</v>
      </c>
      <c r="I104" s="108">
        <v>46010</v>
      </c>
      <c r="J104" s="58">
        <v>5333824</v>
      </c>
      <c r="K104" s="58">
        <f t="shared" si="1"/>
        <v>53338240</v>
      </c>
      <c r="L104" s="58"/>
      <c r="M104" s="58"/>
      <c r="N104" s="39"/>
      <c r="O104" s="39" t="s">
        <v>175</v>
      </c>
      <c r="P104" s="101" t="s">
        <v>217</v>
      </c>
      <c r="Q104" s="72">
        <v>0</v>
      </c>
    </row>
    <row r="105" spans="1:17" ht="15.75" customHeight="1" x14ac:dyDescent="0.2">
      <c r="A105" s="32" t="s">
        <v>79</v>
      </c>
      <c r="B105" s="63" t="s">
        <v>80</v>
      </c>
      <c r="C105" s="63" t="s">
        <v>176</v>
      </c>
      <c r="D105" s="32" t="s">
        <v>84</v>
      </c>
      <c r="E105" s="38">
        <v>1</v>
      </c>
      <c r="F105" s="40">
        <v>10</v>
      </c>
      <c r="G105" s="106">
        <v>0</v>
      </c>
      <c r="H105" s="107" t="s">
        <v>85</v>
      </c>
      <c r="I105" s="108">
        <v>46010</v>
      </c>
      <c r="J105" s="58">
        <v>5333824</v>
      </c>
      <c r="K105" s="58">
        <f t="shared" si="1"/>
        <v>53338240</v>
      </c>
      <c r="L105" s="58"/>
      <c r="M105" s="58"/>
      <c r="N105" s="39"/>
      <c r="O105" s="39" t="s">
        <v>177</v>
      </c>
      <c r="P105" s="100" t="s">
        <v>178</v>
      </c>
      <c r="Q105" s="45">
        <v>0</v>
      </c>
    </row>
    <row r="106" spans="1:17" ht="30.75" customHeight="1" x14ac:dyDescent="0.2">
      <c r="A106" s="32" t="s">
        <v>79</v>
      </c>
      <c r="B106" s="63" t="s">
        <v>80</v>
      </c>
      <c r="C106" s="63" t="s">
        <v>179</v>
      </c>
      <c r="D106" s="32" t="s">
        <v>84</v>
      </c>
      <c r="E106" s="38">
        <v>1</v>
      </c>
      <c r="F106" s="40">
        <v>9</v>
      </c>
      <c r="G106" s="106">
        <v>0</v>
      </c>
      <c r="H106" s="107" t="s">
        <v>85</v>
      </c>
      <c r="I106" s="108">
        <v>46010</v>
      </c>
      <c r="J106" s="58">
        <v>5333824</v>
      </c>
      <c r="K106" s="58">
        <f t="shared" si="1"/>
        <v>48004416</v>
      </c>
      <c r="L106" s="58"/>
      <c r="M106" s="58"/>
      <c r="N106" s="39"/>
      <c r="O106" s="39" t="s">
        <v>180</v>
      </c>
      <c r="P106" s="102" t="s">
        <v>181</v>
      </c>
      <c r="Q106" s="45" t="s">
        <v>340</v>
      </c>
    </row>
    <row r="107" spans="1:17" ht="40.5" customHeight="1" x14ac:dyDescent="0.2">
      <c r="A107" s="32" t="s">
        <v>79</v>
      </c>
      <c r="B107" s="63" t="s">
        <v>80</v>
      </c>
      <c r="C107" s="63" t="s">
        <v>182</v>
      </c>
      <c r="D107" s="32" t="s">
        <v>84</v>
      </c>
      <c r="E107" s="38">
        <v>1</v>
      </c>
      <c r="F107" s="40">
        <v>10</v>
      </c>
      <c r="G107" s="106">
        <v>0</v>
      </c>
      <c r="H107" s="107" t="s">
        <v>85</v>
      </c>
      <c r="I107" s="108">
        <v>46010</v>
      </c>
      <c r="J107" s="58">
        <v>5333824</v>
      </c>
      <c r="K107" s="58">
        <f t="shared" si="1"/>
        <v>53338240</v>
      </c>
      <c r="L107" s="58"/>
      <c r="M107" s="58"/>
      <c r="N107" s="39"/>
      <c r="O107" s="39" t="s">
        <v>183</v>
      </c>
      <c r="P107" s="100" t="s">
        <v>184</v>
      </c>
      <c r="Q107" s="45">
        <v>0</v>
      </c>
    </row>
    <row r="108" spans="1:17" ht="36.75" customHeight="1" x14ac:dyDescent="0.2">
      <c r="A108" s="32" t="s">
        <v>79</v>
      </c>
      <c r="B108" s="63" t="s">
        <v>80</v>
      </c>
      <c r="C108" s="63" t="s">
        <v>182</v>
      </c>
      <c r="D108" s="32" t="s">
        <v>84</v>
      </c>
      <c r="E108" s="38">
        <v>1</v>
      </c>
      <c r="F108" s="40">
        <v>10</v>
      </c>
      <c r="G108" s="106">
        <v>0</v>
      </c>
      <c r="H108" s="107" t="s">
        <v>85</v>
      </c>
      <c r="I108" s="108">
        <v>46010</v>
      </c>
      <c r="J108" s="58">
        <v>5333824</v>
      </c>
      <c r="K108" s="58">
        <f t="shared" si="1"/>
        <v>53338240</v>
      </c>
      <c r="L108" s="58"/>
      <c r="M108" s="58"/>
      <c r="N108" s="39"/>
      <c r="O108" s="39" t="s">
        <v>183</v>
      </c>
      <c r="P108" s="100" t="s">
        <v>185</v>
      </c>
      <c r="Q108" s="45">
        <v>0</v>
      </c>
    </row>
    <row r="109" spans="1:17" ht="32.25" customHeight="1" x14ac:dyDescent="0.2">
      <c r="A109" s="32" t="s">
        <v>79</v>
      </c>
      <c r="B109" s="63" t="s">
        <v>81</v>
      </c>
      <c r="C109" s="63" t="s">
        <v>186</v>
      </c>
      <c r="D109" s="32" t="s">
        <v>84</v>
      </c>
      <c r="E109" s="38">
        <v>1</v>
      </c>
      <c r="F109" s="40">
        <v>10</v>
      </c>
      <c r="G109" s="106">
        <v>9</v>
      </c>
      <c r="H109" s="107" t="s">
        <v>85</v>
      </c>
      <c r="I109" s="108">
        <v>46010</v>
      </c>
      <c r="J109" s="58">
        <v>5333824</v>
      </c>
      <c r="K109" s="58">
        <f t="shared" si="1"/>
        <v>54938387.200000003</v>
      </c>
      <c r="L109" s="58"/>
      <c r="M109" s="58"/>
      <c r="N109" s="39"/>
      <c r="O109" s="39" t="s">
        <v>187</v>
      </c>
      <c r="P109" s="93" t="s">
        <v>188</v>
      </c>
      <c r="Q109" s="45">
        <v>0</v>
      </c>
    </row>
    <row r="110" spans="1:17" ht="28.5" customHeight="1" x14ac:dyDescent="0.2">
      <c r="A110" s="32" t="s">
        <v>79</v>
      </c>
      <c r="B110" s="63" t="s">
        <v>81</v>
      </c>
      <c r="C110" s="63" t="s">
        <v>186</v>
      </c>
      <c r="D110" s="32" t="s">
        <v>84</v>
      </c>
      <c r="E110" s="38">
        <v>1</v>
      </c>
      <c r="F110" s="40">
        <v>8</v>
      </c>
      <c r="G110" s="106">
        <v>0</v>
      </c>
      <c r="H110" s="107" t="s">
        <v>85</v>
      </c>
      <c r="I110" s="108">
        <v>46010</v>
      </c>
      <c r="J110" s="58">
        <v>5333824</v>
      </c>
      <c r="K110" s="58">
        <f t="shared" si="1"/>
        <v>42670592</v>
      </c>
      <c r="L110" s="58"/>
      <c r="M110" s="58"/>
      <c r="N110" s="39"/>
      <c r="O110" s="39" t="s">
        <v>187</v>
      </c>
      <c r="P110" s="102" t="s">
        <v>220</v>
      </c>
      <c r="Q110" s="45" t="s">
        <v>259</v>
      </c>
    </row>
    <row r="111" spans="1:17" ht="15.75" customHeight="1" x14ac:dyDescent="0.2">
      <c r="A111" s="32" t="s">
        <v>79</v>
      </c>
      <c r="B111" s="63" t="s">
        <v>81</v>
      </c>
      <c r="C111" s="63" t="s">
        <v>189</v>
      </c>
      <c r="D111" s="32" t="s">
        <v>84</v>
      </c>
      <c r="E111" s="38">
        <v>1</v>
      </c>
      <c r="F111" s="40">
        <v>10</v>
      </c>
      <c r="G111" s="106">
        <v>0</v>
      </c>
      <c r="H111" s="107" t="s">
        <v>85</v>
      </c>
      <c r="I111" s="108">
        <v>46010</v>
      </c>
      <c r="J111" s="58">
        <v>5333824</v>
      </c>
      <c r="K111" s="58">
        <f t="shared" si="1"/>
        <v>53338240</v>
      </c>
      <c r="L111" s="58"/>
      <c r="M111" s="58"/>
      <c r="N111" s="39"/>
      <c r="O111" s="39" t="s">
        <v>190</v>
      </c>
      <c r="P111" s="173" t="s">
        <v>219</v>
      </c>
      <c r="Q111" s="64">
        <v>1</v>
      </c>
    </row>
    <row r="112" spans="1:17" ht="48" customHeight="1" x14ac:dyDescent="0.2">
      <c r="A112" s="32" t="s">
        <v>79</v>
      </c>
      <c r="B112" s="63" t="s">
        <v>80</v>
      </c>
      <c r="C112" s="63" t="s">
        <v>191</v>
      </c>
      <c r="D112" s="32" t="s">
        <v>84</v>
      </c>
      <c r="E112" s="38">
        <v>2</v>
      </c>
      <c r="F112" s="40">
        <v>10</v>
      </c>
      <c r="G112" s="106">
        <v>0</v>
      </c>
      <c r="H112" s="107" t="s">
        <v>85</v>
      </c>
      <c r="I112" s="108">
        <v>46010</v>
      </c>
      <c r="J112" s="58">
        <v>5333824</v>
      </c>
      <c r="K112" s="58">
        <f t="shared" si="1"/>
        <v>106676480</v>
      </c>
      <c r="L112" s="58"/>
      <c r="M112" s="58"/>
      <c r="N112" s="39"/>
      <c r="O112" s="39" t="s">
        <v>192</v>
      </c>
      <c r="P112" s="93" t="s">
        <v>206</v>
      </c>
      <c r="Q112" s="45">
        <v>0</v>
      </c>
    </row>
    <row r="113" spans="1:20" ht="15.75" customHeight="1" x14ac:dyDescent="0.2">
      <c r="A113" s="32" t="s">
        <v>79</v>
      </c>
      <c r="B113" s="53" t="s">
        <v>82</v>
      </c>
      <c r="C113" s="36" t="s">
        <v>193</v>
      </c>
      <c r="D113" s="32" t="s">
        <v>84</v>
      </c>
      <c r="E113" s="38">
        <v>1</v>
      </c>
      <c r="F113" s="40">
        <v>10</v>
      </c>
      <c r="G113" s="106">
        <v>0</v>
      </c>
      <c r="H113" s="107" t="s">
        <v>85</v>
      </c>
      <c r="I113" s="108">
        <v>46010</v>
      </c>
      <c r="J113" s="58">
        <v>5333824</v>
      </c>
      <c r="K113" s="58">
        <f t="shared" si="1"/>
        <v>53338240</v>
      </c>
      <c r="L113" s="41"/>
      <c r="M113" s="41">
        <f>(L113*F113)+((L113/30)*G113)</f>
        <v>0</v>
      </c>
      <c r="N113" s="41"/>
      <c r="O113" s="73" t="s">
        <v>194</v>
      </c>
      <c r="P113" s="83" t="s">
        <v>195</v>
      </c>
      <c r="Q113" s="45">
        <v>0</v>
      </c>
      <c r="T113" s="45">
        <f>17+9</f>
        <v>26</v>
      </c>
    </row>
    <row r="114" spans="1:20" ht="15.75" customHeight="1" x14ac:dyDescent="0.2">
      <c r="A114" s="32" t="s">
        <v>79</v>
      </c>
      <c r="B114" s="63" t="s">
        <v>80</v>
      </c>
      <c r="C114" s="63" t="s">
        <v>196</v>
      </c>
      <c r="D114" s="32" t="s">
        <v>84</v>
      </c>
      <c r="E114" s="38">
        <v>1</v>
      </c>
      <c r="F114" s="40">
        <v>10</v>
      </c>
      <c r="G114" s="106">
        <v>0</v>
      </c>
      <c r="H114" s="107" t="s">
        <v>85</v>
      </c>
      <c r="I114" s="108">
        <v>46010</v>
      </c>
      <c r="J114" s="58">
        <v>5333824</v>
      </c>
      <c r="K114" s="58">
        <f t="shared" si="1"/>
        <v>53338240</v>
      </c>
      <c r="L114" s="41">
        <v>0</v>
      </c>
      <c r="M114" s="41">
        <f>(L114*F114)+((L114/30)*G114)</f>
        <v>0</v>
      </c>
      <c r="N114" s="41">
        <v>0</v>
      </c>
      <c r="O114" s="42" t="s">
        <v>197</v>
      </c>
      <c r="P114" s="83" t="s">
        <v>198</v>
      </c>
      <c r="Q114" s="45">
        <v>0</v>
      </c>
    </row>
    <row r="115" spans="1:20" ht="34.5" customHeight="1" x14ac:dyDescent="0.2">
      <c r="A115" s="32" t="s">
        <v>79</v>
      </c>
      <c r="B115" s="63" t="s">
        <v>260</v>
      </c>
      <c r="C115" s="63" t="s">
        <v>261</v>
      </c>
      <c r="D115" s="32" t="s">
        <v>84</v>
      </c>
      <c r="E115" s="38">
        <v>1</v>
      </c>
      <c r="F115" s="40">
        <v>9</v>
      </c>
      <c r="G115" s="106">
        <v>0</v>
      </c>
      <c r="H115" s="107" t="s">
        <v>85</v>
      </c>
      <c r="I115" s="108">
        <v>46010</v>
      </c>
      <c r="J115" s="58">
        <v>5333824</v>
      </c>
      <c r="K115" s="58">
        <f t="shared" ref="K115:K122" si="2">+(((J115*F115)+(J115/30*G115))*(E115))</f>
        <v>48004416</v>
      </c>
      <c r="L115" s="41"/>
      <c r="M115" s="41"/>
      <c r="N115" s="41"/>
      <c r="O115" s="42" t="s">
        <v>267</v>
      </c>
      <c r="P115" s="83" t="s">
        <v>268</v>
      </c>
      <c r="Q115" s="45" t="s">
        <v>263</v>
      </c>
    </row>
    <row r="116" spans="1:20" ht="39" customHeight="1" x14ac:dyDescent="0.2">
      <c r="A116" s="32" t="s">
        <v>79</v>
      </c>
      <c r="B116" s="63" t="s">
        <v>260</v>
      </c>
      <c r="C116" s="63" t="s">
        <v>284</v>
      </c>
      <c r="D116" s="32" t="s">
        <v>84</v>
      </c>
      <c r="E116" s="38">
        <v>2</v>
      </c>
      <c r="F116" s="40">
        <v>6</v>
      </c>
      <c r="G116" s="106">
        <v>0</v>
      </c>
      <c r="H116" s="107" t="s">
        <v>85</v>
      </c>
      <c r="I116" s="108">
        <v>46010</v>
      </c>
      <c r="J116" s="58">
        <v>5333824</v>
      </c>
      <c r="K116" s="58">
        <f t="shared" si="2"/>
        <v>64005888</v>
      </c>
      <c r="L116" s="41"/>
      <c r="M116" s="41"/>
      <c r="N116" s="41"/>
      <c r="O116" s="42" t="s">
        <v>285</v>
      </c>
      <c r="P116" s="83" t="s">
        <v>323</v>
      </c>
      <c r="Q116" s="45" t="s">
        <v>287</v>
      </c>
    </row>
    <row r="117" spans="1:20" ht="15.75" customHeight="1" x14ac:dyDescent="0.2">
      <c r="A117" s="32" t="s">
        <v>79</v>
      </c>
      <c r="B117" s="63" t="s">
        <v>260</v>
      </c>
      <c r="C117" s="63" t="s">
        <v>261</v>
      </c>
      <c r="D117" s="32" t="s">
        <v>84</v>
      </c>
      <c r="E117" s="38">
        <v>1</v>
      </c>
      <c r="F117" s="40">
        <v>6</v>
      </c>
      <c r="G117" s="106">
        <v>0</v>
      </c>
      <c r="H117" s="107" t="s">
        <v>85</v>
      </c>
      <c r="I117" s="108">
        <v>46010</v>
      </c>
      <c r="J117" s="58">
        <v>5333824</v>
      </c>
      <c r="K117" s="58">
        <f t="shared" si="2"/>
        <v>32002944</v>
      </c>
      <c r="L117" s="41"/>
      <c r="M117" s="41"/>
      <c r="N117" s="41"/>
      <c r="O117" s="42" t="s">
        <v>286</v>
      </c>
      <c r="P117" s="83" t="s">
        <v>274</v>
      </c>
      <c r="Q117" s="45" t="s">
        <v>263</v>
      </c>
    </row>
    <row r="118" spans="1:20" ht="15.75" customHeight="1" x14ac:dyDescent="0.2">
      <c r="A118" s="32" t="s">
        <v>79</v>
      </c>
      <c r="B118" s="63" t="s">
        <v>260</v>
      </c>
      <c r="C118" s="63" t="s">
        <v>261</v>
      </c>
      <c r="D118" s="32" t="s">
        <v>84</v>
      </c>
      <c r="E118" s="38">
        <v>2</v>
      </c>
      <c r="F118" s="40">
        <v>8</v>
      </c>
      <c r="G118" s="106">
        <v>0</v>
      </c>
      <c r="H118" s="107" t="s">
        <v>85</v>
      </c>
      <c r="I118" s="108">
        <v>46010</v>
      </c>
      <c r="J118" s="58">
        <v>5333824</v>
      </c>
      <c r="K118" s="58">
        <f t="shared" si="2"/>
        <v>85341184</v>
      </c>
      <c r="L118" s="41"/>
      <c r="M118" s="41"/>
      <c r="N118" s="41"/>
      <c r="O118" s="42" t="s">
        <v>264</v>
      </c>
      <c r="P118" s="83" t="s">
        <v>262</v>
      </c>
      <c r="Q118" s="45" t="s">
        <v>263</v>
      </c>
    </row>
    <row r="119" spans="1:20" ht="15.75" customHeight="1" x14ac:dyDescent="0.2">
      <c r="A119" s="32" t="s">
        <v>79</v>
      </c>
      <c r="B119" s="63" t="s">
        <v>82</v>
      </c>
      <c r="C119" s="63" t="s">
        <v>265</v>
      </c>
      <c r="D119" s="32" t="s">
        <v>84</v>
      </c>
      <c r="E119" s="38">
        <v>1</v>
      </c>
      <c r="F119" s="40">
        <v>10</v>
      </c>
      <c r="G119" s="106">
        <v>0</v>
      </c>
      <c r="H119" s="107" t="s">
        <v>85</v>
      </c>
      <c r="I119" s="108">
        <v>46011</v>
      </c>
      <c r="J119" s="58">
        <v>5333825</v>
      </c>
      <c r="K119" s="58">
        <f t="shared" si="2"/>
        <v>53338250</v>
      </c>
      <c r="L119" s="41"/>
      <c r="M119" s="41"/>
      <c r="N119" s="41"/>
      <c r="O119" s="42" t="s">
        <v>266</v>
      </c>
      <c r="P119" s="121" t="s">
        <v>207</v>
      </c>
      <c r="Q119" s="45" t="s">
        <v>325</v>
      </c>
    </row>
    <row r="120" spans="1:20" ht="15.75" customHeight="1" x14ac:dyDescent="0.2">
      <c r="A120" s="32" t="s">
        <v>79</v>
      </c>
      <c r="B120" s="63" t="s">
        <v>81</v>
      </c>
      <c r="C120" s="63" t="s">
        <v>208</v>
      </c>
      <c r="D120" s="32" t="s">
        <v>84</v>
      </c>
      <c r="E120" s="38">
        <v>1</v>
      </c>
      <c r="F120" s="40">
        <v>10</v>
      </c>
      <c r="G120" s="106">
        <v>0</v>
      </c>
      <c r="H120" s="107" t="s">
        <v>85</v>
      </c>
      <c r="I120" s="108">
        <v>46012</v>
      </c>
      <c r="J120" s="58">
        <v>5333826</v>
      </c>
      <c r="K120" s="58">
        <f t="shared" si="2"/>
        <v>53338260</v>
      </c>
      <c r="L120" s="41"/>
      <c r="M120" s="41"/>
      <c r="N120" s="41"/>
      <c r="O120" s="42" t="s">
        <v>227</v>
      </c>
      <c r="P120" s="121" t="s">
        <v>253</v>
      </c>
      <c r="Q120" s="45">
        <v>0</v>
      </c>
    </row>
    <row r="121" spans="1:20" ht="15.75" customHeight="1" x14ac:dyDescent="0.2">
      <c r="A121" s="32" t="s">
        <v>79</v>
      </c>
      <c r="B121" s="63" t="s">
        <v>81</v>
      </c>
      <c r="C121" s="63" t="s">
        <v>208</v>
      </c>
      <c r="D121" s="32" t="s">
        <v>84</v>
      </c>
      <c r="E121" s="38">
        <v>1</v>
      </c>
      <c r="F121" s="40">
        <v>10</v>
      </c>
      <c r="G121" s="106">
        <v>0</v>
      </c>
      <c r="H121" s="107" t="s">
        <v>85</v>
      </c>
      <c r="I121" s="108">
        <v>46012</v>
      </c>
      <c r="J121" s="58">
        <v>5333826</v>
      </c>
      <c r="K121" s="58">
        <f t="shared" si="2"/>
        <v>53338260</v>
      </c>
      <c r="L121" s="41"/>
      <c r="M121" s="41"/>
      <c r="N121" s="41"/>
      <c r="O121" s="42" t="s">
        <v>227</v>
      </c>
      <c r="P121" s="121" t="s">
        <v>307</v>
      </c>
      <c r="Q121" s="45" t="s">
        <v>325</v>
      </c>
    </row>
    <row r="122" spans="1:20" ht="15.75" customHeight="1" x14ac:dyDescent="0.2">
      <c r="A122" s="32" t="s">
        <v>79</v>
      </c>
      <c r="B122" s="63" t="s">
        <v>82</v>
      </c>
      <c r="C122" s="43" t="s">
        <v>199</v>
      </c>
      <c r="D122" s="32" t="s">
        <v>84</v>
      </c>
      <c r="E122" s="44">
        <v>1</v>
      </c>
      <c r="F122" s="40">
        <v>10</v>
      </c>
      <c r="G122" s="106">
        <v>0</v>
      </c>
      <c r="H122" s="107" t="s">
        <v>85</v>
      </c>
      <c r="I122" s="108">
        <v>46010</v>
      </c>
      <c r="J122" s="58">
        <v>5333824</v>
      </c>
      <c r="K122" s="58">
        <f t="shared" si="2"/>
        <v>53338240</v>
      </c>
      <c r="L122" s="42"/>
      <c r="M122" s="42"/>
      <c r="O122" s="39" t="s">
        <v>200</v>
      </c>
      <c r="P122" s="101" t="s">
        <v>201</v>
      </c>
      <c r="Q122" s="45">
        <v>0</v>
      </c>
    </row>
    <row r="123" spans="1:20" ht="15" x14ac:dyDescent="0.2">
      <c r="A123" s="36" t="s">
        <v>14</v>
      </c>
      <c r="B123" s="176"/>
      <c r="C123" s="177"/>
      <c r="D123" s="178"/>
      <c r="E123" s="44">
        <f>SUM(E18:E122)</f>
        <v>163</v>
      </c>
      <c r="F123" s="179"/>
      <c r="G123" s="44"/>
      <c r="H123" s="58"/>
      <c r="J123" s="180"/>
      <c r="K123" s="181">
        <f>SUM(K16:K122)</f>
        <v>8011937080.3999987</v>
      </c>
      <c r="L123" s="181"/>
      <c r="M123" s="181">
        <f>SUM(M16:M122)</f>
        <v>93875400</v>
      </c>
      <c r="O123" s="39"/>
      <c r="P123" s="182"/>
    </row>
    <row r="124" spans="1:20" x14ac:dyDescent="0.2">
      <c r="A124" s="68"/>
      <c r="B124" s="176"/>
      <c r="C124" s="183"/>
      <c r="D124" s="160"/>
      <c r="E124" s="44"/>
      <c r="F124" s="179"/>
      <c r="G124" s="44"/>
      <c r="H124" s="58"/>
      <c r="J124" s="180"/>
      <c r="K124" s="184"/>
      <c r="L124" s="184"/>
      <c r="M124" s="184"/>
    </row>
    <row r="125" spans="1:20" x14ac:dyDescent="0.2">
      <c r="A125" s="68"/>
      <c r="B125" s="176"/>
      <c r="C125" s="183"/>
      <c r="D125" s="160"/>
      <c r="E125" s="179"/>
      <c r="F125" s="179"/>
      <c r="G125" s="44"/>
      <c r="H125" s="58"/>
      <c r="J125" s="180"/>
      <c r="O125" s="185"/>
    </row>
    <row r="126" spans="1:20" x14ac:dyDescent="0.2">
      <c r="A126" s="68"/>
      <c r="B126" s="176"/>
      <c r="C126" s="183"/>
      <c r="D126" s="160"/>
      <c r="E126" s="179"/>
      <c r="F126" s="179"/>
      <c r="G126" s="44"/>
      <c r="H126" s="58"/>
      <c r="J126" s="180"/>
      <c r="O126" s="185"/>
    </row>
    <row r="127" spans="1:20" x14ac:dyDescent="0.2">
      <c r="B127" s="186"/>
      <c r="L127" s="180"/>
      <c r="O127" s="185"/>
    </row>
    <row r="128" spans="1:20" x14ac:dyDescent="0.2">
      <c r="K128" s="187"/>
      <c r="L128" s="187"/>
      <c r="M128" s="187"/>
      <c r="O128" s="185"/>
    </row>
    <row r="129" spans="1:15" x14ac:dyDescent="0.25">
      <c r="A129" s="224" t="s">
        <v>16</v>
      </c>
      <c r="B129" s="224"/>
      <c r="C129" s="224"/>
      <c r="D129" s="224"/>
      <c r="E129" s="224"/>
      <c r="F129" s="224"/>
      <c r="G129" s="224"/>
      <c r="H129" s="224"/>
      <c r="I129" s="224"/>
      <c r="J129" s="224"/>
      <c r="K129" s="224"/>
      <c r="L129" s="224"/>
      <c r="M129" s="224"/>
      <c r="N129" s="224"/>
      <c r="O129" s="224"/>
    </row>
    <row r="130" spans="1:15" x14ac:dyDescent="0.25">
      <c r="A130" s="224" t="s">
        <v>17</v>
      </c>
      <c r="B130" s="224"/>
      <c r="C130" s="224"/>
      <c r="D130" s="224"/>
      <c r="E130" s="224"/>
      <c r="F130" s="224"/>
      <c r="G130" s="224"/>
      <c r="H130" s="224"/>
      <c r="I130" s="224"/>
      <c r="J130" s="224"/>
      <c r="K130" s="224"/>
      <c r="L130" s="224"/>
      <c r="M130" s="224"/>
      <c r="N130" s="224"/>
      <c r="O130" s="224"/>
    </row>
  </sheetData>
  <mergeCells count="30">
    <mergeCell ref="A129:O129"/>
    <mergeCell ref="A130:O130"/>
    <mergeCell ref="H13:I13"/>
    <mergeCell ref="J13:J14"/>
    <mergeCell ref="K13:K14"/>
    <mergeCell ref="L13:L14"/>
    <mergeCell ref="M13:M14"/>
    <mergeCell ref="O13:O14"/>
    <mergeCell ref="H14:H15"/>
    <mergeCell ref="I14:I15"/>
    <mergeCell ref="J15:K15"/>
    <mergeCell ref="L15:M15"/>
    <mergeCell ref="A13:A15"/>
    <mergeCell ref="B13:B15"/>
    <mergeCell ref="C13:C15"/>
    <mergeCell ref="D13:D15"/>
    <mergeCell ref="E13:E15"/>
    <mergeCell ref="F13:G14"/>
    <mergeCell ref="A9:C9"/>
    <mergeCell ref="A10:C10"/>
    <mergeCell ref="J10:O10"/>
    <mergeCell ref="A11:C11"/>
    <mergeCell ref="K11:O11"/>
    <mergeCell ref="A12:C12"/>
    <mergeCell ref="A8:J8"/>
    <mergeCell ref="A1:N2"/>
    <mergeCell ref="A3:O3"/>
    <mergeCell ref="A4:O4"/>
    <mergeCell ref="A5:O5"/>
    <mergeCell ref="A6:O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ANEXO 2 </vt:lpstr>
      <vt:lpstr>Hoja1</vt:lpstr>
      <vt:lpstr>Instrucciones</vt:lpstr>
      <vt:lpstr>nuevo anexo</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ADMINISTRADOR1</dc:creator>
  <cp:lastModifiedBy>Jesus Leonardo Cabrera Guzman</cp:lastModifiedBy>
  <dcterms:created xsi:type="dcterms:W3CDTF">2020-02-28T20:30:41Z</dcterms:created>
  <dcterms:modified xsi:type="dcterms:W3CDTF">2025-03-08T00:31:07Z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2024-12-25T19:06:39Z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051d2012-1127-48d8-943a-b94960374e29</vt:lpwstr>
  </property>
  <property fmtid="{D5CDD505-2E9C-101B-9397-08002B2CF9AE}" pid="8" name="MSIP_Label_fc111285-cafa-4fc9-8a9a-bd902089b24f_ContentBits">
    <vt:lpwstr>0</vt:lpwstr>
  </property>
</Properties>
</file>