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ONTABILIDAD 2025\3. CONTRATOS JURIDICOS\335-2022 Y 337-2022\"/>
    </mc:Choice>
  </mc:AlternateContent>
  <xr:revisionPtr revIDLastSave="0" documentId="13_ncr:1_{C89C665B-CC8D-4C43-9B7F-B7D1F3F69B91}" xr6:coauthVersionLast="47" xr6:coauthVersionMax="47" xr10:uidLastSave="{00000000-0000-0000-0000-000000000000}"/>
  <bookViews>
    <workbookView xWindow="-120" yWindow="-120" windowWidth="29040" windowHeight="15720" activeTab="4" xr2:uid="{6A52285E-2BF3-4478-B752-3D2F3CAC2E1E}"/>
  </bookViews>
  <sheets>
    <sheet name="Acta General" sheetId="1" r:id="rId1"/>
    <sheet name="LIQUIDACION CORTE 6" sheetId="2" r:id="rId2"/>
    <sheet name="PLANILLA CORTE 6" sheetId="3" r:id="rId3"/>
    <sheet name="LIQUIDACION INTERVENTORIA" sheetId="4" r:id="rId4"/>
    <sheet name="PLANILLA" sheetId="5" r:id="rId5"/>
  </sheets>
  <externalReferences>
    <externalReference r:id="rId6"/>
    <externalReference r:id="rId7"/>
    <externalReference r:id="rId8"/>
  </externalReferences>
  <definedNames>
    <definedName name="_xlnm._FilterDatabase" localSheetId="0" hidden="1">'Acta General'!$AM$25:$AM$293</definedName>
    <definedName name="_xlnm.Print_Area" localSheetId="0">'Acta General'!$A$6:$AK$285</definedName>
    <definedName name="Equipos">[1]EQUIPO!#REF!</definedName>
    <definedName name="Manodeobra">'[1]MANO DE OBRA'!#REF!</definedName>
    <definedName name="Materiales">[1]MATERIALES!#REF!</definedName>
    <definedName name="S">'[1]MANO DE OBRA'!#REF!</definedName>
    <definedName name="Seguridad">#REF!</definedName>
    <definedName name="_xlnm.Print_Titles" localSheetId="0">'Acta General'!$6:$25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L19" i="4"/>
  <c r="K19" i="4"/>
  <c r="M11" i="4"/>
  <c r="G6" i="4"/>
  <c r="G24" i="4"/>
  <c r="G20" i="4"/>
  <c r="E19" i="4"/>
  <c r="E23" i="4" s="1"/>
  <c r="G23" i="4" s="1"/>
  <c r="G18" i="4"/>
  <c r="G17" i="4"/>
  <c r="D17" i="4"/>
  <c r="G16" i="4"/>
  <c r="G15" i="4"/>
  <c r="G14" i="4"/>
  <c r="G13" i="4"/>
  <c r="M12" i="4"/>
  <c r="Q12" i="4" s="1"/>
  <c r="AR10" i="5" l="1"/>
  <c r="G19" i="4"/>
  <c r="G27" i="4" s="1"/>
  <c r="G28" i="4" s="1"/>
  <c r="M13" i="4"/>
  <c r="Q13" i="4" s="1"/>
  <c r="Q14" i="4" l="1"/>
  <c r="Q15" i="4" s="1"/>
  <c r="Y5" i="3" l="1"/>
  <c r="E25" i="2"/>
  <c r="E20" i="2"/>
  <c r="G13" i="2"/>
  <c r="G25" i="2"/>
  <c r="E21" i="2"/>
  <c r="G21" i="2" s="1"/>
  <c r="K20" i="2"/>
  <c r="G20" i="2"/>
  <c r="G19" i="2"/>
  <c r="G17" i="2"/>
  <c r="G16" i="2"/>
  <c r="G15" i="2"/>
  <c r="G14" i="2"/>
  <c r="G7" i="2"/>
  <c r="AR10" i="3" l="1"/>
  <c r="E24" i="2"/>
  <c r="G24" i="2" s="1"/>
  <c r="G28" i="2"/>
  <c r="G29" i="2"/>
  <c r="M15" i="2"/>
  <c r="M16" i="2" s="1"/>
  <c r="AF266" i="1" l="1"/>
  <c r="AD266" i="1"/>
  <c r="AJ265" i="1"/>
  <c r="AJ266" i="1" s="1"/>
  <c r="AF265" i="1"/>
  <c r="AD265" i="1"/>
  <c r="AB265" i="1"/>
  <c r="AB266" i="1" s="1"/>
  <c r="Z265" i="1"/>
  <c r="Z266" i="1" s="1"/>
  <c r="X265" i="1"/>
  <c r="X266" i="1" s="1"/>
  <c r="V265" i="1"/>
  <c r="V266" i="1" s="1"/>
  <c r="T265" i="1"/>
  <c r="T266" i="1" s="1"/>
  <c r="R265" i="1"/>
  <c r="R266" i="1" s="1"/>
  <c r="P265" i="1"/>
  <c r="P266" i="1" s="1"/>
  <c r="N265" i="1"/>
  <c r="N266" i="1" s="1"/>
  <c r="K265" i="1"/>
  <c r="K266" i="1" s="1"/>
  <c r="AF253" i="1"/>
  <c r="AD253" i="1"/>
  <c r="AB253" i="1"/>
  <c r="Z253" i="1"/>
  <c r="V253" i="1"/>
  <c r="T253" i="1"/>
  <c r="AJ252" i="1"/>
  <c r="AJ253" i="1" s="1"/>
  <c r="AF252" i="1"/>
  <c r="AD252" i="1"/>
  <c r="AB252" i="1"/>
  <c r="Z252" i="1"/>
  <c r="X252" i="1"/>
  <c r="X253" i="1" s="1"/>
  <c r="V252" i="1"/>
  <c r="T252" i="1"/>
  <c r="R252" i="1"/>
  <c r="R253" i="1" s="1"/>
  <c r="P252" i="1"/>
  <c r="P253" i="1" s="1"/>
  <c r="N252" i="1"/>
  <c r="N253" i="1" s="1"/>
  <c r="K252" i="1"/>
  <c r="K253" i="1" s="1"/>
  <c r="N248" i="1"/>
  <c r="N249" i="1" s="1"/>
  <c r="N250" i="1" s="1"/>
  <c r="N254" i="1" s="1"/>
  <c r="AC246" i="1"/>
  <c r="AD246" i="1" s="1"/>
  <c r="AA246" i="1"/>
  <c r="AB246" i="1" s="1"/>
  <c r="Y246" i="1"/>
  <c r="Z246" i="1" s="1"/>
  <c r="W246" i="1"/>
  <c r="X246" i="1" s="1"/>
  <c r="U246" i="1"/>
  <c r="V246" i="1" s="1"/>
  <c r="S246" i="1"/>
  <c r="T246" i="1" s="1"/>
  <c r="Q246" i="1"/>
  <c r="R246" i="1" s="1"/>
  <c r="L246" i="1"/>
  <c r="K246" i="1"/>
  <c r="AC245" i="1"/>
  <c r="AD245" i="1" s="1"/>
  <c r="AA245" i="1"/>
  <c r="AB245" i="1" s="1"/>
  <c r="Y245" i="1"/>
  <c r="Z245" i="1" s="1"/>
  <c r="W245" i="1"/>
  <c r="X245" i="1" s="1"/>
  <c r="V245" i="1"/>
  <c r="U245" i="1"/>
  <c r="S245" i="1"/>
  <c r="T245" i="1" s="1"/>
  <c r="Q245" i="1"/>
  <c r="R245" i="1" s="1"/>
  <c r="L245" i="1"/>
  <c r="M245" i="1" s="1"/>
  <c r="K245" i="1"/>
  <c r="AE244" i="1"/>
  <c r="AF244" i="1" s="1"/>
  <c r="AC244" i="1"/>
  <c r="AD244" i="1" s="1"/>
  <c r="AA244" i="1"/>
  <c r="AB244" i="1" s="1"/>
  <c r="Y244" i="1"/>
  <c r="Z244" i="1" s="1"/>
  <c r="W244" i="1"/>
  <c r="X244" i="1" s="1"/>
  <c r="U244" i="1"/>
  <c r="V244" i="1" s="1"/>
  <c r="S244" i="1"/>
  <c r="T244" i="1" s="1"/>
  <c r="Q244" i="1"/>
  <c r="R244" i="1" s="1"/>
  <c r="O244" i="1"/>
  <c r="L244" i="1"/>
  <c r="M244" i="1" s="1"/>
  <c r="P244" i="1" s="1"/>
  <c r="K244" i="1"/>
  <c r="AC243" i="1"/>
  <c r="AD243" i="1" s="1"/>
  <c r="AA243" i="1"/>
  <c r="AB243" i="1" s="1"/>
  <c r="Y243" i="1"/>
  <c r="Z243" i="1" s="1"/>
  <c r="W243" i="1"/>
  <c r="X243" i="1" s="1"/>
  <c r="U243" i="1"/>
  <c r="V243" i="1" s="1"/>
  <c r="S243" i="1"/>
  <c r="T243" i="1" s="1"/>
  <c r="Q243" i="1"/>
  <c r="R243" i="1" s="1"/>
  <c r="L243" i="1"/>
  <c r="K243" i="1"/>
  <c r="AC242" i="1"/>
  <c r="AD242" i="1" s="1"/>
  <c r="AA242" i="1"/>
  <c r="AB242" i="1" s="1"/>
  <c r="Y242" i="1"/>
  <c r="Z242" i="1" s="1"/>
  <c r="W242" i="1"/>
  <c r="X242" i="1" s="1"/>
  <c r="U242" i="1"/>
  <c r="V242" i="1" s="1"/>
  <c r="S242" i="1"/>
  <c r="T242" i="1" s="1"/>
  <c r="Q242" i="1"/>
  <c r="R242" i="1" s="1"/>
  <c r="L242" i="1"/>
  <c r="M242" i="1" s="1"/>
  <c r="K242" i="1"/>
  <c r="AD241" i="1"/>
  <c r="AC241" i="1"/>
  <c r="AA241" i="1"/>
  <c r="AB241" i="1" s="1"/>
  <c r="Y241" i="1"/>
  <c r="Z241" i="1" s="1"/>
  <c r="W241" i="1"/>
  <c r="X241" i="1" s="1"/>
  <c r="U241" i="1"/>
  <c r="V241" i="1" s="1"/>
  <c r="S241" i="1"/>
  <c r="T241" i="1" s="1"/>
  <c r="Q241" i="1"/>
  <c r="R241" i="1" s="1"/>
  <c r="L241" i="1"/>
  <c r="K241" i="1"/>
  <c r="AC240" i="1"/>
  <c r="AD240" i="1" s="1"/>
  <c r="AA240" i="1"/>
  <c r="AB240" i="1" s="1"/>
  <c r="Y240" i="1"/>
  <c r="Z240" i="1" s="1"/>
  <c r="W240" i="1"/>
  <c r="X240" i="1" s="1"/>
  <c r="U240" i="1"/>
  <c r="V240" i="1" s="1"/>
  <c r="S240" i="1"/>
  <c r="T240" i="1" s="1"/>
  <c r="Q240" i="1"/>
  <c r="R240" i="1" s="1"/>
  <c r="L240" i="1"/>
  <c r="K240" i="1"/>
  <c r="AC239" i="1"/>
  <c r="AD239" i="1" s="1"/>
  <c r="AA239" i="1"/>
  <c r="AB239" i="1" s="1"/>
  <c r="Y239" i="1"/>
  <c r="Z239" i="1" s="1"/>
  <c r="W239" i="1"/>
  <c r="X239" i="1" s="1"/>
  <c r="U239" i="1"/>
  <c r="V239" i="1" s="1"/>
  <c r="S239" i="1"/>
  <c r="T239" i="1" s="1"/>
  <c r="Q239" i="1"/>
  <c r="AE239" i="1" s="1"/>
  <c r="AF239" i="1" s="1"/>
  <c r="AM239" i="1" s="1"/>
  <c r="L239" i="1"/>
  <c r="M239" i="1" s="1"/>
  <c r="K239" i="1"/>
  <c r="AC238" i="1"/>
  <c r="AD238" i="1" s="1"/>
  <c r="AA238" i="1"/>
  <c r="AB238" i="1" s="1"/>
  <c r="Y238" i="1"/>
  <c r="Z238" i="1" s="1"/>
  <c r="W238" i="1"/>
  <c r="X238" i="1" s="1"/>
  <c r="U238" i="1"/>
  <c r="V238" i="1" s="1"/>
  <c r="S238" i="1"/>
  <c r="T238" i="1" s="1"/>
  <c r="Q238" i="1"/>
  <c r="R238" i="1" s="1"/>
  <c r="L238" i="1"/>
  <c r="K238" i="1"/>
  <c r="AC237" i="1"/>
  <c r="AD237" i="1" s="1"/>
  <c r="AA237" i="1"/>
  <c r="AB237" i="1" s="1"/>
  <c r="Y237" i="1"/>
  <c r="Z237" i="1" s="1"/>
  <c r="W237" i="1"/>
  <c r="X237" i="1" s="1"/>
  <c r="V237" i="1"/>
  <c r="U237" i="1"/>
  <c r="S237" i="1"/>
  <c r="T237" i="1" s="1"/>
  <c r="Q237" i="1"/>
  <c r="R237" i="1" s="1"/>
  <c r="L237" i="1"/>
  <c r="M237" i="1" s="1"/>
  <c r="K237" i="1"/>
  <c r="AE236" i="1"/>
  <c r="AF236" i="1" s="1"/>
  <c r="AC236" i="1"/>
  <c r="AD236" i="1" s="1"/>
  <c r="AA236" i="1"/>
  <c r="AB236" i="1" s="1"/>
  <c r="Y236" i="1"/>
  <c r="Z236" i="1" s="1"/>
  <c r="W236" i="1"/>
  <c r="X236" i="1" s="1"/>
  <c r="U236" i="1"/>
  <c r="V236" i="1" s="1"/>
  <c r="S236" i="1"/>
  <c r="T236" i="1" s="1"/>
  <c r="Q236" i="1"/>
  <c r="R236" i="1" s="1"/>
  <c r="P236" i="1"/>
  <c r="O236" i="1"/>
  <c r="AI236" i="1" s="1"/>
  <c r="AJ236" i="1" s="1"/>
  <c r="L236" i="1"/>
  <c r="M236" i="1" s="1"/>
  <c r="K236" i="1"/>
  <c r="AC235" i="1"/>
  <c r="AD235" i="1" s="1"/>
  <c r="AA235" i="1"/>
  <c r="AB235" i="1" s="1"/>
  <c r="Y235" i="1"/>
  <c r="Z235" i="1" s="1"/>
  <c r="W235" i="1"/>
  <c r="X235" i="1" s="1"/>
  <c r="U235" i="1"/>
  <c r="V235" i="1" s="1"/>
  <c r="S235" i="1"/>
  <c r="T235" i="1" s="1"/>
  <c r="Q235" i="1"/>
  <c r="R235" i="1" s="1"/>
  <c r="L235" i="1"/>
  <c r="K235" i="1"/>
  <c r="AC234" i="1"/>
  <c r="AD234" i="1" s="1"/>
  <c r="AA234" i="1"/>
  <c r="AB234" i="1" s="1"/>
  <c r="Y234" i="1"/>
  <c r="Z234" i="1" s="1"/>
  <c r="W234" i="1"/>
  <c r="X234" i="1" s="1"/>
  <c r="U234" i="1"/>
  <c r="V234" i="1" s="1"/>
  <c r="T234" i="1"/>
  <c r="S234" i="1"/>
  <c r="Q234" i="1"/>
  <c r="R234" i="1" s="1"/>
  <c r="L234" i="1"/>
  <c r="M234" i="1" s="1"/>
  <c r="K234" i="1"/>
  <c r="AC233" i="1"/>
  <c r="AD233" i="1" s="1"/>
  <c r="AA233" i="1"/>
  <c r="AB233" i="1" s="1"/>
  <c r="Y233" i="1"/>
  <c r="Z233" i="1" s="1"/>
  <c r="W233" i="1"/>
  <c r="X233" i="1" s="1"/>
  <c r="U233" i="1"/>
  <c r="V233" i="1" s="1"/>
  <c r="S233" i="1"/>
  <c r="T233" i="1" s="1"/>
  <c r="Q233" i="1"/>
  <c r="R233" i="1" s="1"/>
  <c r="M233" i="1"/>
  <c r="L233" i="1"/>
  <c r="K233" i="1"/>
  <c r="AC232" i="1"/>
  <c r="AD232" i="1" s="1"/>
  <c r="AA232" i="1"/>
  <c r="AB232" i="1" s="1"/>
  <c r="Y232" i="1"/>
  <c r="Z232" i="1" s="1"/>
  <c r="X232" i="1"/>
  <c r="W232" i="1"/>
  <c r="U232" i="1"/>
  <c r="V232" i="1" s="1"/>
  <c r="S232" i="1"/>
  <c r="T232" i="1" s="1"/>
  <c r="Q232" i="1"/>
  <c r="R232" i="1" s="1"/>
  <c r="L232" i="1"/>
  <c r="K232" i="1"/>
  <c r="AC231" i="1"/>
  <c r="AD231" i="1" s="1"/>
  <c r="AA231" i="1"/>
  <c r="AB231" i="1" s="1"/>
  <c r="Y231" i="1"/>
  <c r="Z231" i="1" s="1"/>
  <c r="W231" i="1"/>
  <c r="X231" i="1" s="1"/>
  <c r="U231" i="1"/>
  <c r="V231" i="1" s="1"/>
  <c r="S231" i="1"/>
  <c r="T231" i="1" s="1"/>
  <c r="Q231" i="1"/>
  <c r="AE231" i="1" s="1"/>
  <c r="AF231" i="1" s="1"/>
  <c r="AM231" i="1" s="1"/>
  <c r="L231" i="1"/>
  <c r="M231" i="1" s="1"/>
  <c r="K231" i="1"/>
  <c r="AC230" i="1"/>
  <c r="AD230" i="1" s="1"/>
  <c r="AA230" i="1"/>
  <c r="AB230" i="1" s="1"/>
  <c r="Y230" i="1"/>
  <c r="Z230" i="1" s="1"/>
  <c r="W230" i="1"/>
  <c r="X230" i="1" s="1"/>
  <c r="U230" i="1"/>
  <c r="V230" i="1" s="1"/>
  <c r="S230" i="1"/>
  <c r="T230" i="1" s="1"/>
  <c r="Q230" i="1"/>
  <c r="R230" i="1" s="1"/>
  <c r="L230" i="1"/>
  <c r="K230" i="1"/>
  <c r="AC229" i="1"/>
  <c r="AD229" i="1" s="1"/>
  <c r="AA229" i="1"/>
  <c r="AB229" i="1" s="1"/>
  <c r="Y229" i="1"/>
  <c r="Z229" i="1" s="1"/>
  <c r="W229" i="1"/>
  <c r="X229" i="1" s="1"/>
  <c r="U229" i="1"/>
  <c r="V229" i="1" s="1"/>
  <c r="S229" i="1"/>
  <c r="T229" i="1" s="1"/>
  <c r="Q229" i="1"/>
  <c r="R229" i="1" s="1"/>
  <c r="L229" i="1"/>
  <c r="M229" i="1" s="1"/>
  <c r="K229" i="1"/>
  <c r="AE228" i="1"/>
  <c r="AF228" i="1" s="1"/>
  <c r="AC228" i="1"/>
  <c r="AD228" i="1" s="1"/>
  <c r="AA228" i="1"/>
  <c r="AB228" i="1" s="1"/>
  <c r="Y228" i="1"/>
  <c r="Z228" i="1" s="1"/>
  <c r="W228" i="1"/>
  <c r="X228" i="1" s="1"/>
  <c r="U228" i="1"/>
  <c r="V228" i="1" s="1"/>
  <c r="S228" i="1"/>
  <c r="T228" i="1" s="1"/>
  <c r="Q228" i="1"/>
  <c r="R228" i="1" s="1"/>
  <c r="L228" i="1"/>
  <c r="M228" i="1" s="1"/>
  <c r="P228" i="1" s="1"/>
  <c r="K228" i="1"/>
  <c r="AC227" i="1"/>
  <c r="AD227" i="1" s="1"/>
  <c r="AA227" i="1"/>
  <c r="AB227" i="1" s="1"/>
  <c r="Y227" i="1"/>
  <c r="Z227" i="1" s="1"/>
  <c r="W227" i="1"/>
  <c r="X227" i="1" s="1"/>
  <c r="U227" i="1"/>
  <c r="V227" i="1" s="1"/>
  <c r="S227" i="1"/>
  <c r="T227" i="1" s="1"/>
  <c r="Q227" i="1"/>
  <c r="R227" i="1" s="1"/>
  <c r="L227" i="1"/>
  <c r="K227" i="1"/>
  <c r="AC226" i="1"/>
  <c r="AD226" i="1" s="1"/>
  <c r="AA226" i="1"/>
  <c r="AB226" i="1" s="1"/>
  <c r="Y226" i="1"/>
  <c r="Z226" i="1" s="1"/>
  <c r="W226" i="1"/>
  <c r="X226" i="1" s="1"/>
  <c r="U226" i="1"/>
  <c r="V226" i="1" s="1"/>
  <c r="S226" i="1"/>
  <c r="T226" i="1" s="1"/>
  <c r="Q226" i="1"/>
  <c r="R226" i="1" s="1"/>
  <c r="L226" i="1"/>
  <c r="M226" i="1" s="1"/>
  <c r="K226" i="1"/>
  <c r="AD225" i="1"/>
  <c r="AC225" i="1"/>
  <c r="AA225" i="1"/>
  <c r="AB225" i="1" s="1"/>
  <c r="Y225" i="1"/>
  <c r="Z225" i="1" s="1"/>
  <c r="W225" i="1"/>
  <c r="X225" i="1" s="1"/>
  <c r="U225" i="1"/>
  <c r="V225" i="1" s="1"/>
  <c r="S225" i="1"/>
  <c r="T225" i="1" s="1"/>
  <c r="Q225" i="1"/>
  <c r="R225" i="1" s="1"/>
  <c r="M225" i="1"/>
  <c r="L225" i="1"/>
  <c r="K225" i="1"/>
  <c r="AC224" i="1"/>
  <c r="AD224" i="1" s="1"/>
  <c r="AA224" i="1"/>
  <c r="AB224" i="1" s="1"/>
  <c r="Y224" i="1"/>
  <c r="Z224" i="1" s="1"/>
  <c r="X224" i="1"/>
  <c r="W224" i="1"/>
  <c r="U224" i="1"/>
  <c r="V224" i="1" s="1"/>
  <c r="S224" i="1"/>
  <c r="T224" i="1" s="1"/>
  <c r="Q224" i="1"/>
  <c r="R224" i="1" s="1"/>
  <c r="L224" i="1"/>
  <c r="K224" i="1"/>
  <c r="AC223" i="1"/>
  <c r="AD223" i="1" s="1"/>
  <c r="AA223" i="1"/>
  <c r="AB223" i="1" s="1"/>
  <c r="Y223" i="1"/>
  <c r="Z223" i="1" s="1"/>
  <c r="W223" i="1"/>
  <c r="X223" i="1" s="1"/>
  <c r="U223" i="1"/>
  <c r="V223" i="1" s="1"/>
  <c r="S223" i="1"/>
  <c r="T223" i="1" s="1"/>
  <c r="Q223" i="1"/>
  <c r="AE223" i="1" s="1"/>
  <c r="AF223" i="1" s="1"/>
  <c r="L223" i="1"/>
  <c r="M223" i="1" s="1"/>
  <c r="K223" i="1"/>
  <c r="AD222" i="1"/>
  <c r="AC222" i="1"/>
  <c r="AA222" i="1"/>
  <c r="AB222" i="1" s="1"/>
  <c r="Z222" i="1"/>
  <c r="Y222" i="1"/>
  <c r="X222" i="1"/>
  <c r="W222" i="1"/>
  <c r="V222" i="1"/>
  <c r="U222" i="1"/>
  <c r="T222" i="1"/>
  <c r="S222" i="1"/>
  <c r="R222" i="1"/>
  <c r="Q222" i="1"/>
  <c r="AE222" i="1" s="1"/>
  <c r="AF222" i="1" s="1"/>
  <c r="P222" i="1"/>
  <c r="M222" i="1"/>
  <c r="O222" i="1" s="1"/>
  <c r="L222" i="1"/>
  <c r="K222" i="1"/>
  <c r="AM221" i="1"/>
  <c r="AC221" i="1"/>
  <c r="AD221" i="1" s="1"/>
  <c r="AA221" i="1"/>
  <c r="AB221" i="1" s="1"/>
  <c r="Y221" i="1"/>
  <c r="Z221" i="1" s="1"/>
  <c r="W221" i="1"/>
  <c r="X221" i="1" s="1"/>
  <c r="U221" i="1"/>
  <c r="V221" i="1" s="1"/>
  <c r="S221" i="1"/>
  <c r="AE221" i="1" s="1"/>
  <c r="AF221" i="1" s="1"/>
  <c r="Q221" i="1"/>
  <c r="R221" i="1" s="1"/>
  <c r="L221" i="1"/>
  <c r="M221" i="1" s="1"/>
  <c r="K221" i="1"/>
  <c r="AD220" i="1"/>
  <c r="AC220" i="1"/>
  <c r="AA220" i="1"/>
  <c r="AB220" i="1" s="1"/>
  <c r="Y220" i="1"/>
  <c r="Z220" i="1" s="1"/>
  <c r="W220" i="1"/>
  <c r="X220" i="1" s="1"/>
  <c r="U220" i="1"/>
  <c r="V220" i="1" s="1"/>
  <c r="S220" i="1"/>
  <c r="T220" i="1" s="1"/>
  <c r="Q220" i="1"/>
  <c r="R220" i="1" s="1"/>
  <c r="L220" i="1"/>
  <c r="K220" i="1"/>
  <c r="AC219" i="1"/>
  <c r="AD219" i="1" s="1"/>
  <c r="AA219" i="1"/>
  <c r="AB219" i="1" s="1"/>
  <c r="Y219" i="1"/>
  <c r="Z219" i="1" s="1"/>
  <c r="W219" i="1"/>
  <c r="X219" i="1" s="1"/>
  <c r="U219" i="1"/>
  <c r="V219" i="1" s="1"/>
  <c r="S219" i="1"/>
  <c r="T219" i="1" s="1"/>
  <c r="Q219" i="1"/>
  <c r="R219" i="1" s="1"/>
  <c r="L219" i="1"/>
  <c r="K219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Q218" i="1"/>
  <c r="P218" i="1"/>
  <c r="M218" i="1"/>
  <c r="O218" i="1" s="1"/>
  <c r="L218" i="1"/>
  <c r="K218" i="1"/>
  <c r="AC217" i="1"/>
  <c r="AD217" i="1" s="1"/>
  <c r="AA217" i="1"/>
  <c r="AB217" i="1" s="1"/>
  <c r="Z217" i="1"/>
  <c r="Y217" i="1"/>
  <c r="AE217" i="1" s="1"/>
  <c r="AF217" i="1" s="1"/>
  <c r="W217" i="1"/>
  <c r="X217" i="1" s="1"/>
  <c r="U217" i="1"/>
  <c r="V217" i="1" s="1"/>
  <c r="S217" i="1"/>
  <c r="T217" i="1" s="1"/>
  <c r="Q217" i="1"/>
  <c r="R217" i="1" s="1"/>
  <c r="L217" i="1"/>
  <c r="M217" i="1" s="1"/>
  <c r="K217" i="1"/>
  <c r="AC216" i="1"/>
  <c r="AD216" i="1" s="1"/>
  <c r="AA216" i="1"/>
  <c r="AB216" i="1" s="1"/>
  <c r="Y216" i="1"/>
  <c r="Z216" i="1" s="1"/>
  <c r="W216" i="1"/>
  <c r="X216" i="1" s="1"/>
  <c r="U216" i="1"/>
  <c r="V216" i="1" s="1"/>
  <c r="S216" i="1"/>
  <c r="T216" i="1" s="1"/>
  <c r="Q216" i="1"/>
  <c r="R216" i="1" s="1"/>
  <c r="L216" i="1"/>
  <c r="M216" i="1" s="1"/>
  <c r="K216" i="1"/>
  <c r="AC215" i="1"/>
  <c r="AD215" i="1" s="1"/>
  <c r="AA215" i="1"/>
  <c r="AB215" i="1" s="1"/>
  <c r="Y215" i="1"/>
  <c r="Z215" i="1" s="1"/>
  <c r="W215" i="1"/>
  <c r="X215" i="1" s="1"/>
  <c r="U215" i="1"/>
  <c r="V215" i="1" s="1"/>
  <c r="S215" i="1"/>
  <c r="T215" i="1" s="1"/>
  <c r="Q215" i="1"/>
  <c r="R215" i="1" s="1"/>
  <c r="L215" i="1"/>
  <c r="K215" i="1"/>
  <c r="AD214" i="1"/>
  <c r="AC214" i="1"/>
  <c r="AB214" i="1"/>
  <c r="AA214" i="1"/>
  <c r="Z214" i="1"/>
  <c r="Y214" i="1"/>
  <c r="W214" i="1"/>
  <c r="X214" i="1" s="1"/>
  <c r="V214" i="1"/>
  <c r="U214" i="1"/>
  <c r="T214" i="1"/>
  <c r="S214" i="1"/>
  <c r="R214" i="1"/>
  <c r="Q214" i="1"/>
  <c r="P214" i="1"/>
  <c r="M214" i="1"/>
  <c r="O214" i="1" s="1"/>
  <c r="L214" i="1"/>
  <c r="K214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Q213" i="1"/>
  <c r="P213" i="1"/>
  <c r="M213" i="1"/>
  <c r="O213" i="1" s="1"/>
  <c r="L213" i="1"/>
  <c r="K213" i="1"/>
  <c r="AC212" i="1"/>
  <c r="AD212" i="1" s="1"/>
  <c r="AA212" i="1"/>
  <c r="AB212" i="1" s="1"/>
  <c r="Y212" i="1"/>
  <c r="Z212" i="1" s="1"/>
  <c r="W212" i="1"/>
  <c r="X212" i="1" s="1"/>
  <c r="U212" i="1"/>
  <c r="V212" i="1" s="1"/>
  <c r="S212" i="1"/>
  <c r="T212" i="1" s="1"/>
  <c r="Q212" i="1"/>
  <c r="R212" i="1" s="1"/>
  <c r="L212" i="1"/>
  <c r="M212" i="1" s="1"/>
  <c r="K212" i="1"/>
  <c r="AD211" i="1"/>
  <c r="AC211" i="1"/>
  <c r="AB211" i="1"/>
  <c r="AA211" i="1"/>
  <c r="Z211" i="1"/>
  <c r="Y211" i="1"/>
  <c r="X211" i="1"/>
  <c r="W211" i="1"/>
  <c r="V211" i="1"/>
  <c r="U211" i="1"/>
  <c r="S211" i="1"/>
  <c r="R211" i="1"/>
  <c r="Q211" i="1"/>
  <c r="M211" i="1"/>
  <c r="P211" i="1" s="1"/>
  <c r="L211" i="1"/>
  <c r="K211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L210" i="1"/>
  <c r="K210" i="1"/>
  <c r="AC209" i="1"/>
  <c r="AD209" i="1" s="1"/>
  <c r="AA209" i="1"/>
  <c r="AB209" i="1" s="1"/>
  <c r="Y209" i="1"/>
  <c r="Z209" i="1" s="1"/>
  <c r="W209" i="1"/>
  <c r="X209" i="1" s="1"/>
  <c r="V209" i="1"/>
  <c r="U209" i="1"/>
  <c r="S209" i="1"/>
  <c r="T209" i="1" s="1"/>
  <c r="Q209" i="1"/>
  <c r="R209" i="1" s="1"/>
  <c r="L209" i="1"/>
  <c r="M209" i="1" s="1"/>
  <c r="P209" i="1" s="1"/>
  <c r="K209" i="1"/>
  <c r="AE208" i="1"/>
  <c r="AF208" i="1" s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M208" i="1"/>
  <c r="P208" i="1" s="1"/>
  <c r="L208" i="1"/>
  <c r="K208" i="1"/>
  <c r="AE207" i="1"/>
  <c r="AF207" i="1" s="1"/>
  <c r="AC207" i="1"/>
  <c r="AD207" i="1" s="1"/>
  <c r="AA207" i="1"/>
  <c r="AB207" i="1" s="1"/>
  <c r="Y207" i="1"/>
  <c r="Z207" i="1" s="1"/>
  <c r="W207" i="1"/>
  <c r="X207" i="1" s="1"/>
  <c r="U207" i="1"/>
  <c r="V207" i="1" s="1"/>
  <c r="S207" i="1"/>
  <c r="T207" i="1" s="1"/>
  <c r="Q207" i="1"/>
  <c r="R207" i="1" s="1"/>
  <c r="L207" i="1"/>
  <c r="M207" i="1" s="1"/>
  <c r="P207" i="1" s="1"/>
  <c r="K207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AE206" i="1" s="1"/>
  <c r="AF206" i="1" s="1"/>
  <c r="M206" i="1"/>
  <c r="O206" i="1" s="1"/>
  <c r="L206" i="1"/>
  <c r="K206" i="1"/>
  <c r="AC205" i="1"/>
  <c r="AD205" i="1" s="1"/>
  <c r="AA205" i="1"/>
  <c r="AB205" i="1" s="1"/>
  <c r="Y205" i="1"/>
  <c r="Z205" i="1" s="1"/>
  <c r="W205" i="1"/>
  <c r="X205" i="1" s="1"/>
  <c r="U205" i="1"/>
  <c r="V205" i="1" s="1"/>
  <c r="S205" i="1"/>
  <c r="T205" i="1" s="1"/>
  <c r="Q205" i="1"/>
  <c r="R205" i="1" s="1"/>
  <c r="O205" i="1"/>
  <c r="L205" i="1"/>
  <c r="M205" i="1" s="1"/>
  <c r="P205" i="1" s="1"/>
  <c r="K205" i="1"/>
  <c r="AI204" i="1"/>
  <c r="AJ204" i="1" s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AE204" i="1" s="1"/>
  <c r="AF204" i="1" s="1"/>
  <c r="P204" i="1"/>
  <c r="M204" i="1"/>
  <c r="O204" i="1" s="1"/>
  <c r="L204" i="1"/>
  <c r="K204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AE203" i="1" s="1"/>
  <c r="AF203" i="1" s="1"/>
  <c r="L203" i="1"/>
  <c r="K203" i="1"/>
  <c r="AC202" i="1"/>
  <c r="AD202" i="1" s="1"/>
  <c r="AA202" i="1"/>
  <c r="AB202" i="1" s="1"/>
  <c r="Y202" i="1"/>
  <c r="Z202" i="1" s="1"/>
  <c r="W202" i="1"/>
  <c r="V202" i="1"/>
  <c r="U202" i="1"/>
  <c r="S202" i="1"/>
  <c r="T202" i="1" s="1"/>
  <c r="Q202" i="1"/>
  <c r="R202" i="1" s="1"/>
  <c r="O202" i="1"/>
  <c r="L202" i="1"/>
  <c r="M202" i="1" s="1"/>
  <c r="P202" i="1" s="1"/>
  <c r="K202" i="1"/>
  <c r="AC201" i="1"/>
  <c r="AD201" i="1" s="1"/>
  <c r="AA201" i="1"/>
  <c r="AB201" i="1" s="1"/>
  <c r="Y201" i="1"/>
  <c r="Z201" i="1" s="1"/>
  <c r="W201" i="1"/>
  <c r="X201" i="1" s="1"/>
  <c r="U201" i="1"/>
  <c r="S201" i="1"/>
  <c r="T201" i="1" s="1"/>
  <c r="Q201" i="1"/>
  <c r="R201" i="1" s="1"/>
  <c r="O201" i="1"/>
  <c r="L201" i="1"/>
  <c r="M201" i="1" s="1"/>
  <c r="P201" i="1" s="1"/>
  <c r="K201" i="1"/>
  <c r="AC200" i="1"/>
  <c r="AD200" i="1" s="1"/>
  <c r="AA200" i="1"/>
  <c r="AB200" i="1" s="1"/>
  <c r="Y200" i="1"/>
  <c r="Z200" i="1" s="1"/>
  <c r="W200" i="1"/>
  <c r="X200" i="1" s="1"/>
  <c r="U200" i="1"/>
  <c r="S200" i="1"/>
  <c r="T200" i="1" s="1"/>
  <c r="Q200" i="1"/>
  <c r="R200" i="1" s="1"/>
  <c r="L200" i="1"/>
  <c r="M200" i="1" s="1"/>
  <c r="P200" i="1" s="1"/>
  <c r="K200" i="1"/>
  <c r="AC199" i="1"/>
  <c r="AD199" i="1" s="1"/>
  <c r="AA199" i="1"/>
  <c r="AB199" i="1" s="1"/>
  <c r="Y199" i="1"/>
  <c r="Z199" i="1" s="1"/>
  <c r="W199" i="1"/>
  <c r="X199" i="1" s="1"/>
  <c r="U199" i="1"/>
  <c r="T199" i="1"/>
  <c r="S199" i="1"/>
  <c r="Q199" i="1"/>
  <c r="R199" i="1" s="1"/>
  <c r="L199" i="1"/>
  <c r="M199" i="1" s="1"/>
  <c r="P199" i="1" s="1"/>
  <c r="K199" i="1"/>
  <c r="AD198" i="1"/>
  <c r="AC198" i="1"/>
  <c r="AA198" i="1"/>
  <c r="AB198" i="1" s="1"/>
  <c r="Y198" i="1"/>
  <c r="Z198" i="1" s="1"/>
  <c r="W198" i="1"/>
  <c r="X198" i="1" s="1"/>
  <c r="U198" i="1"/>
  <c r="V198" i="1" s="1"/>
  <c r="S198" i="1"/>
  <c r="Q198" i="1"/>
  <c r="R198" i="1" s="1"/>
  <c r="L198" i="1"/>
  <c r="M198" i="1" s="1"/>
  <c r="K198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M197" i="1"/>
  <c r="O197" i="1" s="1"/>
  <c r="L197" i="1"/>
  <c r="K197" i="1"/>
  <c r="AC196" i="1"/>
  <c r="AD196" i="1" s="1"/>
  <c r="AA196" i="1"/>
  <c r="AB196" i="1" s="1"/>
  <c r="Y196" i="1"/>
  <c r="Z196" i="1" s="1"/>
  <c r="W196" i="1"/>
  <c r="X196" i="1" s="1"/>
  <c r="U196" i="1"/>
  <c r="V196" i="1" s="1"/>
  <c r="S196" i="1"/>
  <c r="T196" i="1" s="1"/>
  <c r="Q196" i="1"/>
  <c r="R196" i="1" s="1"/>
  <c r="O196" i="1"/>
  <c r="L196" i="1"/>
  <c r="M196" i="1" s="1"/>
  <c r="P196" i="1" s="1"/>
  <c r="K196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AE195" i="1" s="1"/>
  <c r="AF195" i="1" s="1"/>
  <c r="R195" i="1"/>
  <c r="Q195" i="1"/>
  <c r="M195" i="1"/>
  <c r="O195" i="1" s="1"/>
  <c r="AI195" i="1" s="1"/>
  <c r="AJ195" i="1" s="1"/>
  <c r="L195" i="1"/>
  <c r="K195" i="1"/>
  <c r="AC194" i="1"/>
  <c r="AD194" i="1" s="1"/>
  <c r="AA194" i="1"/>
  <c r="AB194" i="1" s="1"/>
  <c r="Y194" i="1"/>
  <c r="Z194" i="1" s="1"/>
  <c r="W194" i="1"/>
  <c r="X194" i="1" s="1"/>
  <c r="U194" i="1"/>
  <c r="V194" i="1" s="1"/>
  <c r="S194" i="1"/>
  <c r="T194" i="1" s="1"/>
  <c r="Q194" i="1"/>
  <c r="AE194" i="1" s="1"/>
  <c r="AF194" i="1" s="1"/>
  <c r="L194" i="1"/>
  <c r="M194" i="1" s="1"/>
  <c r="P194" i="1" s="1"/>
  <c r="K194" i="1"/>
  <c r="AD193" i="1"/>
  <c r="AC193" i="1"/>
  <c r="AA193" i="1"/>
  <c r="AB193" i="1" s="1"/>
  <c r="Z193" i="1"/>
  <c r="Y193" i="1"/>
  <c r="X193" i="1"/>
  <c r="W193" i="1"/>
  <c r="V193" i="1"/>
  <c r="U193" i="1"/>
  <c r="T193" i="1"/>
  <c r="S193" i="1"/>
  <c r="R193" i="1"/>
  <c r="Q193" i="1"/>
  <c r="M193" i="1"/>
  <c r="O193" i="1" s="1"/>
  <c r="L193" i="1"/>
  <c r="K193" i="1"/>
  <c r="AC192" i="1"/>
  <c r="AD192" i="1" s="1"/>
  <c r="AA192" i="1"/>
  <c r="AB192" i="1" s="1"/>
  <c r="Y192" i="1"/>
  <c r="Z192" i="1" s="1"/>
  <c r="W192" i="1"/>
  <c r="X192" i="1" s="1"/>
  <c r="U192" i="1"/>
  <c r="V192" i="1" s="1"/>
  <c r="S192" i="1"/>
  <c r="T192" i="1" s="1"/>
  <c r="Q192" i="1"/>
  <c r="AE192" i="1" s="1"/>
  <c r="AF192" i="1" s="1"/>
  <c r="L192" i="1"/>
  <c r="M192" i="1" s="1"/>
  <c r="K192" i="1"/>
  <c r="AC191" i="1"/>
  <c r="AD191" i="1" s="1"/>
  <c r="AA191" i="1"/>
  <c r="AB191" i="1" s="1"/>
  <c r="Y191" i="1"/>
  <c r="Z191" i="1" s="1"/>
  <c r="X191" i="1"/>
  <c r="W191" i="1"/>
  <c r="U191" i="1"/>
  <c r="V191" i="1" s="1"/>
  <c r="T191" i="1"/>
  <c r="S191" i="1"/>
  <c r="R191" i="1"/>
  <c r="Q191" i="1"/>
  <c r="L191" i="1"/>
  <c r="M191" i="1" s="1"/>
  <c r="K191" i="1"/>
  <c r="AD190" i="1"/>
  <c r="AC190" i="1"/>
  <c r="AB190" i="1"/>
  <c r="AA190" i="1"/>
  <c r="Y190" i="1"/>
  <c r="Z190" i="1" s="1"/>
  <c r="W190" i="1"/>
  <c r="X190" i="1" s="1"/>
  <c r="U190" i="1"/>
  <c r="V190" i="1" s="1"/>
  <c r="T190" i="1"/>
  <c r="S190" i="1"/>
  <c r="AE190" i="1" s="1"/>
  <c r="Q190" i="1"/>
  <c r="R190" i="1" s="1"/>
  <c r="O190" i="1"/>
  <c r="M190" i="1"/>
  <c r="P190" i="1" s="1"/>
  <c r="L190" i="1"/>
  <c r="K190" i="1"/>
  <c r="AC189" i="1"/>
  <c r="AD189" i="1" s="1"/>
  <c r="AB189" i="1"/>
  <c r="AA189" i="1"/>
  <c r="Y189" i="1"/>
  <c r="Z189" i="1" s="1"/>
  <c r="X189" i="1"/>
  <c r="W189" i="1"/>
  <c r="U189" i="1"/>
  <c r="V189" i="1" s="1"/>
  <c r="S189" i="1"/>
  <c r="T189" i="1" s="1"/>
  <c r="R189" i="1"/>
  <c r="Q189" i="1"/>
  <c r="L189" i="1"/>
  <c r="M189" i="1" s="1"/>
  <c r="K189" i="1"/>
  <c r="AD188" i="1"/>
  <c r="AC188" i="1"/>
  <c r="AA188" i="1"/>
  <c r="AB188" i="1" s="1"/>
  <c r="Y188" i="1"/>
  <c r="Z188" i="1" s="1"/>
  <c r="W188" i="1"/>
  <c r="X188" i="1" s="1"/>
  <c r="V188" i="1"/>
  <c r="U188" i="1"/>
  <c r="S188" i="1"/>
  <c r="T188" i="1" s="1"/>
  <c r="Q188" i="1"/>
  <c r="R188" i="1" s="1"/>
  <c r="M188" i="1"/>
  <c r="P188" i="1" s="1"/>
  <c r="L188" i="1"/>
  <c r="K188" i="1"/>
  <c r="AE187" i="1"/>
  <c r="AF187" i="1" s="1"/>
  <c r="AD187" i="1"/>
  <c r="AC187" i="1"/>
  <c r="AA187" i="1"/>
  <c r="AB187" i="1" s="1"/>
  <c r="Z187" i="1"/>
  <c r="Y187" i="1"/>
  <c r="W187" i="1"/>
  <c r="X187" i="1" s="1"/>
  <c r="V187" i="1"/>
  <c r="U187" i="1"/>
  <c r="T187" i="1"/>
  <c r="S187" i="1"/>
  <c r="R187" i="1"/>
  <c r="Q187" i="1"/>
  <c r="M187" i="1"/>
  <c r="P187" i="1" s="1"/>
  <c r="L187" i="1"/>
  <c r="K187" i="1"/>
  <c r="AD186" i="1"/>
  <c r="AC186" i="1"/>
  <c r="AB186" i="1"/>
  <c r="AA186" i="1"/>
  <c r="Y186" i="1"/>
  <c r="Z186" i="1" s="1"/>
  <c r="X186" i="1"/>
  <c r="W186" i="1"/>
  <c r="U186" i="1"/>
  <c r="V186" i="1" s="1"/>
  <c r="T186" i="1"/>
  <c r="S186" i="1"/>
  <c r="Q186" i="1"/>
  <c r="R186" i="1" s="1"/>
  <c r="M186" i="1"/>
  <c r="P186" i="1" s="1"/>
  <c r="L186" i="1"/>
  <c r="K186" i="1"/>
  <c r="AC185" i="1"/>
  <c r="AD185" i="1" s="1"/>
  <c r="AB185" i="1"/>
  <c r="AA185" i="1"/>
  <c r="Z185" i="1"/>
  <c r="Y185" i="1"/>
  <c r="W185" i="1"/>
  <c r="X185" i="1" s="1"/>
  <c r="U185" i="1"/>
  <c r="V185" i="1" s="1"/>
  <c r="S185" i="1"/>
  <c r="T185" i="1" s="1"/>
  <c r="Q185" i="1"/>
  <c r="AE185" i="1" s="1"/>
  <c r="AF185" i="1" s="1"/>
  <c r="L185" i="1"/>
  <c r="M185" i="1" s="1"/>
  <c r="K185" i="1"/>
  <c r="AC184" i="1"/>
  <c r="AD184" i="1" s="1"/>
  <c r="AB184" i="1"/>
  <c r="AA184" i="1"/>
  <c r="Z184" i="1"/>
  <c r="Y184" i="1"/>
  <c r="W184" i="1"/>
  <c r="X184" i="1" s="1"/>
  <c r="V184" i="1"/>
  <c r="U184" i="1"/>
  <c r="T184" i="1"/>
  <c r="S184" i="1"/>
  <c r="Q184" i="1"/>
  <c r="R184" i="1" s="1"/>
  <c r="L184" i="1"/>
  <c r="K184" i="1"/>
  <c r="AC183" i="1"/>
  <c r="AD183" i="1" s="1"/>
  <c r="AB183" i="1"/>
  <c r="AA183" i="1"/>
  <c r="Z183" i="1"/>
  <c r="Y183" i="1"/>
  <c r="X183" i="1"/>
  <c r="W183" i="1"/>
  <c r="U183" i="1"/>
  <c r="T183" i="1"/>
  <c r="S183" i="1"/>
  <c r="Q183" i="1"/>
  <c r="R183" i="1" s="1"/>
  <c r="L183" i="1"/>
  <c r="M183" i="1" s="1"/>
  <c r="K183" i="1"/>
  <c r="AC182" i="1"/>
  <c r="AD182" i="1" s="1"/>
  <c r="AA182" i="1"/>
  <c r="AB182" i="1" s="1"/>
  <c r="Y182" i="1"/>
  <c r="Z182" i="1" s="1"/>
  <c r="X182" i="1"/>
  <c r="W182" i="1"/>
  <c r="V182" i="1"/>
  <c r="U182" i="1"/>
  <c r="S182" i="1"/>
  <c r="T182" i="1" s="1"/>
  <c r="Q182" i="1"/>
  <c r="R182" i="1" s="1"/>
  <c r="L182" i="1"/>
  <c r="M182" i="1" s="1"/>
  <c r="K182" i="1"/>
  <c r="AD181" i="1"/>
  <c r="AC181" i="1"/>
  <c r="AB181" i="1"/>
  <c r="AA181" i="1"/>
  <c r="Z181" i="1"/>
  <c r="Y181" i="1"/>
  <c r="W181" i="1"/>
  <c r="V181" i="1"/>
  <c r="U181" i="1"/>
  <c r="S181" i="1"/>
  <c r="T181" i="1" s="1"/>
  <c r="R181" i="1"/>
  <c r="Q181" i="1"/>
  <c r="O181" i="1"/>
  <c r="M181" i="1"/>
  <c r="P181" i="1" s="1"/>
  <c r="L181" i="1"/>
  <c r="K181" i="1"/>
  <c r="AF177" i="1"/>
  <c r="AD177" i="1"/>
  <c r="T177" i="1"/>
  <c r="R177" i="1"/>
  <c r="AJ176" i="1"/>
  <c r="AJ177" i="1" s="1"/>
  <c r="AF176" i="1"/>
  <c r="AD176" i="1"/>
  <c r="AB176" i="1"/>
  <c r="AB177" i="1" s="1"/>
  <c r="Z176" i="1"/>
  <c r="Z177" i="1" s="1"/>
  <c r="X176" i="1"/>
  <c r="X177" i="1" s="1"/>
  <c r="V176" i="1"/>
  <c r="V177" i="1" s="1"/>
  <c r="T176" i="1"/>
  <c r="R176" i="1"/>
  <c r="P176" i="1"/>
  <c r="P177" i="1" s="1"/>
  <c r="N176" i="1"/>
  <c r="N177" i="1" s="1"/>
  <c r="K176" i="1"/>
  <c r="K177" i="1" s="1"/>
  <c r="AD170" i="1"/>
  <c r="AC170" i="1"/>
  <c r="AA170" i="1"/>
  <c r="AB170" i="1" s="1"/>
  <c r="Z170" i="1"/>
  <c r="Y170" i="1"/>
  <c r="W170" i="1"/>
  <c r="X170" i="1" s="1"/>
  <c r="V170" i="1"/>
  <c r="U170" i="1"/>
  <c r="S170" i="1"/>
  <c r="T170" i="1" s="1"/>
  <c r="R170" i="1"/>
  <c r="Q170" i="1"/>
  <c r="L170" i="1"/>
  <c r="K170" i="1"/>
  <c r="AC169" i="1"/>
  <c r="AD169" i="1" s="1"/>
  <c r="AA169" i="1"/>
  <c r="AB169" i="1" s="1"/>
  <c r="Y169" i="1"/>
  <c r="Z169" i="1" s="1"/>
  <c r="W169" i="1"/>
  <c r="X169" i="1" s="1"/>
  <c r="V169" i="1"/>
  <c r="U169" i="1"/>
  <c r="T169" i="1"/>
  <c r="S169" i="1"/>
  <c r="Q169" i="1"/>
  <c r="R169" i="1" s="1"/>
  <c r="M169" i="1"/>
  <c r="P169" i="1" s="1"/>
  <c r="L169" i="1"/>
  <c r="K169" i="1"/>
  <c r="AC168" i="1"/>
  <c r="AD168" i="1" s="1"/>
  <c r="AB168" i="1"/>
  <c r="AA168" i="1"/>
  <c r="Y168" i="1"/>
  <c r="Z168" i="1" s="1"/>
  <c r="X168" i="1"/>
  <c r="W168" i="1"/>
  <c r="V168" i="1"/>
  <c r="U168" i="1"/>
  <c r="T168" i="1"/>
  <c r="S168" i="1"/>
  <c r="Q168" i="1"/>
  <c r="P168" i="1"/>
  <c r="L168" i="1"/>
  <c r="M168" i="1" s="1"/>
  <c r="K168" i="1"/>
  <c r="AC167" i="1"/>
  <c r="AD167" i="1" s="1"/>
  <c r="AA167" i="1"/>
  <c r="AB167" i="1" s="1"/>
  <c r="Y167" i="1"/>
  <c r="Z167" i="1" s="1"/>
  <c r="W167" i="1"/>
  <c r="X167" i="1" s="1"/>
  <c r="V167" i="1"/>
  <c r="U167" i="1"/>
  <c r="S167" i="1"/>
  <c r="T167" i="1" s="1"/>
  <c r="Q167" i="1"/>
  <c r="R167" i="1" s="1"/>
  <c r="L167" i="1"/>
  <c r="K167" i="1"/>
  <c r="AD165" i="1"/>
  <c r="AC165" i="1"/>
  <c r="AB165" i="1"/>
  <c r="AA165" i="1"/>
  <c r="Z165" i="1"/>
  <c r="Y165" i="1"/>
  <c r="W165" i="1"/>
  <c r="V165" i="1"/>
  <c r="U165" i="1"/>
  <c r="S165" i="1"/>
  <c r="T165" i="1" s="1"/>
  <c r="R165" i="1"/>
  <c r="Q165" i="1"/>
  <c r="L165" i="1"/>
  <c r="K165" i="1"/>
  <c r="AC164" i="1"/>
  <c r="AD164" i="1" s="1"/>
  <c r="AB164" i="1"/>
  <c r="AA164" i="1"/>
  <c r="Y164" i="1"/>
  <c r="Z164" i="1" s="1"/>
  <c r="X164" i="1"/>
  <c r="W164" i="1"/>
  <c r="V164" i="1"/>
  <c r="U164" i="1"/>
  <c r="T164" i="1"/>
  <c r="S164" i="1"/>
  <c r="Q164" i="1"/>
  <c r="P164" i="1"/>
  <c r="L164" i="1"/>
  <c r="M164" i="1" s="1"/>
  <c r="K164" i="1"/>
  <c r="AD163" i="1"/>
  <c r="AC163" i="1"/>
  <c r="AA163" i="1"/>
  <c r="AB163" i="1" s="1"/>
  <c r="Z163" i="1"/>
  <c r="Y163" i="1"/>
  <c r="W163" i="1"/>
  <c r="X163" i="1" s="1"/>
  <c r="V163" i="1"/>
  <c r="U163" i="1"/>
  <c r="S163" i="1"/>
  <c r="T163" i="1" s="1"/>
  <c r="R163" i="1"/>
  <c r="Q163" i="1"/>
  <c r="AE163" i="1" s="1"/>
  <c r="AF163" i="1" s="1"/>
  <c r="L163" i="1"/>
  <c r="M163" i="1" s="1"/>
  <c r="K163" i="1"/>
  <c r="AC162" i="1"/>
  <c r="AD162" i="1" s="1"/>
  <c r="AB162" i="1"/>
  <c r="AA162" i="1"/>
  <c r="Z162" i="1"/>
  <c r="Y162" i="1"/>
  <c r="X162" i="1"/>
  <c r="W162" i="1"/>
  <c r="U162" i="1"/>
  <c r="T162" i="1"/>
  <c r="S162" i="1"/>
  <c r="Q162" i="1"/>
  <c r="R162" i="1" s="1"/>
  <c r="L162" i="1"/>
  <c r="M162" i="1" s="1"/>
  <c r="K162" i="1"/>
  <c r="AF161" i="1"/>
  <c r="AE161" i="1"/>
  <c r="AD161" i="1"/>
  <c r="AC161" i="1"/>
  <c r="AA161" i="1"/>
  <c r="AB161" i="1" s="1"/>
  <c r="Z161" i="1"/>
  <c r="Y161" i="1"/>
  <c r="W161" i="1"/>
  <c r="X161" i="1" s="1"/>
  <c r="U161" i="1"/>
  <c r="V161" i="1" s="1"/>
  <c r="S161" i="1"/>
  <c r="T161" i="1" s="1"/>
  <c r="Q161" i="1"/>
  <c r="R161" i="1" s="1"/>
  <c r="O161" i="1"/>
  <c r="AI161" i="1" s="1"/>
  <c r="AJ161" i="1" s="1"/>
  <c r="L161" i="1"/>
  <c r="M161" i="1" s="1"/>
  <c r="N161" i="1" s="1"/>
  <c r="K161" i="1"/>
  <c r="AC160" i="1"/>
  <c r="AD160" i="1" s="1"/>
  <c r="AA160" i="1"/>
  <c r="AB160" i="1" s="1"/>
  <c r="Z160" i="1"/>
  <c r="Y160" i="1"/>
  <c r="W160" i="1"/>
  <c r="X160" i="1" s="1"/>
  <c r="V160" i="1"/>
  <c r="U160" i="1"/>
  <c r="S160" i="1"/>
  <c r="T160" i="1" s="1"/>
  <c r="R160" i="1"/>
  <c r="Q160" i="1"/>
  <c r="L160" i="1"/>
  <c r="K160" i="1"/>
  <c r="AC159" i="1"/>
  <c r="AD159" i="1" s="1"/>
  <c r="AA159" i="1"/>
  <c r="AB159" i="1" s="1"/>
  <c r="Y159" i="1"/>
  <c r="Z159" i="1" s="1"/>
  <c r="W159" i="1"/>
  <c r="X159" i="1" s="1"/>
  <c r="V159" i="1"/>
  <c r="U159" i="1"/>
  <c r="T159" i="1"/>
  <c r="S159" i="1"/>
  <c r="Q159" i="1"/>
  <c r="R159" i="1" s="1"/>
  <c r="M159" i="1"/>
  <c r="P159" i="1" s="1"/>
  <c r="L159" i="1"/>
  <c r="K159" i="1"/>
  <c r="AC158" i="1"/>
  <c r="AD158" i="1" s="1"/>
  <c r="AB158" i="1"/>
  <c r="AA158" i="1"/>
  <c r="Y158" i="1"/>
  <c r="Z158" i="1" s="1"/>
  <c r="X158" i="1"/>
  <c r="W158" i="1"/>
  <c r="V158" i="1"/>
  <c r="U158" i="1"/>
  <c r="S158" i="1"/>
  <c r="T158" i="1" s="1"/>
  <c r="Q158" i="1"/>
  <c r="P158" i="1"/>
  <c r="L158" i="1"/>
  <c r="M158" i="1" s="1"/>
  <c r="K158" i="1"/>
  <c r="AC157" i="1"/>
  <c r="AD157" i="1" s="1"/>
  <c r="AB157" i="1"/>
  <c r="AA157" i="1"/>
  <c r="Z157" i="1"/>
  <c r="Y157" i="1"/>
  <c r="W157" i="1"/>
  <c r="X157" i="1" s="1"/>
  <c r="V157" i="1"/>
  <c r="U157" i="1"/>
  <c r="S157" i="1"/>
  <c r="T157" i="1" s="1"/>
  <c r="Q157" i="1"/>
  <c r="R157" i="1" s="1"/>
  <c r="L157" i="1"/>
  <c r="K157" i="1"/>
  <c r="AC156" i="1"/>
  <c r="AD156" i="1" s="1"/>
  <c r="AA156" i="1"/>
  <c r="AB156" i="1" s="1"/>
  <c r="Y156" i="1"/>
  <c r="Z156" i="1" s="1"/>
  <c r="W156" i="1"/>
  <c r="X156" i="1" s="1"/>
  <c r="V156" i="1"/>
  <c r="U156" i="1"/>
  <c r="S156" i="1"/>
  <c r="T156" i="1" s="1"/>
  <c r="Q156" i="1"/>
  <c r="R156" i="1" s="1"/>
  <c r="M156" i="1"/>
  <c r="P156" i="1" s="1"/>
  <c r="L156" i="1"/>
  <c r="K156" i="1"/>
  <c r="AE155" i="1"/>
  <c r="AF155" i="1" s="1"/>
  <c r="AC155" i="1"/>
  <c r="AD155" i="1" s="1"/>
  <c r="AA155" i="1"/>
  <c r="AB155" i="1" s="1"/>
  <c r="Z155" i="1"/>
  <c r="Y155" i="1"/>
  <c r="W155" i="1"/>
  <c r="X155" i="1" s="1"/>
  <c r="U155" i="1"/>
  <c r="V155" i="1" s="1"/>
  <c r="S155" i="1"/>
  <c r="T155" i="1" s="1"/>
  <c r="Q155" i="1"/>
  <c r="R155" i="1" s="1"/>
  <c r="P155" i="1"/>
  <c r="O155" i="1"/>
  <c r="L155" i="1"/>
  <c r="M155" i="1" s="1"/>
  <c r="N155" i="1" s="1"/>
  <c r="K155" i="1"/>
  <c r="AC154" i="1"/>
  <c r="AD154" i="1" s="1"/>
  <c r="AA154" i="1"/>
  <c r="AB154" i="1" s="1"/>
  <c r="Z154" i="1"/>
  <c r="Y154" i="1"/>
  <c r="W154" i="1"/>
  <c r="X154" i="1" s="1"/>
  <c r="V154" i="1"/>
  <c r="U154" i="1"/>
  <c r="S154" i="1"/>
  <c r="T154" i="1" s="1"/>
  <c r="R154" i="1"/>
  <c r="Q154" i="1"/>
  <c r="L154" i="1"/>
  <c r="K154" i="1"/>
  <c r="AC153" i="1"/>
  <c r="AD153" i="1" s="1"/>
  <c r="AB153" i="1"/>
  <c r="AA153" i="1"/>
  <c r="Z153" i="1"/>
  <c r="Y153" i="1"/>
  <c r="W153" i="1"/>
  <c r="X153" i="1" s="1"/>
  <c r="U153" i="1"/>
  <c r="T153" i="1"/>
  <c r="S153" i="1"/>
  <c r="Q153" i="1"/>
  <c r="R153" i="1" s="1"/>
  <c r="L153" i="1"/>
  <c r="M153" i="1" s="1"/>
  <c r="K153" i="1"/>
  <c r="AE152" i="1"/>
  <c r="AF152" i="1" s="1"/>
  <c r="AD152" i="1"/>
  <c r="AC152" i="1"/>
  <c r="AA152" i="1"/>
  <c r="AB152" i="1" s="1"/>
  <c r="Z152" i="1"/>
  <c r="Y152" i="1"/>
  <c r="W152" i="1"/>
  <c r="X152" i="1" s="1"/>
  <c r="V152" i="1"/>
  <c r="U152" i="1"/>
  <c r="T152" i="1"/>
  <c r="S152" i="1"/>
  <c r="Q152" i="1"/>
  <c r="R152" i="1" s="1"/>
  <c r="P152" i="1"/>
  <c r="O152" i="1"/>
  <c r="N152" i="1"/>
  <c r="M152" i="1"/>
  <c r="L152" i="1"/>
  <c r="K152" i="1"/>
  <c r="AC151" i="1"/>
  <c r="AD151" i="1" s="1"/>
  <c r="AA151" i="1"/>
  <c r="AB151" i="1" s="1"/>
  <c r="Z151" i="1"/>
  <c r="Y151" i="1"/>
  <c r="X151" i="1"/>
  <c r="W151" i="1"/>
  <c r="U151" i="1"/>
  <c r="V151" i="1" s="1"/>
  <c r="T151" i="1"/>
  <c r="S151" i="1"/>
  <c r="Q151" i="1"/>
  <c r="R151" i="1" s="1"/>
  <c r="L151" i="1"/>
  <c r="M151" i="1" s="1"/>
  <c r="K151" i="1"/>
  <c r="AC150" i="1"/>
  <c r="AD150" i="1" s="1"/>
  <c r="AB150" i="1"/>
  <c r="AA150" i="1"/>
  <c r="Z150" i="1"/>
  <c r="Y150" i="1"/>
  <c r="W150" i="1"/>
  <c r="X150" i="1" s="1"/>
  <c r="U150" i="1"/>
  <c r="V150" i="1" s="1"/>
  <c r="T150" i="1"/>
  <c r="S150" i="1"/>
  <c r="Q150" i="1"/>
  <c r="R150" i="1" s="1"/>
  <c r="L150" i="1"/>
  <c r="M150" i="1" s="1"/>
  <c r="K150" i="1"/>
  <c r="AF149" i="1"/>
  <c r="AE149" i="1"/>
  <c r="AD149" i="1"/>
  <c r="AC149" i="1"/>
  <c r="AA149" i="1"/>
  <c r="AB149" i="1" s="1"/>
  <c r="Z149" i="1"/>
  <c r="Y149" i="1"/>
  <c r="W149" i="1"/>
  <c r="X149" i="1" s="1"/>
  <c r="U149" i="1"/>
  <c r="V149" i="1" s="1"/>
  <c r="S149" i="1"/>
  <c r="T149" i="1" s="1"/>
  <c r="Q149" i="1"/>
  <c r="R149" i="1" s="1"/>
  <c r="L149" i="1"/>
  <c r="M149" i="1" s="1"/>
  <c r="N149" i="1" s="1"/>
  <c r="K149" i="1"/>
  <c r="AC148" i="1"/>
  <c r="AD148" i="1" s="1"/>
  <c r="AA148" i="1"/>
  <c r="AB148" i="1" s="1"/>
  <c r="Z148" i="1"/>
  <c r="Y148" i="1"/>
  <c r="W148" i="1"/>
  <c r="X148" i="1" s="1"/>
  <c r="V148" i="1"/>
  <c r="U148" i="1"/>
  <c r="S148" i="1"/>
  <c r="T148" i="1" s="1"/>
  <c r="R148" i="1"/>
  <c r="Q148" i="1"/>
  <c r="AE148" i="1" s="1"/>
  <c r="AF148" i="1" s="1"/>
  <c r="L148" i="1"/>
  <c r="K148" i="1"/>
  <c r="AC147" i="1"/>
  <c r="AD147" i="1" s="1"/>
  <c r="AA147" i="1"/>
  <c r="AB147" i="1" s="1"/>
  <c r="Y147" i="1"/>
  <c r="Z147" i="1" s="1"/>
  <c r="W147" i="1"/>
  <c r="X147" i="1" s="1"/>
  <c r="V147" i="1"/>
  <c r="U147" i="1"/>
  <c r="T147" i="1"/>
  <c r="S147" i="1"/>
  <c r="Q147" i="1"/>
  <c r="R147" i="1" s="1"/>
  <c r="M147" i="1"/>
  <c r="P147" i="1" s="1"/>
  <c r="L147" i="1"/>
  <c r="K147" i="1"/>
  <c r="AF146" i="1"/>
  <c r="AE146" i="1"/>
  <c r="AD146" i="1"/>
  <c r="AC146" i="1"/>
  <c r="AA146" i="1"/>
  <c r="AB146" i="1" s="1"/>
  <c r="Z146" i="1"/>
  <c r="Y146" i="1"/>
  <c r="W146" i="1"/>
  <c r="X146" i="1" s="1"/>
  <c r="U146" i="1"/>
  <c r="V146" i="1" s="1"/>
  <c r="S146" i="1"/>
  <c r="T146" i="1" s="1"/>
  <c r="Q146" i="1"/>
  <c r="R146" i="1" s="1"/>
  <c r="P146" i="1"/>
  <c r="L146" i="1"/>
  <c r="M146" i="1" s="1"/>
  <c r="N146" i="1" s="1"/>
  <c r="K146" i="1"/>
  <c r="AC145" i="1"/>
  <c r="AD145" i="1" s="1"/>
  <c r="AA145" i="1"/>
  <c r="AB145" i="1" s="1"/>
  <c r="Z145" i="1"/>
  <c r="Y145" i="1"/>
  <c r="W145" i="1"/>
  <c r="X145" i="1" s="1"/>
  <c r="V145" i="1"/>
  <c r="U145" i="1"/>
  <c r="S145" i="1"/>
  <c r="T145" i="1" s="1"/>
  <c r="R145" i="1"/>
  <c r="Q145" i="1"/>
  <c r="L145" i="1"/>
  <c r="K145" i="1"/>
  <c r="AC144" i="1"/>
  <c r="AD144" i="1" s="1"/>
  <c r="AA144" i="1"/>
  <c r="AB144" i="1" s="1"/>
  <c r="Y144" i="1"/>
  <c r="Z144" i="1" s="1"/>
  <c r="W144" i="1"/>
  <c r="X144" i="1" s="1"/>
  <c r="V144" i="1"/>
  <c r="U144" i="1"/>
  <c r="S144" i="1"/>
  <c r="T144" i="1" s="1"/>
  <c r="Q144" i="1"/>
  <c r="R144" i="1" s="1"/>
  <c r="M144" i="1"/>
  <c r="P144" i="1" s="1"/>
  <c r="L144" i="1"/>
  <c r="K144" i="1"/>
  <c r="AF143" i="1"/>
  <c r="AE143" i="1"/>
  <c r="AC143" i="1"/>
  <c r="AD143" i="1" s="1"/>
  <c r="AA143" i="1"/>
  <c r="AB143" i="1" s="1"/>
  <c r="Y143" i="1"/>
  <c r="Z143" i="1" s="1"/>
  <c r="W143" i="1"/>
  <c r="X143" i="1" s="1"/>
  <c r="U143" i="1"/>
  <c r="V143" i="1" s="1"/>
  <c r="S143" i="1"/>
  <c r="T143" i="1" s="1"/>
  <c r="Q143" i="1"/>
  <c r="R143" i="1" s="1"/>
  <c r="P143" i="1"/>
  <c r="O143" i="1"/>
  <c r="AI143" i="1" s="1"/>
  <c r="AJ143" i="1" s="1"/>
  <c r="M143" i="1"/>
  <c r="N143" i="1" s="1"/>
  <c r="L143" i="1"/>
  <c r="K143" i="1"/>
  <c r="AC142" i="1"/>
  <c r="AD142" i="1" s="1"/>
  <c r="AA142" i="1"/>
  <c r="AB142" i="1" s="1"/>
  <c r="Z142" i="1"/>
  <c r="Y142" i="1"/>
  <c r="W142" i="1"/>
  <c r="X142" i="1" s="1"/>
  <c r="U142" i="1"/>
  <c r="V142" i="1" s="1"/>
  <c r="S142" i="1"/>
  <c r="T142" i="1" s="1"/>
  <c r="Q142" i="1"/>
  <c r="R142" i="1" s="1"/>
  <c r="O142" i="1"/>
  <c r="M142" i="1"/>
  <c r="P142" i="1" s="1"/>
  <c r="L142" i="1"/>
  <c r="K142" i="1"/>
  <c r="AM141" i="1"/>
  <c r="AC141" i="1"/>
  <c r="AD141" i="1" s="1"/>
  <c r="AA141" i="1"/>
  <c r="AB141" i="1" s="1"/>
  <c r="Y141" i="1"/>
  <c r="Z141" i="1" s="1"/>
  <c r="W141" i="1"/>
  <c r="X141" i="1" s="1"/>
  <c r="U141" i="1"/>
  <c r="V141" i="1" s="1"/>
  <c r="T141" i="1"/>
  <c r="S141" i="1"/>
  <c r="AE141" i="1" s="1"/>
  <c r="AF141" i="1" s="1"/>
  <c r="Q141" i="1"/>
  <c r="R141" i="1" s="1"/>
  <c r="O141" i="1"/>
  <c r="AI141" i="1" s="1"/>
  <c r="AJ141" i="1" s="1"/>
  <c r="M141" i="1"/>
  <c r="P141" i="1" s="1"/>
  <c r="L141" i="1"/>
  <c r="K141" i="1"/>
  <c r="AC140" i="1"/>
  <c r="AD140" i="1" s="1"/>
  <c r="AA140" i="1"/>
  <c r="AB140" i="1" s="1"/>
  <c r="Y140" i="1"/>
  <c r="Z140" i="1" s="1"/>
  <c r="W140" i="1"/>
  <c r="X140" i="1" s="1"/>
  <c r="U140" i="1"/>
  <c r="V140" i="1" s="1"/>
  <c r="S140" i="1"/>
  <c r="T140" i="1" s="1"/>
  <c r="Q140" i="1"/>
  <c r="R140" i="1" s="1"/>
  <c r="N140" i="1"/>
  <c r="M140" i="1"/>
  <c r="L140" i="1"/>
  <c r="K140" i="1"/>
  <c r="AD139" i="1"/>
  <c r="AC139" i="1"/>
  <c r="AB139" i="1"/>
  <c r="AA139" i="1"/>
  <c r="Y139" i="1"/>
  <c r="Z139" i="1" s="1"/>
  <c r="X139" i="1"/>
  <c r="W139" i="1"/>
  <c r="V139" i="1"/>
  <c r="U139" i="1"/>
  <c r="T139" i="1"/>
  <c r="S139" i="1"/>
  <c r="R139" i="1"/>
  <c r="Q139" i="1"/>
  <c r="L139" i="1"/>
  <c r="K139" i="1"/>
  <c r="AD138" i="1"/>
  <c r="AC138" i="1"/>
  <c r="AB138" i="1"/>
  <c r="AA138" i="1"/>
  <c r="Z138" i="1"/>
  <c r="Y138" i="1"/>
  <c r="X138" i="1"/>
  <c r="W138" i="1"/>
  <c r="V138" i="1"/>
  <c r="U138" i="1"/>
  <c r="S138" i="1"/>
  <c r="R138" i="1"/>
  <c r="Q138" i="1"/>
  <c r="L138" i="1"/>
  <c r="M138" i="1" s="1"/>
  <c r="K138" i="1"/>
  <c r="AC137" i="1"/>
  <c r="AD137" i="1" s="1"/>
  <c r="AB137" i="1"/>
  <c r="AA137" i="1"/>
  <c r="Z137" i="1"/>
  <c r="Y137" i="1"/>
  <c r="X137" i="1"/>
  <c r="W137" i="1"/>
  <c r="V137" i="1"/>
  <c r="U137" i="1"/>
  <c r="T137" i="1"/>
  <c r="S137" i="1"/>
  <c r="AE137" i="1" s="1"/>
  <c r="AF137" i="1" s="1"/>
  <c r="R137" i="1"/>
  <c r="Q137" i="1"/>
  <c r="L137" i="1"/>
  <c r="M137" i="1" s="1"/>
  <c r="K137" i="1"/>
  <c r="AD136" i="1"/>
  <c r="AC136" i="1"/>
  <c r="AB136" i="1"/>
  <c r="AA136" i="1"/>
  <c r="Z136" i="1"/>
  <c r="Y136" i="1"/>
  <c r="W136" i="1"/>
  <c r="X136" i="1" s="1"/>
  <c r="V136" i="1"/>
  <c r="U136" i="1"/>
  <c r="T136" i="1"/>
  <c r="S136" i="1"/>
  <c r="R136" i="1"/>
  <c r="Q136" i="1"/>
  <c r="L136" i="1"/>
  <c r="M136" i="1" s="1"/>
  <c r="K136" i="1"/>
  <c r="AC135" i="1"/>
  <c r="AD135" i="1" s="1"/>
  <c r="AA135" i="1"/>
  <c r="AB135" i="1" s="1"/>
  <c r="Y135" i="1"/>
  <c r="Z135" i="1" s="1"/>
  <c r="W135" i="1"/>
  <c r="X135" i="1" s="1"/>
  <c r="U135" i="1"/>
  <c r="V135" i="1" s="1"/>
  <c r="S135" i="1"/>
  <c r="T135" i="1" s="1"/>
  <c r="Q135" i="1"/>
  <c r="M135" i="1"/>
  <c r="L135" i="1"/>
  <c r="K135" i="1"/>
  <c r="AC134" i="1"/>
  <c r="AD134" i="1" s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AE134" i="1" s="1"/>
  <c r="AF134" i="1" s="1"/>
  <c r="AM134" i="1" s="1"/>
  <c r="M134" i="1"/>
  <c r="L134" i="1"/>
  <c r="K134" i="1"/>
  <c r="AD133" i="1"/>
  <c r="AC133" i="1"/>
  <c r="AB133" i="1"/>
  <c r="AA133" i="1"/>
  <c r="Z133" i="1"/>
  <c r="Y133" i="1"/>
  <c r="W133" i="1"/>
  <c r="X133" i="1" s="1"/>
  <c r="V133" i="1"/>
  <c r="U133" i="1"/>
  <c r="T133" i="1"/>
  <c r="S133" i="1"/>
  <c r="R133" i="1"/>
  <c r="Q133" i="1"/>
  <c r="L133" i="1"/>
  <c r="M133" i="1" s="1"/>
  <c r="K133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Q132" i="1"/>
  <c r="L132" i="1"/>
  <c r="M132" i="1" s="1"/>
  <c r="K132" i="1"/>
  <c r="AD131" i="1"/>
  <c r="AC131" i="1"/>
  <c r="AA131" i="1"/>
  <c r="AB131" i="1" s="1"/>
  <c r="Z131" i="1"/>
  <c r="Y131" i="1"/>
  <c r="X131" i="1"/>
  <c r="W131" i="1"/>
  <c r="V131" i="1"/>
  <c r="U131" i="1"/>
  <c r="T131" i="1"/>
  <c r="S131" i="1"/>
  <c r="R131" i="1"/>
  <c r="Q131" i="1"/>
  <c r="P131" i="1"/>
  <c r="L131" i="1"/>
  <c r="M131" i="1" s="1"/>
  <c r="K131" i="1"/>
  <c r="AD130" i="1"/>
  <c r="AC130" i="1"/>
  <c r="AB130" i="1"/>
  <c r="AA130" i="1"/>
  <c r="Z130" i="1"/>
  <c r="Y130" i="1"/>
  <c r="X130" i="1"/>
  <c r="W130" i="1"/>
  <c r="U130" i="1"/>
  <c r="V130" i="1" s="1"/>
  <c r="T130" i="1"/>
  <c r="S130" i="1"/>
  <c r="Q130" i="1"/>
  <c r="R130" i="1" s="1"/>
  <c r="P130" i="1"/>
  <c r="N130" i="1"/>
  <c r="L130" i="1"/>
  <c r="M130" i="1" s="1"/>
  <c r="O130" i="1" s="1"/>
  <c r="K130" i="1"/>
  <c r="AE129" i="1"/>
  <c r="AC129" i="1"/>
  <c r="AD129" i="1" s="1"/>
  <c r="AA129" i="1"/>
  <c r="AB129" i="1" s="1"/>
  <c r="Y129" i="1"/>
  <c r="Z129" i="1" s="1"/>
  <c r="W129" i="1"/>
  <c r="X129" i="1" s="1"/>
  <c r="U129" i="1"/>
  <c r="V129" i="1" s="1"/>
  <c r="S129" i="1"/>
  <c r="T129" i="1" s="1"/>
  <c r="Q129" i="1"/>
  <c r="R129" i="1" s="1"/>
  <c r="L129" i="1"/>
  <c r="M129" i="1" s="1"/>
  <c r="N129" i="1" s="1"/>
  <c r="K129" i="1"/>
  <c r="AC126" i="1"/>
  <c r="AB126" i="1"/>
  <c r="AA126" i="1"/>
  <c r="Y126" i="1"/>
  <c r="Z126" i="1" s="1"/>
  <c r="X126" i="1"/>
  <c r="W126" i="1"/>
  <c r="U126" i="1"/>
  <c r="V126" i="1" s="1"/>
  <c r="S126" i="1"/>
  <c r="T126" i="1" s="1"/>
  <c r="R126" i="1"/>
  <c r="Q126" i="1"/>
  <c r="L126" i="1"/>
  <c r="M126" i="1" s="1"/>
  <c r="K126" i="1"/>
  <c r="AD125" i="1"/>
  <c r="AC125" i="1"/>
  <c r="AA125" i="1"/>
  <c r="AB125" i="1" s="1"/>
  <c r="Y125" i="1"/>
  <c r="Z125" i="1" s="1"/>
  <c r="X125" i="1"/>
  <c r="W125" i="1"/>
  <c r="V125" i="1"/>
  <c r="U125" i="1"/>
  <c r="S125" i="1"/>
  <c r="T125" i="1" s="1"/>
  <c r="Q125" i="1"/>
  <c r="R125" i="1" s="1"/>
  <c r="P125" i="1"/>
  <c r="O125" i="1"/>
  <c r="N125" i="1"/>
  <c r="M125" i="1"/>
  <c r="L125" i="1"/>
  <c r="K125" i="1"/>
  <c r="AD124" i="1"/>
  <c r="AC124" i="1"/>
  <c r="AA124" i="1"/>
  <c r="AB124" i="1" s="1"/>
  <c r="Y124" i="1"/>
  <c r="Z124" i="1" s="1"/>
  <c r="X124" i="1"/>
  <c r="W124" i="1"/>
  <c r="U124" i="1"/>
  <c r="V124" i="1" s="1"/>
  <c r="S124" i="1"/>
  <c r="T124" i="1" s="1"/>
  <c r="R124" i="1"/>
  <c r="Q124" i="1"/>
  <c r="AE124" i="1" s="1"/>
  <c r="AF124" i="1" s="1"/>
  <c r="L124" i="1"/>
  <c r="M124" i="1" s="1"/>
  <c r="K124" i="1"/>
  <c r="AC123" i="1"/>
  <c r="AD123" i="1" s="1"/>
  <c r="AB123" i="1"/>
  <c r="AA123" i="1"/>
  <c r="Y123" i="1"/>
  <c r="Z123" i="1" s="1"/>
  <c r="X123" i="1"/>
  <c r="W123" i="1"/>
  <c r="U123" i="1"/>
  <c r="V123" i="1" s="1"/>
  <c r="S123" i="1"/>
  <c r="T123" i="1" s="1"/>
  <c r="R123" i="1"/>
  <c r="Q123" i="1"/>
  <c r="M123" i="1"/>
  <c r="L123" i="1"/>
  <c r="K123" i="1"/>
  <c r="AJ122" i="1"/>
  <c r="AD122" i="1"/>
  <c r="AC122" i="1"/>
  <c r="AB122" i="1"/>
  <c r="AA122" i="1"/>
  <c r="Y122" i="1"/>
  <c r="Z122" i="1" s="1"/>
  <c r="W122" i="1"/>
  <c r="X122" i="1" s="1"/>
  <c r="U122" i="1"/>
  <c r="V122" i="1" s="1"/>
  <c r="T122" i="1"/>
  <c r="S122" i="1"/>
  <c r="Q122" i="1"/>
  <c r="R122" i="1" s="1"/>
  <c r="L122" i="1"/>
  <c r="M122" i="1" s="1"/>
  <c r="K122" i="1"/>
  <c r="AE121" i="1"/>
  <c r="AF121" i="1" s="1"/>
  <c r="AD121" i="1"/>
  <c r="AC121" i="1"/>
  <c r="AA121" i="1"/>
  <c r="AB121" i="1" s="1"/>
  <c r="Y121" i="1"/>
  <c r="Z121" i="1" s="1"/>
  <c r="X121" i="1"/>
  <c r="W121" i="1"/>
  <c r="V121" i="1"/>
  <c r="U121" i="1"/>
  <c r="S121" i="1"/>
  <c r="T121" i="1" s="1"/>
  <c r="Q121" i="1"/>
  <c r="R121" i="1" s="1"/>
  <c r="P121" i="1"/>
  <c r="O121" i="1"/>
  <c r="N121" i="1"/>
  <c r="M121" i="1"/>
  <c r="L121" i="1"/>
  <c r="K121" i="1"/>
  <c r="AC119" i="1"/>
  <c r="AD119" i="1" s="1"/>
  <c r="AA119" i="1"/>
  <c r="AB119" i="1" s="1"/>
  <c r="Z119" i="1"/>
  <c r="Y119" i="1"/>
  <c r="X119" i="1"/>
  <c r="W119" i="1"/>
  <c r="V119" i="1"/>
  <c r="U119" i="1"/>
  <c r="S119" i="1"/>
  <c r="T119" i="1" s="1"/>
  <c r="Q119" i="1"/>
  <c r="R119" i="1" s="1"/>
  <c r="L119" i="1"/>
  <c r="K119" i="1"/>
  <c r="AD118" i="1"/>
  <c r="AC118" i="1"/>
  <c r="AB118" i="1"/>
  <c r="AA118" i="1"/>
  <c r="Y118" i="1"/>
  <c r="Z118" i="1" s="1"/>
  <c r="W118" i="1"/>
  <c r="X118" i="1" s="1"/>
  <c r="V118" i="1"/>
  <c r="U118" i="1"/>
  <c r="T118" i="1"/>
  <c r="S118" i="1"/>
  <c r="Q118" i="1"/>
  <c r="R118" i="1" s="1"/>
  <c r="L118" i="1"/>
  <c r="M118" i="1" s="1"/>
  <c r="K118" i="1"/>
  <c r="AE116" i="1"/>
  <c r="AF116" i="1" s="1"/>
  <c r="AC116" i="1"/>
  <c r="AD116" i="1" s="1"/>
  <c r="AA116" i="1"/>
  <c r="AB116" i="1" s="1"/>
  <c r="Y116" i="1"/>
  <c r="Z116" i="1" s="1"/>
  <c r="X116" i="1"/>
  <c r="W116" i="1"/>
  <c r="V116" i="1"/>
  <c r="U116" i="1"/>
  <c r="S116" i="1"/>
  <c r="T116" i="1" s="1"/>
  <c r="Q116" i="1"/>
  <c r="R116" i="1" s="1"/>
  <c r="P116" i="1"/>
  <c r="O116" i="1"/>
  <c r="M116" i="1"/>
  <c r="N116" i="1" s="1"/>
  <c r="L116" i="1"/>
  <c r="K116" i="1"/>
  <c r="AD115" i="1"/>
  <c r="AC115" i="1"/>
  <c r="AA115" i="1"/>
  <c r="AB115" i="1" s="1"/>
  <c r="Z115" i="1"/>
  <c r="Y115" i="1"/>
  <c r="X115" i="1"/>
  <c r="W115" i="1"/>
  <c r="V115" i="1"/>
  <c r="U115" i="1"/>
  <c r="S115" i="1"/>
  <c r="T115" i="1" s="1"/>
  <c r="Q115" i="1"/>
  <c r="R115" i="1" s="1"/>
  <c r="L115" i="1"/>
  <c r="K115" i="1"/>
  <c r="AD114" i="1"/>
  <c r="AC114" i="1"/>
  <c r="AB114" i="1"/>
  <c r="AA114" i="1"/>
  <c r="Y114" i="1"/>
  <c r="Z114" i="1" s="1"/>
  <c r="W114" i="1"/>
  <c r="X114" i="1" s="1"/>
  <c r="U114" i="1"/>
  <c r="V114" i="1" s="1"/>
  <c r="S114" i="1"/>
  <c r="T114" i="1" s="1"/>
  <c r="Q114" i="1"/>
  <c r="R114" i="1" s="1"/>
  <c r="L114" i="1"/>
  <c r="M114" i="1" s="1"/>
  <c r="K114" i="1"/>
  <c r="AJ112" i="1"/>
  <c r="AE112" i="1"/>
  <c r="AF112" i="1" s="1"/>
  <c r="AD112" i="1"/>
  <c r="AC112" i="1"/>
  <c r="AA112" i="1"/>
  <c r="AB112" i="1" s="1"/>
  <c r="Z112" i="1"/>
  <c r="Y112" i="1"/>
  <c r="W112" i="1"/>
  <c r="X112" i="1" s="1"/>
  <c r="U112" i="1"/>
  <c r="V112" i="1" s="1"/>
  <c r="T112" i="1"/>
  <c r="S112" i="1"/>
  <c r="Q112" i="1"/>
  <c r="R112" i="1" s="1"/>
  <c r="P112" i="1"/>
  <c r="O112" i="1"/>
  <c r="N112" i="1"/>
  <c r="M112" i="1"/>
  <c r="L112" i="1"/>
  <c r="K112" i="1"/>
  <c r="AC111" i="1"/>
  <c r="AD111" i="1" s="1"/>
  <c r="AA111" i="1"/>
  <c r="AB111" i="1" s="1"/>
  <c r="Z111" i="1"/>
  <c r="Y111" i="1"/>
  <c r="W111" i="1"/>
  <c r="X111" i="1" s="1"/>
  <c r="U111" i="1"/>
  <c r="V111" i="1" s="1"/>
  <c r="S111" i="1"/>
  <c r="T111" i="1" s="1"/>
  <c r="R111" i="1"/>
  <c r="Q111" i="1"/>
  <c r="AE111" i="1" s="1"/>
  <c r="L111" i="1"/>
  <c r="M111" i="1" s="1"/>
  <c r="K111" i="1"/>
  <c r="AC110" i="1"/>
  <c r="AD110" i="1" s="1"/>
  <c r="AA110" i="1"/>
  <c r="AB110" i="1" s="1"/>
  <c r="Z110" i="1"/>
  <c r="Y110" i="1"/>
  <c r="W110" i="1"/>
  <c r="X110" i="1" s="1"/>
  <c r="U110" i="1"/>
  <c r="V110" i="1" s="1"/>
  <c r="T110" i="1"/>
  <c r="S110" i="1"/>
  <c r="Q110" i="1"/>
  <c r="R110" i="1" s="1"/>
  <c r="P110" i="1"/>
  <c r="M110" i="1"/>
  <c r="O110" i="1" s="1"/>
  <c r="L110" i="1"/>
  <c r="K110" i="1"/>
  <c r="AE108" i="1"/>
  <c r="AC108" i="1"/>
  <c r="AD108" i="1" s="1"/>
  <c r="AA108" i="1"/>
  <c r="AB108" i="1" s="1"/>
  <c r="Y108" i="1"/>
  <c r="Z108" i="1" s="1"/>
  <c r="X108" i="1"/>
  <c r="W108" i="1"/>
  <c r="V108" i="1"/>
  <c r="U108" i="1"/>
  <c r="S108" i="1"/>
  <c r="T108" i="1" s="1"/>
  <c r="Q108" i="1"/>
  <c r="R108" i="1" s="1"/>
  <c r="O108" i="1"/>
  <c r="AI108" i="1" s="1"/>
  <c r="AJ108" i="1" s="1"/>
  <c r="L108" i="1"/>
  <c r="M108" i="1" s="1"/>
  <c r="N108" i="1" s="1"/>
  <c r="K108" i="1"/>
  <c r="AC107" i="1"/>
  <c r="AD107" i="1" s="1"/>
  <c r="AA107" i="1"/>
  <c r="AB107" i="1" s="1"/>
  <c r="Y107" i="1"/>
  <c r="Z107" i="1" s="1"/>
  <c r="W107" i="1"/>
  <c r="X107" i="1" s="1"/>
  <c r="U107" i="1"/>
  <c r="V107" i="1" s="1"/>
  <c r="S107" i="1"/>
  <c r="T107" i="1" s="1"/>
  <c r="R107" i="1"/>
  <c r="Q107" i="1"/>
  <c r="L107" i="1"/>
  <c r="M107" i="1" s="1"/>
  <c r="K107" i="1"/>
  <c r="AC106" i="1"/>
  <c r="AD106" i="1" s="1"/>
  <c r="AA106" i="1"/>
  <c r="AB106" i="1" s="1"/>
  <c r="Z106" i="1"/>
  <c r="Y106" i="1"/>
  <c r="W106" i="1"/>
  <c r="X106" i="1" s="1"/>
  <c r="U106" i="1"/>
  <c r="V106" i="1" s="1"/>
  <c r="T106" i="1"/>
  <c r="S106" i="1"/>
  <c r="Q106" i="1"/>
  <c r="R106" i="1" s="1"/>
  <c r="P106" i="1"/>
  <c r="M106" i="1"/>
  <c r="O106" i="1" s="1"/>
  <c r="L106" i="1"/>
  <c r="K106" i="1"/>
  <c r="AF105" i="1"/>
  <c r="AE105" i="1"/>
  <c r="AC105" i="1"/>
  <c r="AD105" i="1" s="1"/>
  <c r="AA105" i="1"/>
  <c r="AB105" i="1" s="1"/>
  <c r="Y105" i="1"/>
  <c r="Z105" i="1" s="1"/>
  <c r="X105" i="1"/>
  <c r="W105" i="1"/>
  <c r="V105" i="1"/>
  <c r="U105" i="1"/>
  <c r="S105" i="1"/>
  <c r="T105" i="1" s="1"/>
  <c r="Q105" i="1"/>
  <c r="R105" i="1" s="1"/>
  <c r="P105" i="1"/>
  <c r="O105" i="1"/>
  <c r="M105" i="1"/>
  <c r="N105" i="1" s="1"/>
  <c r="L105" i="1"/>
  <c r="K105" i="1"/>
  <c r="AC104" i="1"/>
  <c r="AD104" i="1" s="1"/>
  <c r="AA104" i="1"/>
  <c r="AB104" i="1" s="1"/>
  <c r="Z104" i="1"/>
  <c r="Y104" i="1"/>
  <c r="W104" i="1"/>
  <c r="X104" i="1" s="1"/>
  <c r="V104" i="1"/>
  <c r="U104" i="1"/>
  <c r="S104" i="1"/>
  <c r="T104" i="1" s="1"/>
  <c r="Q104" i="1"/>
  <c r="R104" i="1" s="1"/>
  <c r="L104" i="1"/>
  <c r="K104" i="1"/>
  <c r="AD103" i="1"/>
  <c r="AC103" i="1"/>
  <c r="AB103" i="1"/>
  <c r="AA103" i="1"/>
  <c r="Y103" i="1"/>
  <c r="Z103" i="1" s="1"/>
  <c r="W103" i="1"/>
  <c r="X103" i="1" s="1"/>
  <c r="U103" i="1"/>
  <c r="V103" i="1" s="1"/>
  <c r="S103" i="1"/>
  <c r="T103" i="1" s="1"/>
  <c r="Q103" i="1"/>
  <c r="R103" i="1" s="1"/>
  <c r="L103" i="1"/>
  <c r="M103" i="1" s="1"/>
  <c r="K103" i="1"/>
  <c r="AC102" i="1"/>
  <c r="AD102" i="1" s="1"/>
  <c r="AB102" i="1"/>
  <c r="AA102" i="1"/>
  <c r="Y102" i="1"/>
  <c r="Z102" i="1" s="1"/>
  <c r="W102" i="1"/>
  <c r="X102" i="1" s="1"/>
  <c r="V102" i="1"/>
  <c r="U102" i="1"/>
  <c r="S102" i="1"/>
  <c r="T102" i="1" s="1"/>
  <c r="Q102" i="1"/>
  <c r="P102" i="1"/>
  <c r="L102" i="1"/>
  <c r="M102" i="1" s="1"/>
  <c r="K102" i="1"/>
  <c r="AC99" i="1"/>
  <c r="AD99" i="1" s="1"/>
  <c r="AA99" i="1"/>
  <c r="AB99" i="1" s="1"/>
  <c r="Z99" i="1"/>
  <c r="Y99" i="1"/>
  <c r="W99" i="1"/>
  <c r="X99" i="1" s="1"/>
  <c r="V99" i="1"/>
  <c r="U99" i="1"/>
  <c r="S99" i="1"/>
  <c r="T99" i="1" s="1"/>
  <c r="Q99" i="1"/>
  <c r="R99" i="1" s="1"/>
  <c r="L99" i="1"/>
  <c r="M99" i="1" s="1"/>
  <c r="K99" i="1"/>
  <c r="AD98" i="1"/>
  <c r="AC98" i="1"/>
  <c r="AB98" i="1"/>
  <c r="AA98" i="1"/>
  <c r="Y98" i="1"/>
  <c r="Z98" i="1" s="1"/>
  <c r="W98" i="1"/>
  <c r="X98" i="1" s="1"/>
  <c r="U98" i="1"/>
  <c r="V98" i="1" s="1"/>
  <c r="S98" i="1"/>
  <c r="T98" i="1" s="1"/>
  <c r="Q98" i="1"/>
  <c r="R98" i="1" s="1"/>
  <c r="L98" i="1"/>
  <c r="M98" i="1" s="1"/>
  <c r="K98" i="1"/>
  <c r="AE97" i="1"/>
  <c r="AF97" i="1" s="1"/>
  <c r="AC97" i="1"/>
  <c r="AD97" i="1" s="1"/>
  <c r="AA97" i="1"/>
  <c r="AB97" i="1" s="1"/>
  <c r="Y97" i="1"/>
  <c r="Z97" i="1" s="1"/>
  <c r="X97" i="1"/>
  <c r="W97" i="1"/>
  <c r="V97" i="1"/>
  <c r="U97" i="1"/>
  <c r="S97" i="1"/>
  <c r="T97" i="1" s="1"/>
  <c r="Q97" i="1"/>
  <c r="R97" i="1" s="1"/>
  <c r="P97" i="1"/>
  <c r="O97" i="1"/>
  <c r="AI97" i="1" s="1"/>
  <c r="AJ97" i="1" s="1"/>
  <c r="M97" i="1"/>
  <c r="N97" i="1" s="1"/>
  <c r="L97" i="1"/>
  <c r="K97" i="1"/>
  <c r="AC94" i="1"/>
  <c r="AD94" i="1" s="1"/>
  <c r="AA94" i="1"/>
  <c r="AB94" i="1" s="1"/>
  <c r="Z94" i="1"/>
  <c r="Y94" i="1"/>
  <c r="W94" i="1"/>
  <c r="X94" i="1" s="1"/>
  <c r="V94" i="1"/>
  <c r="U94" i="1"/>
  <c r="S94" i="1"/>
  <c r="T94" i="1" s="1"/>
  <c r="Q94" i="1"/>
  <c r="R94" i="1" s="1"/>
  <c r="L94" i="1"/>
  <c r="K94" i="1"/>
  <c r="AD91" i="1"/>
  <c r="AC91" i="1"/>
  <c r="AB91" i="1"/>
  <c r="AA91" i="1"/>
  <c r="Y91" i="1"/>
  <c r="Z91" i="1" s="1"/>
  <c r="W91" i="1"/>
  <c r="X91" i="1" s="1"/>
  <c r="V91" i="1"/>
  <c r="U91" i="1"/>
  <c r="T91" i="1"/>
  <c r="S91" i="1"/>
  <c r="Q91" i="1"/>
  <c r="R91" i="1" s="1"/>
  <c r="L91" i="1"/>
  <c r="M91" i="1" s="1"/>
  <c r="K91" i="1"/>
  <c r="AC88" i="1"/>
  <c r="AD88" i="1" s="1"/>
  <c r="AB88" i="1"/>
  <c r="AA88" i="1"/>
  <c r="Y88" i="1"/>
  <c r="Z88" i="1" s="1"/>
  <c r="W88" i="1"/>
  <c r="X88" i="1" s="1"/>
  <c r="V88" i="1"/>
  <c r="U88" i="1"/>
  <c r="S88" i="1"/>
  <c r="T88" i="1" s="1"/>
  <c r="Q88" i="1"/>
  <c r="L88" i="1"/>
  <c r="M88" i="1" s="1"/>
  <c r="K88" i="1"/>
  <c r="AC86" i="1"/>
  <c r="AD86" i="1" s="1"/>
  <c r="AA86" i="1"/>
  <c r="AB86" i="1" s="1"/>
  <c r="Z86" i="1"/>
  <c r="Y86" i="1"/>
  <c r="W86" i="1"/>
  <c r="X86" i="1" s="1"/>
  <c r="V86" i="1"/>
  <c r="U86" i="1"/>
  <c r="T86" i="1"/>
  <c r="S86" i="1"/>
  <c r="R86" i="1"/>
  <c r="Q86" i="1"/>
  <c r="L86" i="1"/>
  <c r="K86" i="1"/>
  <c r="AC85" i="1"/>
  <c r="AD85" i="1" s="1"/>
  <c r="AB85" i="1"/>
  <c r="AA85" i="1"/>
  <c r="Y85" i="1"/>
  <c r="Z85" i="1" s="1"/>
  <c r="W85" i="1"/>
  <c r="V85" i="1"/>
  <c r="U85" i="1"/>
  <c r="S85" i="1"/>
  <c r="T85" i="1" s="1"/>
  <c r="R85" i="1"/>
  <c r="Q85" i="1"/>
  <c r="M85" i="1"/>
  <c r="P85" i="1" s="1"/>
  <c r="L85" i="1"/>
  <c r="K85" i="1"/>
  <c r="AC84" i="1"/>
  <c r="AD84" i="1" s="1"/>
  <c r="AB84" i="1"/>
  <c r="AA84" i="1"/>
  <c r="Z84" i="1"/>
  <c r="Y84" i="1"/>
  <c r="X84" i="1"/>
  <c r="W84" i="1"/>
  <c r="U84" i="1"/>
  <c r="V84" i="1" s="1"/>
  <c r="S84" i="1"/>
  <c r="T84" i="1" s="1"/>
  <c r="R84" i="1"/>
  <c r="Q84" i="1"/>
  <c r="AE84" i="1" s="1"/>
  <c r="AF84" i="1" s="1"/>
  <c r="AM84" i="1" s="1"/>
  <c r="M84" i="1"/>
  <c r="P84" i="1" s="1"/>
  <c r="L84" i="1"/>
  <c r="K84" i="1"/>
  <c r="AC83" i="1"/>
  <c r="AD83" i="1" s="1"/>
  <c r="AB83" i="1"/>
  <c r="AA83" i="1"/>
  <c r="Y83" i="1"/>
  <c r="Z83" i="1" s="1"/>
  <c r="X83" i="1"/>
  <c r="W83" i="1"/>
  <c r="U83" i="1"/>
  <c r="V83" i="1" s="1"/>
  <c r="S83" i="1"/>
  <c r="T83" i="1" s="1"/>
  <c r="R83" i="1"/>
  <c r="Q83" i="1"/>
  <c r="AE83" i="1" s="1"/>
  <c r="AF83" i="1" s="1"/>
  <c r="M83" i="1"/>
  <c r="L83" i="1"/>
  <c r="K83" i="1"/>
  <c r="AD82" i="1"/>
  <c r="AC82" i="1"/>
  <c r="AB82" i="1"/>
  <c r="AA82" i="1"/>
  <c r="Y82" i="1"/>
  <c r="Z82" i="1" s="1"/>
  <c r="W82" i="1"/>
  <c r="X82" i="1" s="1"/>
  <c r="V82" i="1"/>
  <c r="U82" i="1"/>
  <c r="S82" i="1"/>
  <c r="T82" i="1" s="1"/>
  <c r="R82" i="1"/>
  <c r="Q82" i="1"/>
  <c r="P82" i="1"/>
  <c r="O82" i="1"/>
  <c r="N82" i="1"/>
  <c r="M82" i="1"/>
  <c r="L82" i="1"/>
  <c r="K82" i="1"/>
  <c r="AD81" i="1"/>
  <c r="AC81" i="1"/>
  <c r="AA81" i="1"/>
  <c r="AB81" i="1" s="1"/>
  <c r="Y81" i="1"/>
  <c r="Z81" i="1" s="1"/>
  <c r="X81" i="1"/>
  <c r="W81" i="1"/>
  <c r="U81" i="1"/>
  <c r="V81" i="1" s="1"/>
  <c r="S81" i="1"/>
  <c r="T81" i="1" s="1"/>
  <c r="R81" i="1"/>
  <c r="Q81" i="1"/>
  <c r="AE81" i="1" s="1"/>
  <c r="AF81" i="1" s="1"/>
  <c r="N81" i="1"/>
  <c r="M81" i="1"/>
  <c r="P81" i="1" s="1"/>
  <c r="L81" i="1"/>
  <c r="K81" i="1"/>
  <c r="AD80" i="1"/>
  <c r="AC80" i="1"/>
  <c r="AE80" i="1" s="1"/>
  <c r="AF80" i="1" s="1"/>
  <c r="AA80" i="1"/>
  <c r="AB80" i="1" s="1"/>
  <c r="Y80" i="1"/>
  <c r="Z80" i="1" s="1"/>
  <c r="X80" i="1"/>
  <c r="W80" i="1"/>
  <c r="V80" i="1"/>
  <c r="U80" i="1"/>
  <c r="T80" i="1"/>
  <c r="S80" i="1"/>
  <c r="Q80" i="1"/>
  <c r="R80" i="1" s="1"/>
  <c r="N80" i="1"/>
  <c r="M80" i="1"/>
  <c r="L80" i="1"/>
  <c r="K80" i="1"/>
  <c r="AD79" i="1"/>
  <c r="AC79" i="1"/>
  <c r="AA79" i="1"/>
  <c r="AB79" i="1" s="1"/>
  <c r="Y79" i="1"/>
  <c r="Z79" i="1" s="1"/>
  <c r="W79" i="1"/>
  <c r="X79" i="1" s="1"/>
  <c r="U79" i="1"/>
  <c r="V79" i="1" s="1"/>
  <c r="S79" i="1"/>
  <c r="T79" i="1" s="1"/>
  <c r="Q79" i="1"/>
  <c r="R79" i="1" s="1"/>
  <c r="P79" i="1"/>
  <c r="O79" i="1"/>
  <c r="N79" i="1"/>
  <c r="M79" i="1"/>
  <c r="L79" i="1"/>
  <c r="K79" i="1"/>
  <c r="AD77" i="1"/>
  <c r="AC77" i="1"/>
  <c r="AA77" i="1"/>
  <c r="AB77" i="1" s="1"/>
  <c r="Y77" i="1"/>
  <c r="Z77" i="1" s="1"/>
  <c r="X77" i="1"/>
  <c r="W77" i="1"/>
  <c r="V77" i="1"/>
  <c r="U77" i="1"/>
  <c r="S77" i="1"/>
  <c r="T77" i="1" s="1"/>
  <c r="R77" i="1"/>
  <c r="Q77" i="1"/>
  <c r="AE77" i="1" s="1"/>
  <c r="AF77" i="1" s="1"/>
  <c r="L77" i="1"/>
  <c r="M77" i="1" s="1"/>
  <c r="K77" i="1"/>
  <c r="AD76" i="1"/>
  <c r="AC76" i="1"/>
  <c r="AE76" i="1" s="1"/>
  <c r="AF76" i="1" s="1"/>
  <c r="AA76" i="1"/>
  <c r="AB76" i="1" s="1"/>
  <c r="Y76" i="1"/>
  <c r="Z76" i="1" s="1"/>
  <c r="W76" i="1"/>
  <c r="X76" i="1" s="1"/>
  <c r="V76" i="1"/>
  <c r="U76" i="1"/>
  <c r="T76" i="1"/>
  <c r="S76" i="1"/>
  <c r="Q76" i="1"/>
  <c r="R76" i="1" s="1"/>
  <c r="M76" i="1"/>
  <c r="L76" i="1"/>
  <c r="K76" i="1"/>
  <c r="AD75" i="1"/>
  <c r="AC75" i="1"/>
  <c r="AB75" i="1"/>
  <c r="AA75" i="1"/>
  <c r="Y75" i="1"/>
  <c r="AE75" i="1" s="1"/>
  <c r="AF75" i="1" s="1"/>
  <c r="X75" i="1"/>
  <c r="W75" i="1"/>
  <c r="V75" i="1"/>
  <c r="U75" i="1"/>
  <c r="T75" i="1"/>
  <c r="S75" i="1"/>
  <c r="Q75" i="1"/>
  <c r="R75" i="1" s="1"/>
  <c r="L75" i="1"/>
  <c r="K75" i="1"/>
  <c r="AM74" i="1"/>
  <c r="AD74" i="1"/>
  <c r="AC74" i="1"/>
  <c r="AA74" i="1"/>
  <c r="AB74" i="1" s="1"/>
  <c r="Y74" i="1"/>
  <c r="Z74" i="1" s="1"/>
  <c r="X74" i="1"/>
  <c r="W74" i="1"/>
  <c r="V74" i="1"/>
  <c r="U74" i="1"/>
  <c r="T74" i="1"/>
  <c r="S74" i="1"/>
  <c r="R74" i="1"/>
  <c r="Q74" i="1"/>
  <c r="AE74" i="1" s="1"/>
  <c r="AF74" i="1" s="1"/>
  <c r="L74" i="1"/>
  <c r="M74" i="1" s="1"/>
  <c r="K74" i="1"/>
  <c r="AE73" i="1"/>
  <c r="AF73" i="1" s="1"/>
  <c r="AD73" i="1"/>
  <c r="AC73" i="1"/>
  <c r="AA73" i="1"/>
  <c r="AB73" i="1" s="1"/>
  <c r="Y73" i="1"/>
  <c r="Z73" i="1" s="1"/>
  <c r="W73" i="1"/>
  <c r="X73" i="1" s="1"/>
  <c r="V73" i="1"/>
  <c r="U73" i="1"/>
  <c r="T73" i="1"/>
  <c r="S73" i="1"/>
  <c r="Q73" i="1"/>
  <c r="R73" i="1" s="1"/>
  <c r="M73" i="1"/>
  <c r="P73" i="1" s="1"/>
  <c r="L73" i="1"/>
  <c r="K73" i="1"/>
  <c r="AD72" i="1"/>
  <c r="AC72" i="1"/>
  <c r="AB72" i="1"/>
  <c r="AA72" i="1"/>
  <c r="Y72" i="1"/>
  <c r="AE72" i="1" s="1"/>
  <c r="AF72" i="1" s="1"/>
  <c r="X72" i="1"/>
  <c r="W72" i="1"/>
  <c r="V72" i="1"/>
  <c r="U72" i="1"/>
  <c r="T72" i="1"/>
  <c r="S72" i="1"/>
  <c r="Q72" i="1"/>
  <c r="R72" i="1" s="1"/>
  <c r="L72" i="1"/>
  <c r="K72" i="1"/>
  <c r="AM71" i="1"/>
  <c r="AC71" i="1"/>
  <c r="AD71" i="1" s="1"/>
  <c r="AB71" i="1"/>
  <c r="AA71" i="1"/>
  <c r="Z71" i="1"/>
  <c r="Y71" i="1"/>
  <c r="W71" i="1"/>
  <c r="X71" i="1" s="1"/>
  <c r="U71" i="1"/>
  <c r="V71" i="1" s="1"/>
  <c r="T71" i="1"/>
  <c r="S71" i="1"/>
  <c r="AE71" i="1" s="1"/>
  <c r="AF71" i="1" s="1"/>
  <c r="Q71" i="1"/>
  <c r="R71" i="1" s="1"/>
  <c r="L71" i="1"/>
  <c r="M71" i="1" s="1"/>
  <c r="K71" i="1"/>
  <c r="AE70" i="1"/>
  <c r="AD70" i="1"/>
  <c r="AC70" i="1"/>
  <c r="AB70" i="1"/>
  <c r="AA70" i="1"/>
  <c r="Z70" i="1"/>
  <c r="Y70" i="1"/>
  <c r="W70" i="1"/>
  <c r="X70" i="1" s="1"/>
  <c r="U70" i="1"/>
  <c r="V70" i="1" s="1"/>
  <c r="T70" i="1"/>
  <c r="S70" i="1"/>
  <c r="R70" i="1"/>
  <c r="Q70" i="1"/>
  <c r="L70" i="1"/>
  <c r="M70" i="1" s="1"/>
  <c r="P70" i="1" s="1"/>
  <c r="K70" i="1"/>
  <c r="AD69" i="1"/>
  <c r="AC69" i="1"/>
  <c r="AB69" i="1"/>
  <c r="AA69" i="1"/>
  <c r="Z69" i="1"/>
  <c r="Y69" i="1"/>
  <c r="AE69" i="1" s="1"/>
  <c r="AF69" i="1" s="1"/>
  <c r="X69" i="1"/>
  <c r="W69" i="1"/>
  <c r="V69" i="1"/>
  <c r="U69" i="1"/>
  <c r="T69" i="1"/>
  <c r="S69" i="1"/>
  <c r="Q69" i="1"/>
  <c r="R69" i="1" s="1"/>
  <c r="L69" i="1"/>
  <c r="M69" i="1" s="1"/>
  <c r="K69" i="1"/>
  <c r="AM68" i="1"/>
  <c r="AD68" i="1"/>
  <c r="AC68" i="1"/>
  <c r="AA68" i="1"/>
  <c r="AB68" i="1" s="1"/>
  <c r="Y68" i="1"/>
  <c r="Z68" i="1" s="1"/>
  <c r="X68" i="1"/>
  <c r="W68" i="1"/>
  <c r="V68" i="1"/>
  <c r="U68" i="1"/>
  <c r="S68" i="1"/>
  <c r="T68" i="1" s="1"/>
  <c r="R68" i="1"/>
  <c r="Q68" i="1"/>
  <c r="AE68" i="1" s="1"/>
  <c r="AF68" i="1" s="1"/>
  <c r="L68" i="1"/>
  <c r="M68" i="1" s="1"/>
  <c r="K68" i="1"/>
  <c r="AD65" i="1"/>
  <c r="AC65" i="1"/>
  <c r="AB65" i="1"/>
  <c r="AA65" i="1"/>
  <c r="Z65" i="1"/>
  <c r="Y65" i="1"/>
  <c r="X65" i="1"/>
  <c r="W65" i="1"/>
  <c r="U65" i="1"/>
  <c r="V65" i="1" s="1"/>
  <c r="S65" i="1"/>
  <c r="T65" i="1" s="1"/>
  <c r="R65" i="1"/>
  <c r="Q65" i="1"/>
  <c r="L65" i="1"/>
  <c r="M65" i="1" s="1"/>
  <c r="K65" i="1"/>
  <c r="AC64" i="1"/>
  <c r="AD64" i="1" s="1"/>
  <c r="AA64" i="1"/>
  <c r="AB64" i="1" s="1"/>
  <c r="Y64" i="1"/>
  <c r="Z64" i="1" s="1"/>
  <c r="W64" i="1"/>
  <c r="AE64" i="1" s="1"/>
  <c r="AF64" i="1" s="1"/>
  <c r="V64" i="1"/>
  <c r="U64" i="1"/>
  <c r="S64" i="1"/>
  <c r="T64" i="1" s="1"/>
  <c r="R64" i="1"/>
  <c r="Q64" i="1"/>
  <c r="M64" i="1"/>
  <c r="P64" i="1" s="1"/>
  <c r="L64" i="1"/>
  <c r="K64" i="1"/>
  <c r="AF62" i="1"/>
  <c r="AM62" i="1" s="1"/>
  <c r="AC62" i="1"/>
  <c r="AD62" i="1" s="1"/>
  <c r="AB62" i="1"/>
  <c r="AA62" i="1"/>
  <c r="Y62" i="1"/>
  <c r="Z62" i="1" s="1"/>
  <c r="W62" i="1"/>
  <c r="X62" i="1" s="1"/>
  <c r="U62" i="1"/>
  <c r="V62" i="1" s="1"/>
  <c r="S62" i="1"/>
  <c r="T62" i="1" s="1"/>
  <c r="Q62" i="1"/>
  <c r="AE62" i="1" s="1"/>
  <c r="P62" i="1"/>
  <c r="L62" i="1"/>
  <c r="M62" i="1" s="1"/>
  <c r="K62" i="1"/>
  <c r="AC61" i="1"/>
  <c r="AD61" i="1" s="1"/>
  <c r="AA61" i="1"/>
  <c r="AB61" i="1" s="1"/>
  <c r="Z61" i="1"/>
  <c r="Y61" i="1"/>
  <c r="W61" i="1"/>
  <c r="X61" i="1" s="1"/>
  <c r="V61" i="1"/>
  <c r="U61" i="1"/>
  <c r="S61" i="1"/>
  <c r="T61" i="1" s="1"/>
  <c r="Q61" i="1"/>
  <c r="R61" i="1" s="1"/>
  <c r="L61" i="1"/>
  <c r="M61" i="1" s="1"/>
  <c r="K61" i="1"/>
  <c r="AD60" i="1"/>
  <c r="AC60" i="1"/>
  <c r="AB60" i="1"/>
  <c r="AA60" i="1"/>
  <c r="Z60" i="1"/>
  <c r="Y60" i="1"/>
  <c r="W60" i="1"/>
  <c r="X60" i="1" s="1"/>
  <c r="V60" i="1"/>
  <c r="U60" i="1"/>
  <c r="T60" i="1"/>
  <c r="S60" i="1"/>
  <c r="Q60" i="1"/>
  <c r="R60" i="1" s="1"/>
  <c r="L60" i="1"/>
  <c r="M60" i="1" s="1"/>
  <c r="K60" i="1"/>
  <c r="AC59" i="1"/>
  <c r="AD59" i="1" s="1"/>
  <c r="AB59" i="1"/>
  <c r="AA59" i="1"/>
  <c r="Y59" i="1"/>
  <c r="Z59" i="1" s="1"/>
  <c r="W59" i="1"/>
  <c r="X59" i="1" s="1"/>
  <c r="U59" i="1"/>
  <c r="V59" i="1" s="1"/>
  <c r="S59" i="1"/>
  <c r="T59" i="1" s="1"/>
  <c r="R59" i="1"/>
  <c r="Q59" i="1"/>
  <c r="L59" i="1"/>
  <c r="K59" i="1"/>
  <c r="AC58" i="1"/>
  <c r="AD58" i="1" s="1"/>
  <c r="AB58" i="1"/>
  <c r="AA58" i="1"/>
  <c r="Z58" i="1"/>
  <c r="Y58" i="1"/>
  <c r="W58" i="1"/>
  <c r="X58" i="1" s="1"/>
  <c r="V58" i="1"/>
  <c r="U58" i="1"/>
  <c r="S58" i="1"/>
  <c r="T58" i="1" s="1"/>
  <c r="Q58" i="1"/>
  <c r="L58" i="1"/>
  <c r="M58" i="1" s="1"/>
  <c r="K58" i="1"/>
  <c r="AD55" i="1"/>
  <c r="AC55" i="1"/>
  <c r="AB55" i="1"/>
  <c r="AA55" i="1"/>
  <c r="Z55" i="1"/>
  <c r="Y55" i="1"/>
  <c r="W55" i="1"/>
  <c r="X55" i="1" s="1"/>
  <c r="V55" i="1"/>
  <c r="U55" i="1"/>
  <c r="T55" i="1"/>
  <c r="S55" i="1"/>
  <c r="Q55" i="1"/>
  <c r="L55" i="1"/>
  <c r="M55" i="1" s="1"/>
  <c r="K55" i="1"/>
  <c r="AD52" i="1"/>
  <c r="AC52" i="1"/>
  <c r="AA52" i="1"/>
  <c r="AB52" i="1" s="1"/>
  <c r="Z52" i="1"/>
  <c r="Y52" i="1"/>
  <c r="X52" i="1"/>
  <c r="W52" i="1"/>
  <c r="V52" i="1"/>
  <c r="U52" i="1"/>
  <c r="T52" i="1"/>
  <c r="S52" i="1"/>
  <c r="Q52" i="1"/>
  <c r="R52" i="1" s="1"/>
  <c r="L52" i="1"/>
  <c r="M52" i="1" s="1"/>
  <c r="N52" i="1" s="1"/>
  <c r="K52" i="1"/>
  <c r="AJ51" i="1"/>
  <c r="AE51" i="1"/>
  <c r="AF51" i="1" s="1"/>
  <c r="AC51" i="1"/>
  <c r="AD51" i="1" s="1"/>
  <c r="AA51" i="1"/>
  <c r="AB51" i="1" s="1"/>
  <c r="Y51" i="1"/>
  <c r="Z51" i="1" s="1"/>
  <c r="X51" i="1"/>
  <c r="W51" i="1"/>
  <c r="U51" i="1"/>
  <c r="V51" i="1" s="1"/>
  <c r="T51" i="1"/>
  <c r="S51" i="1"/>
  <c r="Q51" i="1"/>
  <c r="R51" i="1" s="1"/>
  <c r="O51" i="1"/>
  <c r="M51" i="1"/>
  <c r="P51" i="1" s="1"/>
  <c r="L51" i="1"/>
  <c r="K51" i="1"/>
  <c r="AJ50" i="1"/>
  <c r="AC50" i="1"/>
  <c r="AD50" i="1" s="1"/>
  <c r="AB50" i="1"/>
  <c r="AA50" i="1"/>
  <c r="Z50" i="1"/>
  <c r="Y50" i="1"/>
  <c r="X50" i="1"/>
  <c r="W50" i="1"/>
  <c r="V50" i="1"/>
  <c r="U50" i="1"/>
  <c r="S50" i="1"/>
  <c r="T50" i="1" s="1"/>
  <c r="Q50" i="1"/>
  <c r="M50" i="1"/>
  <c r="L50" i="1"/>
  <c r="K50" i="1"/>
  <c r="AC48" i="1"/>
  <c r="AD48" i="1" s="1"/>
  <c r="AA48" i="1"/>
  <c r="AB48" i="1" s="1"/>
  <c r="Y48" i="1"/>
  <c r="Z48" i="1" s="1"/>
  <c r="W48" i="1"/>
  <c r="X48" i="1" s="1"/>
  <c r="U48" i="1"/>
  <c r="V48" i="1" s="1"/>
  <c r="T48" i="1"/>
  <c r="S48" i="1"/>
  <c r="R48" i="1"/>
  <c r="Q48" i="1"/>
  <c r="L48" i="1"/>
  <c r="M48" i="1" s="1"/>
  <c r="K48" i="1"/>
  <c r="AD46" i="1"/>
  <c r="AC46" i="1"/>
  <c r="AB46" i="1"/>
  <c r="AA46" i="1"/>
  <c r="Y46" i="1"/>
  <c r="Z46" i="1" s="1"/>
  <c r="W46" i="1"/>
  <c r="X46" i="1" s="1"/>
  <c r="U46" i="1"/>
  <c r="V46" i="1" s="1"/>
  <c r="S46" i="1"/>
  <c r="T46" i="1" s="1"/>
  <c r="Q46" i="1"/>
  <c r="N46" i="1"/>
  <c r="L46" i="1"/>
  <c r="M46" i="1" s="1"/>
  <c r="K46" i="1"/>
  <c r="AC45" i="1"/>
  <c r="AD45" i="1" s="1"/>
  <c r="AA45" i="1"/>
  <c r="AB45" i="1" s="1"/>
  <c r="Y45" i="1"/>
  <c r="Z45" i="1" s="1"/>
  <c r="X45" i="1"/>
  <c r="W45" i="1"/>
  <c r="V45" i="1"/>
  <c r="U45" i="1"/>
  <c r="S45" i="1"/>
  <c r="T45" i="1" s="1"/>
  <c r="Q45" i="1"/>
  <c r="R45" i="1" s="1"/>
  <c r="P45" i="1"/>
  <c r="O45" i="1"/>
  <c r="M45" i="1"/>
  <c r="N45" i="1" s="1"/>
  <c r="L45" i="1"/>
  <c r="K45" i="1"/>
  <c r="AD42" i="1"/>
  <c r="AC42" i="1"/>
  <c r="AB42" i="1"/>
  <c r="AA42" i="1"/>
  <c r="Z42" i="1"/>
  <c r="Y42" i="1"/>
  <c r="W42" i="1"/>
  <c r="X42" i="1" s="1"/>
  <c r="V42" i="1"/>
  <c r="U42" i="1"/>
  <c r="S42" i="1"/>
  <c r="T42" i="1" s="1"/>
  <c r="Q42" i="1"/>
  <c r="L42" i="1"/>
  <c r="K42" i="1"/>
  <c r="AC40" i="1"/>
  <c r="AD40" i="1" s="1"/>
  <c r="AA40" i="1"/>
  <c r="AB40" i="1" s="1"/>
  <c r="Z40" i="1"/>
  <c r="Y40" i="1"/>
  <c r="W40" i="1"/>
  <c r="X40" i="1" s="1"/>
  <c r="U40" i="1"/>
  <c r="V40" i="1" s="1"/>
  <c r="T40" i="1"/>
  <c r="S40" i="1"/>
  <c r="Q40" i="1"/>
  <c r="R40" i="1" s="1"/>
  <c r="P40" i="1"/>
  <c r="M40" i="1"/>
  <c r="L40" i="1"/>
  <c r="K40" i="1"/>
  <c r="AC39" i="1"/>
  <c r="AD39" i="1" s="1"/>
  <c r="AA39" i="1"/>
  <c r="AB39" i="1" s="1"/>
  <c r="Y39" i="1"/>
  <c r="Z39" i="1" s="1"/>
  <c r="X39" i="1"/>
  <c r="W39" i="1"/>
  <c r="V39" i="1"/>
  <c r="U39" i="1"/>
  <c r="S39" i="1"/>
  <c r="T39" i="1" s="1"/>
  <c r="Q39" i="1"/>
  <c r="R39" i="1" s="1"/>
  <c r="P39" i="1"/>
  <c r="O39" i="1"/>
  <c r="L39" i="1"/>
  <c r="M39" i="1" s="1"/>
  <c r="N39" i="1" s="1"/>
  <c r="K39" i="1"/>
  <c r="AC38" i="1"/>
  <c r="AD38" i="1" s="1"/>
  <c r="AA38" i="1"/>
  <c r="AB38" i="1" s="1"/>
  <c r="Z38" i="1"/>
  <c r="Y38" i="1"/>
  <c r="W38" i="1"/>
  <c r="X38" i="1" s="1"/>
  <c r="V38" i="1"/>
  <c r="U38" i="1"/>
  <c r="S38" i="1"/>
  <c r="T38" i="1" s="1"/>
  <c r="R38" i="1"/>
  <c r="Q38" i="1"/>
  <c r="AE38" i="1" s="1"/>
  <c r="P38" i="1"/>
  <c r="O38" i="1"/>
  <c r="M38" i="1"/>
  <c r="N38" i="1" s="1"/>
  <c r="L38" i="1"/>
  <c r="K38" i="1"/>
  <c r="AC37" i="1"/>
  <c r="AD37" i="1" s="1"/>
  <c r="AA37" i="1"/>
  <c r="AB37" i="1" s="1"/>
  <c r="Z37" i="1"/>
  <c r="Y37" i="1"/>
  <c r="X37" i="1"/>
  <c r="W37" i="1"/>
  <c r="U37" i="1"/>
  <c r="V37" i="1" s="1"/>
  <c r="T37" i="1"/>
  <c r="S37" i="1"/>
  <c r="Q37" i="1"/>
  <c r="L37" i="1"/>
  <c r="K37" i="1"/>
  <c r="AD35" i="1"/>
  <c r="AC35" i="1"/>
  <c r="AA35" i="1"/>
  <c r="AB35" i="1" s="1"/>
  <c r="Z35" i="1"/>
  <c r="Y35" i="1"/>
  <c r="W35" i="1"/>
  <c r="X35" i="1" s="1"/>
  <c r="U35" i="1"/>
  <c r="V35" i="1" s="1"/>
  <c r="T35" i="1"/>
  <c r="S35" i="1"/>
  <c r="AE35" i="1" s="1"/>
  <c r="R35" i="1"/>
  <c r="Q35" i="1"/>
  <c r="L35" i="1"/>
  <c r="M35" i="1" s="1"/>
  <c r="K35" i="1"/>
  <c r="AE34" i="1"/>
  <c r="AF34" i="1" s="1"/>
  <c r="AD34" i="1"/>
  <c r="AC34" i="1"/>
  <c r="AB34" i="1"/>
  <c r="AA34" i="1"/>
  <c r="Y34" i="1"/>
  <c r="Z34" i="1" s="1"/>
  <c r="X34" i="1"/>
  <c r="W34" i="1"/>
  <c r="U34" i="1"/>
  <c r="V34" i="1" s="1"/>
  <c r="T34" i="1"/>
  <c r="S34" i="1"/>
  <c r="Q34" i="1"/>
  <c r="R34" i="1" s="1"/>
  <c r="O34" i="1"/>
  <c r="AI34" i="1" s="1"/>
  <c r="AJ34" i="1" s="1"/>
  <c r="N34" i="1"/>
  <c r="M34" i="1"/>
  <c r="P34" i="1" s="1"/>
  <c r="L34" i="1"/>
  <c r="K34" i="1"/>
  <c r="AJ33" i="1"/>
  <c r="AC33" i="1"/>
  <c r="AD33" i="1" s="1"/>
  <c r="AB33" i="1"/>
  <c r="AA33" i="1"/>
  <c r="Z33" i="1"/>
  <c r="Y33" i="1"/>
  <c r="W33" i="1"/>
  <c r="X33" i="1" s="1"/>
  <c r="V33" i="1"/>
  <c r="U33" i="1"/>
  <c r="T33" i="1"/>
  <c r="S33" i="1"/>
  <c r="R33" i="1"/>
  <c r="Q33" i="1"/>
  <c r="AE33" i="1" s="1"/>
  <c r="AF33" i="1" s="1"/>
  <c r="M33" i="1"/>
  <c r="N33" i="1" s="1"/>
  <c r="L33" i="1"/>
  <c r="K33" i="1"/>
  <c r="AD31" i="1"/>
  <c r="AC31" i="1"/>
  <c r="AB31" i="1"/>
  <c r="AA31" i="1"/>
  <c r="Y31" i="1"/>
  <c r="Z31" i="1" s="1"/>
  <c r="W31" i="1"/>
  <c r="X31" i="1" s="1"/>
  <c r="U31" i="1"/>
  <c r="V31" i="1" s="1"/>
  <c r="S31" i="1"/>
  <c r="T31" i="1" s="1"/>
  <c r="Q31" i="1"/>
  <c r="AE31" i="1" s="1"/>
  <c r="AF31" i="1" s="1"/>
  <c r="L31" i="1"/>
  <c r="M31" i="1" s="1"/>
  <c r="K31" i="1"/>
  <c r="AJ30" i="1"/>
  <c r="AC30" i="1"/>
  <c r="AD30" i="1" s="1"/>
  <c r="AA30" i="1"/>
  <c r="AB30" i="1" s="1"/>
  <c r="Z30" i="1"/>
  <c r="Y30" i="1"/>
  <c r="X30" i="1"/>
  <c r="W30" i="1"/>
  <c r="U30" i="1"/>
  <c r="V30" i="1" s="1"/>
  <c r="T30" i="1"/>
  <c r="S30" i="1"/>
  <c r="Q30" i="1"/>
  <c r="R30" i="1" s="1"/>
  <c r="L30" i="1"/>
  <c r="M30" i="1" s="1"/>
  <c r="K30" i="1"/>
  <c r="AD29" i="1"/>
  <c r="AC29" i="1"/>
  <c r="AA29" i="1"/>
  <c r="AB29" i="1" s="1"/>
  <c r="Z29" i="1"/>
  <c r="Y29" i="1"/>
  <c r="W29" i="1"/>
  <c r="X29" i="1" s="1"/>
  <c r="U29" i="1"/>
  <c r="V29" i="1" s="1"/>
  <c r="T29" i="1"/>
  <c r="S29" i="1"/>
  <c r="AE29" i="1" s="1"/>
  <c r="AF29" i="1" s="1"/>
  <c r="R29" i="1"/>
  <c r="Q29" i="1"/>
  <c r="L29" i="1"/>
  <c r="M29" i="1" s="1"/>
  <c r="K29" i="1"/>
  <c r="G17" i="1"/>
  <c r="AH231" i="1" s="1"/>
  <c r="P30" i="1" l="1"/>
  <c r="O30" i="1"/>
  <c r="N30" i="1"/>
  <c r="P48" i="1"/>
  <c r="O48" i="1"/>
  <c r="N48" i="1"/>
  <c r="O29" i="1"/>
  <c r="AI29" i="1" s="1"/>
  <c r="AJ29" i="1" s="1"/>
  <c r="N29" i="1"/>
  <c r="P29" i="1"/>
  <c r="AM121" i="1"/>
  <c r="AH121" i="1"/>
  <c r="AI38" i="1"/>
  <c r="AJ38" i="1" s="1"/>
  <c r="AF38" i="1"/>
  <c r="AH29" i="1"/>
  <c r="AM29" i="1"/>
  <c r="O35" i="1"/>
  <c r="AI35" i="1" s="1"/>
  <c r="AJ35" i="1" s="1"/>
  <c r="P35" i="1"/>
  <c r="N35" i="1"/>
  <c r="P126" i="1"/>
  <c r="O126" i="1"/>
  <c r="N126" i="1"/>
  <c r="AM116" i="1"/>
  <c r="AH116" i="1"/>
  <c r="AM33" i="1"/>
  <c r="AH33" i="1"/>
  <c r="AM97" i="1"/>
  <c r="AH97" i="1"/>
  <c r="AF35" i="1"/>
  <c r="AM34" i="1"/>
  <c r="AH34" i="1"/>
  <c r="AB172" i="1"/>
  <c r="P31" i="1"/>
  <c r="O31" i="1"/>
  <c r="AI31" i="1" s="1"/>
  <c r="AJ31" i="1" s="1"/>
  <c r="N31" i="1"/>
  <c r="AH31" i="1"/>
  <c r="AM31" i="1"/>
  <c r="P65" i="1"/>
  <c r="O65" i="1"/>
  <c r="N65" i="1"/>
  <c r="AH62" i="1"/>
  <c r="AO70" i="1"/>
  <c r="AM83" i="1"/>
  <c r="AH83" i="1"/>
  <c r="P114" i="1"/>
  <c r="O114" i="1"/>
  <c r="N114" i="1"/>
  <c r="AM185" i="1"/>
  <c r="AH185" i="1"/>
  <c r="AH68" i="1"/>
  <c r="P69" i="1"/>
  <c r="O69" i="1"/>
  <c r="AI69" i="1" s="1"/>
  <c r="AJ69" i="1" s="1"/>
  <c r="N69" i="1"/>
  <c r="N70" i="1"/>
  <c r="AF70" i="1"/>
  <c r="P74" i="1"/>
  <c r="O74" i="1"/>
  <c r="AI74" i="1" s="1"/>
  <c r="AJ74" i="1" s="1"/>
  <c r="N74" i="1"/>
  <c r="AO108" i="1"/>
  <c r="P124" i="1"/>
  <c r="O124" i="1"/>
  <c r="AI124" i="1" s="1"/>
  <c r="AJ124" i="1" s="1"/>
  <c r="N124" i="1"/>
  <c r="R185" i="1"/>
  <c r="R31" i="1"/>
  <c r="R172" i="1" s="1"/>
  <c r="P68" i="1"/>
  <c r="O68" i="1"/>
  <c r="AI68" i="1" s="1"/>
  <c r="AJ68" i="1" s="1"/>
  <c r="N68" i="1"/>
  <c r="O70" i="1"/>
  <c r="AI70" i="1" s="1"/>
  <c r="AJ70" i="1" s="1"/>
  <c r="AH74" i="1"/>
  <c r="P76" i="1"/>
  <c r="O76" i="1"/>
  <c r="AI76" i="1" s="1"/>
  <c r="AJ76" i="1" s="1"/>
  <c r="AE85" i="1"/>
  <c r="AF85" i="1" s="1"/>
  <c r="X85" i="1"/>
  <c r="AF108" i="1"/>
  <c r="AH124" i="1"/>
  <c r="AM124" i="1"/>
  <c r="AI125" i="1"/>
  <c r="AJ125" i="1" s="1"/>
  <c r="P77" i="1"/>
  <c r="O77" i="1"/>
  <c r="AI77" i="1" s="1"/>
  <c r="AJ77" i="1" s="1"/>
  <c r="N77" i="1"/>
  <c r="AM137" i="1"/>
  <c r="AH137" i="1"/>
  <c r="M37" i="1"/>
  <c r="P71" i="1"/>
  <c r="O71" i="1"/>
  <c r="AI71" i="1" s="1"/>
  <c r="N71" i="1"/>
  <c r="N73" i="1"/>
  <c r="N76" i="1"/>
  <c r="P103" i="1"/>
  <c r="O103" i="1"/>
  <c r="AI103" i="1" s="1"/>
  <c r="AJ103" i="1" s="1"/>
  <c r="N103" i="1"/>
  <c r="P111" i="1"/>
  <c r="O111" i="1"/>
  <c r="AI111" i="1" s="1"/>
  <c r="AJ111" i="1" s="1"/>
  <c r="N111" i="1"/>
  <c r="AM155" i="1"/>
  <c r="AH155" i="1"/>
  <c r="AM207" i="1"/>
  <c r="AH207" i="1"/>
  <c r="AE30" i="1"/>
  <c r="AF30" i="1" s="1"/>
  <c r="O62" i="1"/>
  <c r="AI62" i="1" s="1"/>
  <c r="AJ62" i="1" s="1"/>
  <c r="N62" i="1"/>
  <c r="O73" i="1"/>
  <c r="AI73" i="1" s="1"/>
  <c r="AJ73" i="1" s="1"/>
  <c r="P91" i="1"/>
  <c r="O91" i="1"/>
  <c r="N91" i="1"/>
  <c r="AO111" i="1"/>
  <c r="AF111" i="1"/>
  <c r="AF129" i="1"/>
  <c r="AE153" i="1"/>
  <c r="AF153" i="1" s="1"/>
  <c r="V153" i="1"/>
  <c r="V172" i="1" s="1"/>
  <c r="AH71" i="1"/>
  <c r="O102" i="1"/>
  <c r="N102" i="1"/>
  <c r="P123" i="1"/>
  <c r="O123" i="1"/>
  <c r="N123" i="1"/>
  <c r="P135" i="1"/>
  <c r="O135" i="1"/>
  <c r="N135" i="1"/>
  <c r="P83" i="1"/>
  <c r="O83" i="1"/>
  <c r="AI83" i="1" s="1"/>
  <c r="AJ83" i="1" s="1"/>
  <c r="N83" i="1"/>
  <c r="AE37" i="1"/>
  <c r="AF37" i="1" s="1"/>
  <c r="O88" i="1"/>
  <c r="N88" i="1"/>
  <c r="P122" i="1"/>
  <c r="O122" i="1"/>
  <c r="N122" i="1"/>
  <c r="AE135" i="1"/>
  <c r="R135" i="1"/>
  <c r="P150" i="1"/>
  <c r="O150" i="1"/>
  <c r="AI150" i="1" s="1"/>
  <c r="AJ150" i="1" s="1"/>
  <c r="N150" i="1"/>
  <c r="R37" i="1"/>
  <c r="AM51" i="1"/>
  <c r="AH51" i="1"/>
  <c r="R62" i="1"/>
  <c r="P88" i="1"/>
  <c r="AE102" i="1"/>
  <c r="AF102" i="1" s="1"/>
  <c r="R102" i="1"/>
  <c r="P108" i="1"/>
  <c r="AI121" i="1"/>
  <c r="AJ121" i="1" s="1"/>
  <c r="K172" i="1"/>
  <c r="O33" i="1"/>
  <c r="P33" i="1"/>
  <c r="AE39" i="1"/>
  <c r="AF39" i="1" s="1"/>
  <c r="AE45" i="1"/>
  <c r="AF45" i="1" s="1"/>
  <c r="P61" i="1"/>
  <c r="O61" i="1"/>
  <c r="N61" i="1"/>
  <c r="AH84" i="1"/>
  <c r="M86" i="1"/>
  <c r="AE88" i="1"/>
  <c r="AF88" i="1" s="1"/>
  <c r="R88" i="1"/>
  <c r="P50" i="1"/>
  <c r="O50" i="1"/>
  <c r="N50" i="1"/>
  <c r="AE52" i="1"/>
  <c r="AF52" i="1" s="1"/>
  <c r="P60" i="1"/>
  <c r="O60" i="1"/>
  <c r="N60" i="1"/>
  <c r="AM69" i="1"/>
  <c r="AH69" i="1"/>
  <c r="AM80" i="1"/>
  <c r="AH80" i="1"/>
  <c r="AE86" i="1"/>
  <c r="AF86" i="1" s="1"/>
  <c r="AM105" i="1"/>
  <c r="AH105" i="1"/>
  <c r="P182" i="1"/>
  <c r="O182" i="1"/>
  <c r="AM73" i="1"/>
  <c r="AH73" i="1"/>
  <c r="Z172" i="1"/>
  <c r="AM64" i="1"/>
  <c r="AH64" i="1"/>
  <c r="AM72" i="1"/>
  <c r="AH72" i="1"/>
  <c r="AM75" i="1"/>
  <c r="AH75" i="1"/>
  <c r="P99" i="1"/>
  <c r="O99" i="1"/>
  <c r="N99" i="1"/>
  <c r="P107" i="1"/>
  <c r="O107" i="1"/>
  <c r="N107" i="1"/>
  <c r="P118" i="1"/>
  <c r="O118" i="1"/>
  <c r="N118" i="1"/>
  <c r="AD126" i="1"/>
  <c r="AD172" i="1" s="1"/>
  <c r="AE126" i="1"/>
  <c r="AF126" i="1" s="1"/>
  <c r="AM143" i="1"/>
  <c r="AH143" i="1"/>
  <c r="AE50" i="1"/>
  <c r="AF50" i="1" s="1"/>
  <c r="M59" i="1"/>
  <c r="R50" i="1"/>
  <c r="O52" i="1"/>
  <c r="X64" i="1"/>
  <c r="X172" i="1" s="1"/>
  <c r="Z72" i="1"/>
  <c r="Z75" i="1"/>
  <c r="AO85" i="1"/>
  <c r="AE107" i="1"/>
  <c r="AF107" i="1" s="1"/>
  <c r="M42" i="1"/>
  <c r="P46" i="1"/>
  <c r="O46" i="1"/>
  <c r="AE48" i="1"/>
  <c r="AF48" i="1" s="1"/>
  <c r="P52" i="1"/>
  <c r="AE59" i="1"/>
  <c r="AF59" i="1" s="1"/>
  <c r="AM76" i="1"/>
  <c r="AH76" i="1"/>
  <c r="AI116" i="1"/>
  <c r="AJ116" i="1" s="1"/>
  <c r="P163" i="1"/>
  <c r="O163" i="1"/>
  <c r="AI163" i="1" s="1"/>
  <c r="AJ163" i="1" s="1"/>
  <c r="N163" i="1"/>
  <c r="P192" i="1"/>
  <c r="O192" i="1"/>
  <c r="AI192" i="1" s="1"/>
  <c r="AJ192" i="1" s="1"/>
  <c r="O40" i="1"/>
  <c r="N40" i="1"/>
  <c r="R42" i="1"/>
  <c r="AE42" i="1"/>
  <c r="AF42" i="1" s="1"/>
  <c r="P55" i="1"/>
  <c r="O55" i="1"/>
  <c r="N55" i="1"/>
  <c r="P58" i="1"/>
  <c r="O58" i="1"/>
  <c r="AI58" i="1" s="1"/>
  <c r="AJ58" i="1" s="1"/>
  <c r="N58" i="1"/>
  <c r="AO80" i="1"/>
  <c r="P98" i="1"/>
  <c r="O98" i="1"/>
  <c r="N98" i="1"/>
  <c r="AI105" i="1"/>
  <c r="AJ105" i="1" s="1"/>
  <c r="AM112" i="1"/>
  <c r="AH112" i="1"/>
  <c r="P137" i="1"/>
  <c r="O137" i="1"/>
  <c r="AI137" i="1" s="1"/>
  <c r="AJ137" i="1" s="1"/>
  <c r="N137" i="1"/>
  <c r="AM161" i="1"/>
  <c r="AH161" i="1"/>
  <c r="AM163" i="1"/>
  <c r="AH163" i="1"/>
  <c r="T172" i="1"/>
  <c r="AH81" i="1"/>
  <c r="AM81" i="1"/>
  <c r="AE138" i="1"/>
  <c r="AF138" i="1" s="1"/>
  <c r="T138" i="1"/>
  <c r="AH77" i="1"/>
  <c r="AM77" i="1"/>
  <c r="R46" i="1"/>
  <c r="AE46" i="1"/>
  <c r="AF46" i="1" s="1"/>
  <c r="R55" i="1"/>
  <c r="AE55" i="1"/>
  <c r="AF55" i="1" s="1"/>
  <c r="R58" i="1"/>
  <c r="AE58" i="1"/>
  <c r="AF58" i="1" s="1"/>
  <c r="P80" i="1"/>
  <c r="O80" i="1"/>
  <c r="AI80" i="1" s="1"/>
  <c r="AJ80" i="1" s="1"/>
  <c r="AO83" i="1"/>
  <c r="AM228" i="1"/>
  <c r="AH228" i="1"/>
  <c r="P162" i="1"/>
  <c r="O162" i="1"/>
  <c r="N162" i="1"/>
  <c r="AM192" i="1"/>
  <c r="AH192" i="1"/>
  <c r="P239" i="1"/>
  <c r="O239" i="1"/>
  <c r="AI239" i="1" s="1"/>
  <c r="AJ239" i="1" s="1"/>
  <c r="AE65" i="1"/>
  <c r="AF65" i="1" s="1"/>
  <c r="M94" i="1"/>
  <c r="M104" i="1"/>
  <c r="M115" i="1"/>
  <c r="M119" i="1"/>
  <c r="AE123" i="1"/>
  <c r="AF123" i="1" s="1"/>
  <c r="AO124" i="1"/>
  <c r="AE139" i="1"/>
  <c r="AF139" i="1" s="1"/>
  <c r="O149" i="1"/>
  <c r="AI149" i="1" s="1"/>
  <c r="AJ149" i="1" s="1"/>
  <c r="AE165" i="1"/>
  <c r="AF165" i="1" s="1"/>
  <c r="X165" i="1"/>
  <c r="R192" i="1"/>
  <c r="X202" i="1"/>
  <c r="AE202" i="1"/>
  <c r="AF202" i="1" s="1"/>
  <c r="P226" i="1"/>
  <c r="O226" i="1"/>
  <c r="P149" i="1"/>
  <c r="AE170" i="1"/>
  <c r="AF170" i="1" s="1"/>
  <c r="P183" i="1"/>
  <c r="O183" i="1"/>
  <c r="AI183" i="1" s="1"/>
  <c r="AJ183" i="1" s="1"/>
  <c r="P191" i="1"/>
  <c r="O191" i="1"/>
  <c r="AI191" i="1" s="1"/>
  <c r="AJ191" i="1" s="1"/>
  <c r="V199" i="1"/>
  <c r="AE199" i="1"/>
  <c r="AF199" i="1" s="1"/>
  <c r="AE61" i="1"/>
  <c r="AF61" i="1" s="1"/>
  <c r="M72" i="1"/>
  <c r="M75" i="1"/>
  <c r="AE94" i="1"/>
  <c r="AF94" i="1" s="1"/>
  <c r="AE99" i="1"/>
  <c r="AF99" i="1" s="1"/>
  <c r="AE104" i="1"/>
  <c r="AF104" i="1" s="1"/>
  <c r="AE115" i="1"/>
  <c r="AF115" i="1" s="1"/>
  <c r="AE119" i="1"/>
  <c r="AF119" i="1" s="1"/>
  <c r="P161" i="1"/>
  <c r="AM223" i="1"/>
  <c r="AH223" i="1"/>
  <c r="N51" i="1"/>
  <c r="AE162" i="1"/>
  <c r="AF162" i="1" s="1"/>
  <c r="V162" i="1"/>
  <c r="O168" i="1"/>
  <c r="N168" i="1"/>
  <c r="AI190" i="1"/>
  <c r="AJ190" i="1" s="1"/>
  <c r="P198" i="1"/>
  <c r="O198" i="1"/>
  <c r="AI198" i="1" s="1"/>
  <c r="AJ198" i="1" s="1"/>
  <c r="AM222" i="1"/>
  <c r="AH222" i="1"/>
  <c r="R223" i="1"/>
  <c r="AM146" i="1"/>
  <c r="AH146" i="1"/>
  <c r="AM148" i="1"/>
  <c r="AH148" i="1"/>
  <c r="AI155" i="1"/>
  <c r="AJ155" i="1" s="1"/>
  <c r="V201" i="1"/>
  <c r="AE201" i="1"/>
  <c r="N64" i="1"/>
  <c r="AE79" i="1"/>
  <c r="AF79" i="1" s="1"/>
  <c r="AE82" i="1"/>
  <c r="AF82" i="1" s="1"/>
  <c r="N85" i="1"/>
  <c r="AE125" i="1"/>
  <c r="AF125" i="1" s="1"/>
  <c r="O129" i="1"/>
  <c r="AI129" i="1" s="1"/>
  <c r="AJ129" i="1" s="1"/>
  <c r="O131" i="1"/>
  <c r="N131" i="1"/>
  <c r="AE160" i="1"/>
  <c r="AF160" i="1" s="1"/>
  <c r="AE168" i="1"/>
  <c r="AF168" i="1" s="1"/>
  <c r="R168" i="1"/>
  <c r="AE183" i="1"/>
  <c r="AF183" i="1" s="1"/>
  <c r="V183" i="1"/>
  <c r="P189" i="1"/>
  <c r="O189" i="1"/>
  <c r="AF190" i="1"/>
  <c r="T198" i="1"/>
  <c r="T248" i="1" s="1"/>
  <c r="T249" i="1" s="1"/>
  <c r="T250" i="1" s="1"/>
  <c r="T254" i="1" s="1"/>
  <c r="AE198" i="1"/>
  <c r="AF198" i="1" s="1"/>
  <c r="O64" i="1"/>
  <c r="AI64" i="1" s="1"/>
  <c r="AJ64" i="1" s="1"/>
  <c r="O85" i="1"/>
  <c r="AI85" i="1" s="1"/>
  <c r="AJ85" i="1" s="1"/>
  <c r="P129" i="1"/>
  <c r="AE189" i="1"/>
  <c r="AF189" i="1" s="1"/>
  <c r="AH203" i="1"/>
  <c r="AM203" i="1"/>
  <c r="AM206" i="1"/>
  <c r="AH206" i="1"/>
  <c r="AM244" i="1"/>
  <c r="AH244" i="1"/>
  <c r="AE60" i="1"/>
  <c r="AE91" i="1"/>
  <c r="AE98" i="1"/>
  <c r="AE103" i="1"/>
  <c r="N106" i="1"/>
  <c r="N110" i="1"/>
  <c r="AE114" i="1"/>
  <c r="AE118" i="1"/>
  <c r="AE122" i="1"/>
  <c r="AF122" i="1" s="1"/>
  <c r="AE131" i="1"/>
  <c r="AF131" i="1" s="1"/>
  <c r="O132" i="1"/>
  <c r="AI132" i="1" s="1"/>
  <c r="AJ132" i="1" s="1"/>
  <c r="N132" i="1"/>
  <c r="AI142" i="1"/>
  <c r="AJ142" i="1" s="1"/>
  <c r="AM187" i="1"/>
  <c r="AH187" i="1"/>
  <c r="AE40" i="1"/>
  <c r="AF40" i="1" s="1"/>
  <c r="AE106" i="1"/>
  <c r="AI106" i="1" s="1"/>
  <c r="AJ106" i="1" s="1"/>
  <c r="AE110" i="1"/>
  <c r="AI110" i="1" s="1"/>
  <c r="AJ110" i="1" s="1"/>
  <c r="P132" i="1"/>
  <c r="O146" i="1"/>
  <c r="AI146" i="1" s="1"/>
  <c r="AJ146" i="1" s="1"/>
  <c r="AM152" i="1"/>
  <c r="AH152" i="1"/>
  <c r="AE154" i="1"/>
  <c r="AF154" i="1" s="1"/>
  <c r="O158" i="1"/>
  <c r="N158" i="1"/>
  <c r="M167" i="1"/>
  <c r="AH204" i="1"/>
  <c r="AM204" i="1"/>
  <c r="P217" i="1"/>
  <c r="O217" i="1"/>
  <c r="AI217" i="1" s="1"/>
  <c r="AJ217" i="1" s="1"/>
  <c r="AE132" i="1"/>
  <c r="AF132" i="1" s="1"/>
  <c r="R132" i="1"/>
  <c r="P133" i="1"/>
  <c r="O133" i="1"/>
  <c r="P136" i="1"/>
  <c r="O136" i="1"/>
  <c r="N136" i="1"/>
  <c r="P138" i="1"/>
  <c r="O138" i="1"/>
  <c r="AI138" i="1" s="1"/>
  <c r="AJ138" i="1" s="1"/>
  <c r="O81" i="1"/>
  <c r="AI81" i="1" s="1"/>
  <c r="AJ81" i="1" s="1"/>
  <c r="N84" i="1"/>
  <c r="N133" i="1"/>
  <c r="AE136" i="1"/>
  <c r="AF136" i="1" s="1"/>
  <c r="N138" i="1"/>
  <c r="P153" i="1"/>
  <c r="O153" i="1"/>
  <c r="AI153" i="1" s="1"/>
  <c r="AJ153" i="1" s="1"/>
  <c r="N153" i="1"/>
  <c r="AE158" i="1"/>
  <c r="AF158" i="1" s="1"/>
  <c r="R158" i="1"/>
  <c r="O164" i="1"/>
  <c r="N164" i="1"/>
  <c r="O187" i="1"/>
  <c r="AI187" i="1" s="1"/>
  <c r="AJ187" i="1" s="1"/>
  <c r="P193" i="1"/>
  <c r="AH195" i="1"/>
  <c r="AM195" i="1"/>
  <c r="V200" i="1"/>
  <c r="AE200" i="1"/>
  <c r="AF200" i="1" s="1"/>
  <c r="AM236" i="1"/>
  <c r="AH236" i="1"/>
  <c r="O84" i="1"/>
  <c r="AI84" i="1" s="1"/>
  <c r="AJ84" i="1" s="1"/>
  <c r="AE133" i="1"/>
  <c r="AF133" i="1" s="1"/>
  <c r="P134" i="1"/>
  <c r="O134" i="1"/>
  <c r="AI134" i="1" s="1"/>
  <c r="AJ134" i="1" s="1"/>
  <c r="N134" i="1"/>
  <c r="AH141" i="1"/>
  <c r="AO149" i="1"/>
  <c r="AI152" i="1"/>
  <c r="AJ152" i="1" s="1"/>
  <c r="V248" i="1"/>
  <c r="V249" i="1" s="1"/>
  <c r="V250" i="1" s="1"/>
  <c r="V254" i="1" s="1"/>
  <c r="AH134" i="1"/>
  <c r="P140" i="1"/>
  <c r="O140" i="1"/>
  <c r="AE145" i="1"/>
  <c r="AF145" i="1" s="1"/>
  <c r="AM149" i="1"/>
  <c r="AH149" i="1"/>
  <c r="P151" i="1"/>
  <c r="O151" i="1"/>
  <c r="AI151" i="1" s="1"/>
  <c r="AJ151" i="1" s="1"/>
  <c r="N151" i="1"/>
  <c r="M157" i="1"/>
  <c r="AO161" i="1"/>
  <c r="AE164" i="1"/>
  <c r="AF164" i="1" s="1"/>
  <c r="R164" i="1"/>
  <c r="AE181" i="1"/>
  <c r="X181" i="1"/>
  <c r="X248" i="1" s="1"/>
  <c r="X249" i="1" s="1"/>
  <c r="X250" i="1" s="1"/>
  <c r="X254" i="1" s="1"/>
  <c r="P185" i="1"/>
  <c r="O185" i="1"/>
  <c r="AI185" i="1" s="1"/>
  <c r="AJ185" i="1" s="1"/>
  <c r="AM194" i="1"/>
  <c r="AH194" i="1"/>
  <c r="AE140" i="1"/>
  <c r="AF140" i="1" s="1"/>
  <c r="AE182" i="1"/>
  <c r="AF182" i="1" s="1"/>
  <c r="AE193" i="1"/>
  <c r="AF193" i="1" s="1"/>
  <c r="AE196" i="1"/>
  <c r="AF196" i="1" s="1"/>
  <c r="P221" i="1"/>
  <c r="O221" i="1"/>
  <c r="AI221" i="1" s="1"/>
  <c r="AJ221" i="1" s="1"/>
  <c r="P242" i="1"/>
  <c r="O242" i="1"/>
  <c r="M145" i="1"/>
  <c r="M148" i="1"/>
  <c r="M154" i="1"/>
  <c r="M160" i="1"/>
  <c r="M170" i="1"/>
  <c r="M184" i="1"/>
  <c r="AI206" i="1"/>
  <c r="AJ206" i="1" s="1"/>
  <c r="P229" i="1"/>
  <c r="O229" i="1"/>
  <c r="R239" i="1"/>
  <c r="AE157" i="1"/>
  <c r="AF157" i="1" s="1"/>
  <c r="AE167" i="1"/>
  <c r="AF167" i="1" s="1"/>
  <c r="Z248" i="1"/>
  <c r="Z249" i="1" s="1"/>
  <c r="Z250" i="1" s="1"/>
  <c r="Z254" i="1" s="1"/>
  <c r="AE184" i="1"/>
  <c r="AF184" i="1" s="1"/>
  <c r="P206" i="1"/>
  <c r="AE209" i="1"/>
  <c r="AF209" i="1" s="1"/>
  <c r="P216" i="1"/>
  <c r="O216" i="1"/>
  <c r="AH221" i="1"/>
  <c r="M139" i="1"/>
  <c r="N142" i="1"/>
  <c r="O194" i="1"/>
  <c r="AI194" i="1" s="1"/>
  <c r="AJ194" i="1" s="1"/>
  <c r="P195" i="1"/>
  <c r="AI205" i="1"/>
  <c r="AJ205" i="1" s="1"/>
  <c r="AE210" i="1"/>
  <c r="AF210" i="1" s="1"/>
  <c r="AD210" i="1"/>
  <c r="AD248" i="1" s="1"/>
  <c r="AD249" i="1" s="1"/>
  <c r="AD250" i="1" s="1"/>
  <c r="AD254" i="1" s="1"/>
  <c r="AM217" i="1"/>
  <c r="AH217" i="1"/>
  <c r="T221" i="1"/>
  <c r="P245" i="1"/>
  <c r="O245" i="1"/>
  <c r="AI245" i="1" s="1"/>
  <c r="AJ245" i="1" s="1"/>
  <c r="AE142" i="1"/>
  <c r="AF142" i="1" s="1"/>
  <c r="AE151" i="1"/>
  <c r="K248" i="1"/>
  <c r="K249" i="1" s="1"/>
  <c r="K250" i="1" s="1"/>
  <c r="K254" i="1" s="1"/>
  <c r="AB248" i="1"/>
  <c r="AB249" i="1" s="1"/>
  <c r="AB250" i="1" s="1"/>
  <c r="AB254" i="1" s="1"/>
  <c r="AE191" i="1"/>
  <c r="AF191" i="1" s="1"/>
  <c r="AH208" i="1"/>
  <c r="P225" i="1"/>
  <c r="O225" i="1"/>
  <c r="M165" i="1"/>
  <c r="O186" i="1"/>
  <c r="AI186" i="1" s="1"/>
  <c r="AJ186" i="1" s="1"/>
  <c r="AE186" i="1"/>
  <c r="AF186" i="1" s="1"/>
  <c r="R194" i="1"/>
  <c r="O208" i="1"/>
  <c r="AI208" i="1" s="1"/>
  <c r="AJ208" i="1" s="1"/>
  <c r="M210" i="1"/>
  <c r="O228" i="1"/>
  <c r="AI228" i="1" s="1"/>
  <c r="AJ228" i="1" s="1"/>
  <c r="O207" i="1"/>
  <c r="AI207" i="1" s="1"/>
  <c r="AJ207" i="1" s="1"/>
  <c r="AM208" i="1"/>
  <c r="AE213" i="1"/>
  <c r="AF213" i="1" s="1"/>
  <c r="R213" i="1"/>
  <c r="M220" i="1"/>
  <c r="P231" i="1"/>
  <c r="O231" i="1"/>
  <c r="AI231" i="1" s="1"/>
  <c r="AJ231" i="1" s="1"/>
  <c r="M241" i="1"/>
  <c r="N144" i="1"/>
  <c r="N147" i="1"/>
  <c r="N156" i="1"/>
  <c r="N159" i="1"/>
  <c r="N169" i="1"/>
  <c r="AI196" i="1"/>
  <c r="AJ196" i="1" s="1"/>
  <c r="AI214" i="1"/>
  <c r="AJ214" i="1" s="1"/>
  <c r="P234" i="1"/>
  <c r="O234" i="1"/>
  <c r="AI244" i="1"/>
  <c r="AJ244" i="1" s="1"/>
  <c r="O144" i="1"/>
  <c r="AE144" i="1"/>
  <c r="O147" i="1"/>
  <c r="AE147" i="1"/>
  <c r="O156" i="1"/>
  <c r="AI156" i="1" s="1"/>
  <c r="AJ156" i="1" s="1"/>
  <c r="AE156" i="1"/>
  <c r="AF156" i="1" s="1"/>
  <c r="O159" i="1"/>
  <c r="AE159" i="1"/>
  <c r="O169" i="1"/>
  <c r="AI169" i="1" s="1"/>
  <c r="AJ169" i="1" s="1"/>
  <c r="AE169" i="1"/>
  <c r="O188" i="1"/>
  <c r="AE188" i="1"/>
  <c r="AF188" i="1" s="1"/>
  <c r="AE197" i="1"/>
  <c r="AO198" i="1"/>
  <c r="M203" i="1"/>
  <c r="M215" i="1"/>
  <c r="R231" i="1"/>
  <c r="AH239" i="1"/>
  <c r="AE130" i="1"/>
  <c r="AF130" i="1" s="1"/>
  <c r="N141" i="1"/>
  <c r="AE150" i="1"/>
  <c r="O209" i="1"/>
  <c r="P212" i="1"/>
  <c r="O212" i="1"/>
  <c r="AE214" i="1"/>
  <c r="AF214" i="1" s="1"/>
  <c r="AI218" i="1"/>
  <c r="AJ218" i="1" s="1"/>
  <c r="R248" i="1"/>
  <c r="R249" i="1" s="1"/>
  <c r="R250" i="1" s="1"/>
  <c r="R254" i="1" s="1"/>
  <c r="AI201" i="1"/>
  <c r="AJ201" i="1" s="1"/>
  <c r="P237" i="1"/>
  <c r="O237" i="1"/>
  <c r="O199" i="1"/>
  <c r="AI199" i="1" s="1"/>
  <c r="AJ199" i="1" s="1"/>
  <c r="O200" i="1"/>
  <c r="AI200" i="1" s="1"/>
  <c r="AJ200" i="1" s="1"/>
  <c r="AE211" i="1"/>
  <c r="AF211" i="1" s="1"/>
  <c r="T211" i="1"/>
  <c r="AE218" i="1"/>
  <c r="AF218" i="1" s="1"/>
  <c r="R218" i="1"/>
  <c r="AE205" i="1"/>
  <c r="AF205" i="1" s="1"/>
  <c r="AI222" i="1"/>
  <c r="AJ222" i="1" s="1"/>
  <c r="P223" i="1"/>
  <c r="O223" i="1"/>
  <c r="AI223" i="1" s="1"/>
  <c r="AJ223" i="1" s="1"/>
  <c r="P233" i="1"/>
  <c r="O233" i="1"/>
  <c r="AE215" i="1"/>
  <c r="AF215" i="1" s="1"/>
  <c r="AE220" i="1"/>
  <c r="AF220" i="1" s="1"/>
  <c r="AE225" i="1"/>
  <c r="AF225" i="1" s="1"/>
  <c r="AE233" i="1"/>
  <c r="AF233" i="1" s="1"/>
  <c r="AE241" i="1"/>
  <c r="AF241" i="1" s="1"/>
  <c r="M230" i="1"/>
  <c r="M238" i="1"/>
  <c r="M246" i="1"/>
  <c r="AE230" i="1"/>
  <c r="AF230" i="1" s="1"/>
  <c r="AO231" i="1"/>
  <c r="AE238" i="1"/>
  <c r="AF238" i="1" s="1"/>
  <c r="AO239" i="1"/>
  <c r="AE246" i="1"/>
  <c r="AF246" i="1" s="1"/>
  <c r="M227" i="1"/>
  <c r="M235" i="1"/>
  <c r="M243" i="1"/>
  <c r="AE212" i="1"/>
  <c r="AF212" i="1" s="1"/>
  <c r="AE227" i="1"/>
  <c r="AF227" i="1" s="1"/>
  <c r="AO228" i="1"/>
  <c r="AE235" i="1"/>
  <c r="AF235" i="1" s="1"/>
  <c r="AO236" i="1"/>
  <c r="AE243" i="1"/>
  <c r="AF243" i="1" s="1"/>
  <c r="M219" i="1"/>
  <c r="M224" i="1"/>
  <c r="M232" i="1"/>
  <c r="M240" i="1"/>
  <c r="AE219" i="1"/>
  <c r="AF219" i="1" s="1"/>
  <c r="AE224" i="1"/>
  <c r="AF224" i="1" s="1"/>
  <c r="AE232" i="1"/>
  <c r="AF232" i="1" s="1"/>
  <c r="AE240" i="1"/>
  <c r="AF240" i="1" s="1"/>
  <c r="AE229" i="1"/>
  <c r="AE237" i="1"/>
  <c r="AE245" i="1"/>
  <c r="AE216" i="1"/>
  <c r="AF216" i="1" s="1"/>
  <c r="AE226" i="1"/>
  <c r="AF226" i="1" s="1"/>
  <c r="AE234" i="1"/>
  <c r="AF234" i="1" s="1"/>
  <c r="AE242" i="1"/>
  <c r="AF242" i="1" s="1"/>
  <c r="O211" i="1"/>
  <c r="R258" i="1" l="1"/>
  <c r="R173" i="1"/>
  <c r="R174" i="1" s="1"/>
  <c r="R178" i="1" s="1"/>
  <c r="V258" i="1"/>
  <c r="V173" i="1"/>
  <c r="V174" i="1" s="1"/>
  <c r="V178" i="1" s="1"/>
  <c r="AD258" i="1"/>
  <c r="AD173" i="1"/>
  <c r="AD174" i="1" s="1"/>
  <c r="AD178" i="1" s="1"/>
  <c r="X258" i="1"/>
  <c r="X173" i="1"/>
  <c r="X174" i="1" s="1"/>
  <c r="X178" i="1" s="1"/>
  <c r="AM215" i="1"/>
  <c r="AH215" i="1"/>
  <c r="AF147" i="1"/>
  <c r="AO147" i="1"/>
  <c r="AM160" i="1"/>
  <c r="AH160" i="1"/>
  <c r="AI233" i="1"/>
  <c r="AI147" i="1"/>
  <c r="AJ147" i="1" s="1"/>
  <c r="P241" i="1"/>
  <c r="O241" i="1"/>
  <c r="AI241" i="1" s="1"/>
  <c r="AJ241" i="1" s="1"/>
  <c r="AI216" i="1"/>
  <c r="P148" i="1"/>
  <c r="O148" i="1"/>
  <c r="AI148" i="1" s="1"/>
  <c r="N148" i="1"/>
  <c r="AM131" i="1"/>
  <c r="AH131" i="1"/>
  <c r="AM189" i="1"/>
  <c r="AH189" i="1"/>
  <c r="P119" i="1"/>
  <c r="O119" i="1"/>
  <c r="AI119" i="1" s="1"/>
  <c r="AJ119" i="1" s="1"/>
  <c r="N119" i="1"/>
  <c r="AO84" i="1"/>
  <c r="AI118" i="1"/>
  <c r="AJ118" i="1" s="1"/>
  <c r="AM38" i="1"/>
  <c r="AH38" i="1"/>
  <c r="AH130" i="1"/>
  <c r="AM130" i="1"/>
  <c r="AM238" i="1"/>
  <c r="AH238" i="1"/>
  <c r="AI237" i="1"/>
  <c r="AJ237" i="1" s="1"/>
  <c r="AF144" i="1"/>
  <c r="AM186" i="1"/>
  <c r="AH186" i="1"/>
  <c r="P145" i="1"/>
  <c r="O145" i="1"/>
  <c r="AI145" i="1" s="1"/>
  <c r="AJ145" i="1" s="1"/>
  <c r="N145" i="1"/>
  <c r="AM164" i="1"/>
  <c r="AH164" i="1"/>
  <c r="AO186" i="1"/>
  <c r="AI158" i="1"/>
  <c r="AJ158" i="1" s="1"/>
  <c r="AM122" i="1"/>
  <c r="AH122" i="1"/>
  <c r="AI131" i="1"/>
  <c r="AJ131" i="1" s="1"/>
  <c r="P115" i="1"/>
  <c r="O115" i="1"/>
  <c r="AI115" i="1" s="1"/>
  <c r="N115" i="1"/>
  <c r="AF135" i="1"/>
  <c r="AM30" i="1"/>
  <c r="AH30" i="1"/>
  <c r="O37" i="1"/>
  <c r="AI37" i="1" s="1"/>
  <c r="AJ37" i="1" s="1"/>
  <c r="P37" i="1"/>
  <c r="N37" i="1"/>
  <c r="P154" i="1"/>
  <c r="O154" i="1"/>
  <c r="AI154" i="1" s="1"/>
  <c r="AJ154" i="1" s="1"/>
  <c r="N154" i="1"/>
  <c r="AM123" i="1"/>
  <c r="AH123" i="1"/>
  <c r="P240" i="1"/>
  <c r="O240" i="1"/>
  <c r="AI240" i="1" s="1"/>
  <c r="AI242" i="1"/>
  <c r="AJ242" i="1" s="1"/>
  <c r="AM154" i="1"/>
  <c r="AH154" i="1"/>
  <c r="AF118" i="1"/>
  <c r="AO118" i="1"/>
  <c r="AM119" i="1"/>
  <c r="AH119" i="1"/>
  <c r="AM170" i="1"/>
  <c r="AH170" i="1"/>
  <c r="P104" i="1"/>
  <c r="O104" i="1"/>
  <c r="AI104" i="1" s="1"/>
  <c r="N104" i="1"/>
  <c r="AI182" i="1"/>
  <c r="AJ182" i="1" s="1"/>
  <c r="K258" i="1"/>
  <c r="K173" i="1"/>
  <c r="K174" i="1" s="1"/>
  <c r="K178" i="1" s="1"/>
  <c r="AO73" i="1"/>
  <c r="AI181" i="1"/>
  <c r="AJ181" i="1" s="1"/>
  <c r="AF181" i="1"/>
  <c r="T258" i="1"/>
  <c r="T173" i="1"/>
  <c r="T174" i="1" s="1"/>
  <c r="T178" i="1" s="1"/>
  <c r="AM39" i="1"/>
  <c r="AH39" i="1"/>
  <c r="AI123" i="1"/>
  <c r="AJ123" i="1" s="1"/>
  <c r="AJ71" i="1"/>
  <c r="AO71" i="1"/>
  <c r="P232" i="1"/>
  <c r="O232" i="1"/>
  <c r="AI232" i="1" s="1"/>
  <c r="AM230" i="1"/>
  <c r="AH230" i="1"/>
  <c r="P215" i="1"/>
  <c r="O215" i="1"/>
  <c r="AI215" i="1" s="1"/>
  <c r="AJ215" i="1" s="1"/>
  <c r="AO223" i="1"/>
  <c r="O203" i="1"/>
  <c r="AI203" i="1" s="1"/>
  <c r="P203" i="1"/>
  <c r="P220" i="1"/>
  <c r="O220" i="1"/>
  <c r="AI220" i="1" s="1"/>
  <c r="AJ220" i="1" s="1"/>
  <c r="P165" i="1"/>
  <c r="O165" i="1"/>
  <c r="AI165" i="1" s="1"/>
  <c r="N165" i="1"/>
  <c r="P157" i="1"/>
  <c r="O157" i="1"/>
  <c r="AI157" i="1" s="1"/>
  <c r="AJ157" i="1" s="1"/>
  <c r="N157" i="1"/>
  <c r="AF114" i="1"/>
  <c r="AM125" i="1"/>
  <c r="AH125" i="1"/>
  <c r="AM115" i="1"/>
  <c r="AH115" i="1"/>
  <c r="P94" i="1"/>
  <c r="O94" i="1"/>
  <c r="AI94" i="1" s="1"/>
  <c r="AJ94" i="1" s="1"/>
  <c r="N94" i="1"/>
  <c r="AM58" i="1"/>
  <c r="AH58" i="1"/>
  <c r="AI55" i="1"/>
  <c r="AJ55" i="1" s="1"/>
  <c r="AI107" i="1"/>
  <c r="AJ107" i="1" s="1"/>
  <c r="AO125" i="1"/>
  <c r="AI102" i="1"/>
  <c r="AM70" i="1"/>
  <c r="AH70" i="1"/>
  <c r="AI65" i="1"/>
  <c r="AJ65" i="1" s="1"/>
  <c r="Z258" i="1"/>
  <c r="Z173" i="1"/>
  <c r="Z174" i="1" s="1"/>
  <c r="Z178" i="1" s="1"/>
  <c r="AM219" i="1"/>
  <c r="AH219" i="1"/>
  <c r="P224" i="1"/>
  <c r="O224" i="1"/>
  <c r="AI224" i="1" s="1"/>
  <c r="AJ224" i="1" s="1"/>
  <c r="AI144" i="1"/>
  <c r="AJ144" i="1" s="1"/>
  <c r="AM209" i="1"/>
  <c r="AH209" i="1"/>
  <c r="P219" i="1"/>
  <c r="O219" i="1"/>
  <c r="AI219" i="1" s="1"/>
  <c r="AJ219" i="1" s="1"/>
  <c r="AI211" i="1"/>
  <c r="AJ211" i="1" s="1"/>
  <c r="AO244" i="1"/>
  <c r="P246" i="1"/>
  <c r="O246" i="1"/>
  <c r="AI246" i="1" s="1"/>
  <c r="AJ246" i="1" s="1"/>
  <c r="AI202" i="1"/>
  <c r="AJ202" i="1" s="1"/>
  <c r="AO199" i="1"/>
  <c r="AI234" i="1"/>
  <c r="AJ234" i="1" s="1"/>
  <c r="AI225" i="1"/>
  <c r="AO213" i="1"/>
  <c r="AM184" i="1"/>
  <c r="AH184" i="1"/>
  <c r="AO157" i="1"/>
  <c r="AI164" i="1"/>
  <c r="AJ164" i="1" s="1"/>
  <c r="AI136" i="1"/>
  <c r="AJ136" i="1" s="1"/>
  <c r="AM198" i="1"/>
  <c r="AH198" i="1"/>
  <c r="AM104" i="1"/>
  <c r="AH104" i="1"/>
  <c r="AI226" i="1"/>
  <c r="AJ226" i="1" s="1"/>
  <c r="AO77" i="1"/>
  <c r="AO81" i="1"/>
  <c r="AO55" i="1"/>
  <c r="AO119" i="1"/>
  <c r="AM82" i="1"/>
  <c r="AH82" i="1"/>
  <c r="AM65" i="1"/>
  <c r="AH65" i="1"/>
  <c r="AM55" i="1"/>
  <c r="AH55" i="1"/>
  <c r="AI45" i="1"/>
  <c r="AJ45" i="1" s="1"/>
  <c r="AI52" i="1"/>
  <c r="AJ52" i="1" s="1"/>
  <c r="AO105" i="1"/>
  <c r="AM246" i="1"/>
  <c r="AH246" i="1"/>
  <c r="AH35" i="1"/>
  <c r="AM35" i="1"/>
  <c r="AH234" i="1"/>
  <c r="AM234" i="1"/>
  <c r="P230" i="1"/>
  <c r="O230" i="1"/>
  <c r="AI230" i="1" s="1"/>
  <c r="AI197" i="1"/>
  <c r="AJ197" i="1" s="1"/>
  <c r="AF197" i="1"/>
  <c r="AO215" i="1"/>
  <c r="AI213" i="1"/>
  <c r="AJ213" i="1" s="1"/>
  <c r="AM210" i="1"/>
  <c r="AH210" i="1"/>
  <c r="AM167" i="1"/>
  <c r="AH167" i="1"/>
  <c r="AM196" i="1"/>
  <c r="AH196" i="1"/>
  <c r="AM158" i="1"/>
  <c r="AH158" i="1"/>
  <c r="AI133" i="1"/>
  <c r="AJ133" i="1" s="1"/>
  <c r="AF103" i="1"/>
  <c r="AO103" i="1"/>
  <c r="AO190" i="1"/>
  <c r="AM79" i="1"/>
  <c r="AH79" i="1"/>
  <c r="AM99" i="1"/>
  <c r="AH99" i="1"/>
  <c r="AM202" i="1"/>
  <c r="AH202" i="1"/>
  <c r="AM42" i="1"/>
  <c r="AH42" i="1"/>
  <c r="AI99" i="1"/>
  <c r="AJ99" i="1" s="1"/>
  <c r="AM86" i="1"/>
  <c r="AH86" i="1"/>
  <c r="AM102" i="1"/>
  <c r="AH102" i="1"/>
  <c r="AI88" i="1"/>
  <c r="AJ88" i="1" s="1"/>
  <c r="AH153" i="1"/>
  <c r="AM153" i="1"/>
  <c r="AI126" i="1"/>
  <c r="AJ126" i="1" s="1"/>
  <c r="AH211" i="1"/>
  <c r="AM211" i="1"/>
  <c r="AM45" i="1"/>
  <c r="AH45" i="1"/>
  <c r="AM243" i="1"/>
  <c r="AH243" i="1"/>
  <c r="AH226" i="1"/>
  <c r="AM226" i="1"/>
  <c r="AM133" i="1"/>
  <c r="AH133" i="1"/>
  <c r="AF110" i="1"/>
  <c r="AO110" i="1"/>
  <c r="AH190" i="1"/>
  <c r="AM190" i="1"/>
  <c r="AI168" i="1"/>
  <c r="AJ168" i="1" s="1"/>
  <c r="AM94" i="1"/>
  <c r="AH94" i="1"/>
  <c r="AM59" i="1"/>
  <c r="AH59" i="1"/>
  <c r="AM88" i="1"/>
  <c r="AH88" i="1"/>
  <c r="AM37" i="1"/>
  <c r="AH37" i="1"/>
  <c r="AM129" i="1"/>
  <c r="AH129" i="1"/>
  <c r="P160" i="1"/>
  <c r="O160" i="1"/>
  <c r="AI160" i="1" s="1"/>
  <c r="AJ160" i="1" s="1"/>
  <c r="N160" i="1"/>
  <c r="P238" i="1"/>
  <c r="O238" i="1"/>
  <c r="AI238" i="1" s="1"/>
  <c r="AM188" i="1"/>
  <c r="AH188" i="1"/>
  <c r="AH193" i="1"/>
  <c r="AM193" i="1"/>
  <c r="AM46" i="1"/>
  <c r="AH46" i="1"/>
  <c r="AM205" i="1"/>
  <c r="AH205" i="1"/>
  <c r="AI188" i="1"/>
  <c r="AJ188" i="1" s="1"/>
  <c r="AM191" i="1"/>
  <c r="AH191" i="1"/>
  <c r="AM182" i="1"/>
  <c r="AH182" i="1"/>
  <c r="AF106" i="1"/>
  <c r="AO106" i="1"/>
  <c r="AF91" i="1"/>
  <c r="AO91" i="1"/>
  <c r="AI189" i="1"/>
  <c r="AJ189" i="1" s="1"/>
  <c r="AO201" i="1"/>
  <c r="AF201" i="1"/>
  <c r="O59" i="1"/>
  <c r="AI59" i="1" s="1"/>
  <c r="AJ59" i="1" s="1"/>
  <c r="N59" i="1"/>
  <c r="P59" i="1"/>
  <c r="P86" i="1"/>
  <c r="O86" i="1"/>
  <c r="AI86" i="1" s="1"/>
  <c r="AJ86" i="1" s="1"/>
  <c r="N86" i="1"/>
  <c r="AO129" i="1"/>
  <c r="AM168" i="1"/>
  <c r="AH168" i="1"/>
  <c r="AM52" i="1"/>
  <c r="AH52" i="1"/>
  <c r="AH242" i="1"/>
  <c r="AM242" i="1"/>
  <c r="AM157" i="1"/>
  <c r="AH157" i="1"/>
  <c r="AF98" i="1"/>
  <c r="AH216" i="1"/>
  <c r="AM216" i="1"/>
  <c r="AM241" i="1"/>
  <c r="AH241" i="1"/>
  <c r="AF245" i="1"/>
  <c r="AO245" i="1"/>
  <c r="AM227" i="1"/>
  <c r="AH227" i="1"/>
  <c r="AO234" i="1"/>
  <c r="AM214" i="1"/>
  <c r="AH214" i="1"/>
  <c r="AF169" i="1"/>
  <c r="AO169" i="1"/>
  <c r="AO200" i="1"/>
  <c r="AO241" i="1"/>
  <c r="AI229" i="1"/>
  <c r="AJ229" i="1" s="1"/>
  <c r="AM140" i="1"/>
  <c r="AH140" i="1"/>
  <c r="AM132" i="1"/>
  <c r="AH132" i="1"/>
  <c r="AH40" i="1"/>
  <c r="AM40" i="1"/>
  <c r="AF60" i="1"/>
  <c r="AH162" i="1"/>
  <c r="AM162" i="1"/>
  <c r="P75" i="1"/>
  <c r="O75" i="1"/>
  <c r="AI75" i="1" s="1"/>
  <c r="N75" i="1"/>
  <c r="AI40" i="1"/>
  <c r="AJ40" i="1" s="1"/>
  <c r="AM48" i="1"/>
  <c r="AH48" i="1"/>
  <c r="AH50" i="1"/>
  <c r="AM50" i="1"/>
  <c r="AO86" i="1"/>
  <c r="AM111" i="1"/>
  <c r="AH111" i="1"/>
  <c r="AI48" i="1"/>
  <c r="AJ48" i="1" s="1"/>
  <c r="AM224" i="1"/>
  <c r="AH224" i="1"/>
  <c r="AO243" i="1"/>
  <c r="AF237" i="1"/>
  <c r="AO237" i="1"/>
  <c r="AM145" i="1"/>
  <c r="AH145" i="1"/>
  <c r="AB258" i="1"/>
  <c r="AB173" i="1"/>
  <c r="AB174" i="1" s="1"/>
  <c r="AB178" i="1" s="1"/>
  <c r="AM107" i="1"/>
  <c r="AH107" i="1"/>
  <c r="AO76" i="1"/>
  <c r="AM235" i="1"/>
  <c r="AH235" i="1"/>
  <c r="AO242" i="1"/>
  <c r="AM212" i="1"/>
  <c r="AH212" i="1"/>
  <c r="AI39" i="1"/>
  <c r="AJ39" i="1" s="1"/>
  <c r="AI82" i="1"/>
  <c r="AJ82" i="1" s="1"/>
  <c r="AM108" i="1"/>
  <c r="AH108" i="1"/>
  <c r="AF229" i="1"/>
  <c r="AO226" i="1"/>
  <c r="AF159" i="1"/>
  <c r="AO151" i="1"/>
  <c r="AF151" i="1"/>
  <c r="AO158" i="1"/>
  <c r="AI140" i="1"/>
  <c r="AJ140" i="1" s="1"/>
  <c r="AM200" i="1"/>
  <c r="AH200" i="1"/>
  <c r="AM136" i="1"/>
  <c r="AH136" i="1"/>
  <c r="AH183" i="1"/>
  <c r="AM183" i="1"/>
  <c r="AI130" i="1"/>
  <c r="AJ130" i="1" s="1"/>
  <c r="AM61" i="1"/>
  <c r="AH61" i="1"/>
  <c r="AM165" i="1"/>
  <c r="AH165" i="1"/>
  <c r="AO94" i="1"/>
  <c r="AM213" i="1"/>
  <c r="AH213" i="1"/>
  <c r="AM233" i="1"/>
  <c r="AH233" i="1"/>
  <c r="AO219" i="1"/>
  <c r="AI212" i="1"/>
  <c r="AJ212" i="1" s="1"/>
  <c r="AO168" i="1"/>
  <c r="AO160" i="1"/>
  <c r="P72" i="1"/>
  <c r="O72" i="1"/>
  <c r="AI72" i="1" s="1"/>
  <c r="N72" i="1"/>
  <c r="AI46" i="1"/>
  <c r="AJ46" i="1" s="1"/>
  <c r="P243" i="1"/>
  <c r="O243" i="1"/>
  <c r="AI243" i="1" s="1"/>
  <c r="AJ243" i="1" s="1"/>
  <c r="AM240" i="1"/>
  <c r="AH240" i="1"/>
  <c r="P235" i="1"/>
  <c r="O235" i="1"/>
  <c r="AI235" i="1" s="1"/>
  <c r="AM225" i="1"/>
  <c r="AH225" i="1"/>
  <c r="AM218" i="1"/>
  <c r="AH218" i="1"/>
  <c r="AI209" i="1"/>
  <c r="AJ209" i="1" s="1"/>
  <c r="AI159" i="1"/>
  <c r="AJ159" i="1" s="1"/>
  <c r="AO220" i="1"/>
  <c r="AM142" i="1"/>
  <c r="AH142" i="1"/>
  <c r="P184" i="1"/>
  <c r="P248" i="1" s="1"/>
  <c r="P249" i="1" s="1"/>
  <c r="P250" i="1" s="1"/>
  <c r="P254" i="1" s="1"/>
  <c r="O184" i="1"/>
  <c r="AI184" i="1" s="1"/>
  <c r="AO134" i="1"/>
  <c r="AO154" i="1"/>
  <c r="AM199" i="1"/>
  <c r="AH199" i="1"/>
  <c r="AI162" i="1"/>
  <c r="AJ162" i="1" s="1"/>
  <c r="AH138" i="1"/>
  <c r="AM138" i="1"/>
  <c r="AI98" i="1"/>
  <c r="AJ98" i="1" s="1"/>
  <c r="P42" i="1"/>
  <c r="P172" i="1" s="1"/>
  <c r="O42" i="1"/>
  <c r="AI42" i="1" s="1"/>
  <c r="N42" i="1"/>
  <c r="N172" i="1" s="1"/>
  <c r="AI60" i="1"/>
  <c r="AJ60" i="1" s="1"/>
  <c r="AI61" i="1"/>
  <c r="AJ61" i="1" s="1"/>
  <c r="AI193" i="1"/>
  <c r="AJ193" i="1" s="1"/>
  <c r="AI135" i="1"/>
  <c r="AJ135" i="1" s="1"/>
  <c r="AI91" i="1"/>
  <c r="AJ91" i="1" s="1"/>
  <c r="AI114" i="1"/>
  <c r="AJ114" i="1" s="1"/>
  <c r="P167" i="1"/>
  <c r="O167" i="1"/>
  <c r="AI167" i="1" s="1"/>
  <c r="N167" i="1"/>
  <c r="AM232" i="1"/>
  <c r="AH232" i="1"/>
  <c r="P227" i="1"/>
  <c r="O227" i="1"/>
  <c r="AI227" i="1" s="1"/>
  <c r="AJ227" i="1" s="1"/>
  <c r="AM220" i="1"/>
  <c r="AH220" i="1"/>
  <c r="AF150" i="1"/>
  <c r="AO150" i="1"/>
  <c r="AM156" i="1"/>
  <c r="AH156" i="1"/>
  <c r="O210" i="1"/>
  <c r="AI210" i="1" s="1"/>
  <c r="P210" i="1"/>
  <c r="P139" i="1"/>
  <c r="O139" i="1"/>
  <c r="AI139" i="1" s="1"/>
  <c r="AJ139" i="1" s="1"/>
  <c r="N139" i="1"/>
  <c r="P170" i="1"/>
  <c r="O170" i="1"/>
  <c r="AI170" i="1" s="1"/>
  <c r="AJ170" i="1" s="1"/>
  <c r="N170" i="1"/>
  <c r="AH139" i="1"/>
  <c r="AM139" i="1"/>
  <c r="AM126" i="1"/>
  <c r="AH126" i="1"/>
  <c r="AM85" i="1"/>
  <c r="AH85" i="1"/>
  <c r="AI79" i="1"/>
  <c r="AJ79" i="1" s="1"/>
  <c r="AO35" i="1"/>
  <c r="N258" i="1" l="1"/>
  <c r="N173" i="1"/>
  <c r="N174" i="1" s="1"/>
  <c r="N178" i="1" s="1"/>
  <c r="P258" i="1"/>
  <c r="P173" i="1"/>
  <c r="P174" i="1" s="1"/>
  <c r="P178" i="1" s="1"/>
  <c r="AH197" i="1"/>
  <c r="AM197" i="1"/>
  <c r="AO60" i="1"/>
  <c r="AM60" i="1"/>
  <c r="AH60" i="1"/>
  <c r="AH106" i="1"/>
  <c r="AM106" i="1"/>
  <c r="AJ230" i="1"/>
  <c r="AO230" i="1"/>
  <c r="T269" i="1"/>
  <c r="T261" i="1"/>
  <c r="T270" i="1"/>
  <c r="T262" i="1"/>
  <c r="T259" i="1"/>
  <c r="T263" i="1" s="1"/>
  <c r="T268" i="1"/>
  <c r="T260" i="1"/>
  <c r="AM118" i="1"/>
  <c r="AH118" i="1"/>
  <c r="AO135" i="1"/>
  <c r="AM147" i="1"/>
  <c r="AH147" i="1"/>
  <c r="AJ225" i="1"/>
  <c r="AO225" i="1"/>
  <c r="AF248" i="1"/>
  <c r="AM181" i="1"/>
  <c r="AH181" i="1"/>
  <c r="AM135" i="1"/>
  <c r="AH135" i="1"/>
  <c r="AM91" i="1"/>
  <c r="AH91" i="1"/>
  <c r="AM245" i="1"/>
  <c r="AH245" i="1"/>
  <c r="AM103" i="1"/>
  <c r="AH103" i="1"/>
  <c r="AJ203" i="1"/>
  <c r="AO203" i="1"/>
  <c r="AO144" i="1"/>
  <c r="AH150" i="1"/>
  <c r="AM150" i="1"/>
  <c r="AJ238" i="1"/>
  <c r="AO238" i="1"/>
  <c r="AO39" i="1"/>
  <c r="AH110" i="1"/>
  <c r="AM110" i="1"/>
  <c r="AO37" i="1"/>
  <c r="AJ115" i="1"/>
  <c r="AO115" i="1"/>
  <c r="AM144" i="1"/>
  <c r="AH144" i="1"/>
  <c r="AJ165" i="1"/>
  <c r="AO165" i="1"/>
  <c r="AJ235" i="1"/>
  <c r="AO235" i="1"/>
  <c r="AM151" i="1"/>
  <c r="AH151" i="1"/>
  <c r="Z270" i="1"/>
  <c r="Z262" i="1"/>
  <c r="Z259" i="1"/>
  <c r="Z263" i="1" s="1"/>
  <c r="Z271" i="1" s="1"/>
  <c r="Z268" i="1"/>
  <c r="Z260" i="1"/>
  <c r="Z269" i="1"/>
  <c r="Z261" i="1"/>
  <c r="AJ240" i="1"/>
  <c r="AO240" i="1"/>
  <c r="X261" i="1"/>
  <c r="X270" i="1"/>
  <c r="X262" i="1"/>
  <c r="X259" i="1"/>
  <c r="X263" i="1" s="1"/>
  <c r="X268" i="1"/>
  <c r="X260" i="1"/>
  <c r="X269" i="1"/>
  <c r="AJ42" i="1"/>
  <c r="AJ172" i="1" s="1"/>
  <c r="AO42" i="1"/>
  <c r="AJ167" i="1"/>
  <c r="AO167" i="1"/>
  <c r="AO159" i="1"/>
  <c r="AO114" i="1"/>
  <c r="K268" i="1"/>
  <c r="K260" i="1"/>
  <c r="K269" i="1"/>
  <c r="K261" i="1"/>
  <c r="K270" i="1"/>
  <c r="K262" i="1"/>
  <c r="K259" i="1"/>
  <c r="K263" i="1" s="1"/>
  <c r="K271" i="1" s="1"/>
  <c r="AJ148" i="1"/>
  <c r="AO148" i="1"/>
  <c r="AF172" i="1"/>
  <c r="AM159" i="1"/>
  <c r="AH159" i="1"/>
  <c r="AO98" i="1"/>
  <c r="AM114" i="1"/>
  <c r="AH114" i="1"/>
  <c r="AB270" i="1"/>
  <c r="AB262" i="1"/>
  <c r="AB259" i="1"/>
  <c r="AB263" i="1" s="1"/>
  <c r="AB268" i="1"/>
  <c r="AB260" i="1"/>
  <c r="AB269" i="1"/>
  <c r="AB261" i="1"/>
  <c r="AM98" i="1"/>
  <c r="AH98" i="1"/>
  <c r="AJ102" i="1"/>
  <c r="AO102" i="1"/>
  <c r="AO139" i="1"/>
  <c r="AJ232" i="1"/>
  <c r="AO232" i="1"/>
  <c r="AJ216" i="1"/>
  <c r="AO216" i="1"/>
  <c r="AD259" i="1"/>
  <c r="AD263" i="1" s="1"/>
  <c r="AD268" i="1"/>
  <c r="AD269" i="1"/>
  <c r="AD270" i="1"/>
  <c r="AJ184" i="1"/>
  <c r="AJ248" i="1" s="1"/>
  <c r="AJ249" i="1" s="1"/>
  <c r="AJ250" i="1" s="1"/>
  <c r="AJ254" i="1" s="1"/>
  <c r="AO184" i="1"/>
  <c r="AO229" i="1"/>
  <c r="AO170" i="1"/>
  <c r="AO88" i="1"/>
  <c r="AO227" i="1"/>
  <c r="AJ104" i="1"/>
  <c r="AO104" i="1"/>
  <c r="AO246" i="1"/>
  <c r="AJ210" i="1"/>
  <c r="AO210" i="1"/>
  <c r="AM229" i="1"/>
  <c r="AH229" i="1"/>
  <c r="AM201" i="1"/>
  <c r="AH201" i="1"/>
  <c r="AO59" i="1"/>
  <c r="AO145" i="1"/>
  <c r="V261" i="1"/>
  <c r="V270" i="1"/>
  <c r="V262" i="1"/>
  <c r="V259" i="1"/>
  <c r="V263" i="1" s="1"/>
  <c r="V268" i="1"/>
  <c r="V260" i="1"/>
  <c r="V269" i="1"/>
  <c r="AJ75" i="1"/>
  <c r="AO75" i="1"/>
  <c r="AM169" i="1"/>
  <c r="AH169" i="1"/>
  <c r="AO224" i="1"/>
  <c r="AO82" i="1"/>
  <c r="AJ72" i="1"/>
  <c r="AO72" i="1"/>
  <c r="AM237" i="1"/>
  <c r="AH237" i="1"/>
  <c r="AJ233" i="1"/>
  <c r="AO233" i="1"/>
  <c r="R269" i="1"/>
  <c r="R261" i="1"/>
  <c r="R270" i="1"/>
  <c r="R262" i="1"/>
  <c r="R259" i="1"/>
  <c r="R263" i="1" s="1"/>
  <c r="R268" i="1"/>
  <c r="R267" i="1" s="1"/>
  <c r="R260" i="1"/>
  <c r="AJ173" i="1" l="1"/>
  <c r="AJ174" i="1" s="1"/>
  <c r="AJ178" i="1" s="1"/>
  <c r="AJ258" i="1"/>
  <c r="AH248" i="1"/>
  <c r="AF249" i="1"/>
  <c r="AF250" i="1" s="1"/>
  <c r="AF254" i="1" s="1"/>
  <c r="AH254" i="1" s="1"/>
  <c r="V267" i="1"/>
  <c r="V271" i="1"/>
  <c r="X267" i="1"/>
  <c r="X271" i="1"/>
  <c r="R271" i="1"/>
  <c r="AB271" i="1"/>
  <c r="K267" i="1"/>
  <c r="T267" i="1"/>
  <c r="P269" i="1"/>
  <c r="P261" i="1"/>
  <c r="P270" i="1"/>
  <c r="P262" i="1"/>
  <c r="P259" i="1"/>
  <c r="P263" i="1" s="1"/>
  <c r="P268" i="1"/>
  <c r="P260" i="1"/>
  <c r="AF258" i="1"/>
  <c r="AH172" i="1"/>
  <c r="AF173" i="1"/>
  <c r="AF174" i="1" s="1"/>
  <c r="AF178" i="1" s="1"/>
  <c r="AH178" i="1" s="1"/>
  <c r="AD271" i="1"/>
  <c r="T271" i="1"/>
  <c r="AB267" i="1"/>
  <c r="AD267" i="1"/>
  <c r="N260" i="1"/>
  <c r="N269" i="1"/>
  <c r="N261" i="1"/>
  <c r="N270" i="1"/>
  <c r="N262" i="1"/>
  <c r="N259" i="1"/>
  <c r="N263" i="1" s="1"/>
  <c r="N271" i="1" s="1"/>
  <c r="N268" i="1"/>
  <c r="Z274" i="1"/>
  <c r="Z276" i="1" s="1"/>
  <c r="Z267" i="1"/>
  <c r="V274" i="1" l="1"/>
  <c r="V276" i="1" s="1"/>
  <c r="X274" i="1"/>
  <c r="X276" i="1" s="1"/>
  <c r="R274" i="1"/>
  <c r="R276" i="1" s="1"/>
  <c r="AF262" i="1"/>
  <c r="AF259" i="1"/>
  <c r="AF263" i="1" s="1"/>
  <c r="AF268" i="1"/>
  <c r="AF260" i="1"/>
  <c r="AF269" i="1"/>
  <c r="AF261" i="1"/>
  <c r="AF270" i="1"/>
  <c r="AH258" i="1"/>
  <c r="AB274" i="1"/>
  <c r="AB276" i="1" s="1"/>
  <c r="AD273" i="1"/>
  <c r="AD276" i="1" s="1"/>
  <c r="P267" i="1"/>
  <c r="AJ262" i="1"/>
  <c r="AJ259" i="1"/>
  <c r="AJ263" i="1" s="1"/>
  <c r="AJ268" i="1"/>
  <c r="AJ260" i="1"/>
  <c r="AJ269" i="1"/>
  <c r="AJ261" i="1"/>
  <c r="AJ270" i="1"/>
  <c r="T274" i="1"/>
  <c r="T276" i="1" s="1"/>
  <c r="N267" i="1"/>
  <c r="P271" i="1"/>
  <c r="AF267" i="1" l="1"/>
  <c r="AF271" i="1"/>
  <c r="AJ271" i="1"/>
  <c r="AJ267" i="1"/>
  <c r="AH271" i="1" l="1"/>
  <c r="AF274" i="1"/>
  <c r="AF27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  <author>INSTITUTO DISTRITAL PARA LA R</author>
  </authors>
  <commentList>
    <comment ref="I21" authorId="0" shapeId="0" xr:uid="{B9370AFA-F3EB-4D8D-BFD0-CD15EC532424}">
      <text>
        <r>
          <rPr>
            <b/>
            <sz val="8"/>
            <color indexed="81"/>
            <rFont val="Tahoma"/>
            <family val="2"/>
          </rPr>
          <t>CANT y VR contractuales pactados</t>
        </r>
      </text>
    </comment>
    <comment ref="M21" authorId="0" shapeId="0" xr:uid="{89D9FEDA-E008-4C97-8A88-189064401C0B}">
      <text>
        <r>
          <rPr>
            <b/>
            <sz val="8"/>
            <color indexed="81"/>
            <rFont val="Tahoma"/>
            <family val="2"/>
          </rPr>
          <t>CANT y VR reales actualizados en la fecha</t>
        </r>
      </text>
    </comment>
    <comment ref="O21" authorId="0" shapeId="0" xr:uid="{67DAF40D-3862-468D-AFED-DCDDCA3F86F4}">
      <text>
        <r>
          <rPr>
            <b/>
            <sz val="8"/>
            <color indexed="81"/>
            <rFont val="Tahoma"/>
            <family val="2"/>
          </rPr>
          <t>CANT y VR reales actualizados en la fecha</t>
        </r>
      </text>
    </comment>
    <comment ref="S21" authorId="0" shapeId="0" xr:uid="{29F41452-4913-493B-B9F5-0B93D3B384E3}">
      <text>
        <r>
          <rPr>
            <b/>
            <sz val="8"/>
            <color indexed="81"/>
            <rFont val="Tahoma"/>
            <family val="2"/>
          </rPr>
          <t>cuando el número de actas es muy grande, antes del acta actual (No. i) se puede usar solo ésta (No. i-1) como ACUMULADO HASTA ACTA ANTERIOR</t>
        </r>
      </text>
    </comment>
    <comment ref="U21" authorId="0" shapeId="0" xr:uid="{879C8677-8C17-46E6-9F8E-1518B9AF34BE}">
      <text>
        <r>
          <rPr>
            <b/>
            <sz val="8"/>
            <color indexed="81"/>
            <rFont val="Tahoma"/>
            <family val="2"/>
          </rPr>
          <t xml:space="preserve">acta que se está pagando
</t>
        </r>
      </text>
    </comment>
    <comment ref="W21" authorId="0" shapeId="0" xr:uid="{437B7377-9BBF-4704-BF3A-9B88D9B69BA0}">
      <text>
        <r>
          <rPr>
            <b/>
            <sz val="8"/>
            <color indexed="81"/>
            <rFont val="Tahoma"/>
            <family val="2"/>
          </rPr>
          <t xml:space="preserve">acta que se está pagando
</t>
        </r>
      </text>
    </comment>
    <comment ref="Y21" authorId="0" shapeId="0" xr:uid="{78CADD17-AAE0-47A6-BBBB-B57EB7A1A5A6}">
      <text>
        <r>
          <rPr>
            <b/>
            <sz val="8"/>
            <color indexed="81"/>
            <rFont val="Tahoma"/>
            <family val="2"/>
          </rPr>
          <t xml:space="preserve">acta que se está pagando
</t>
        </r>
      </text>
    </comment>
    <comment ref="AA21" authorId="0" shapeId="0" xr:uid="{7191610C-54C7-4785-82AE-7A7CD6CEAC97}">
      <text>
        <r>
          <rPr>
            <b/>
            <sz val="8"/>
            <color indexed="81"/>
            <rFont val="Tahoma"/>
            <family val="2"/>
          </rPr>
          <t xml:space="preserve">acta que se está pagando
</t>
        </r>
      </text>
    </comment>
    <comment ref="AC21" authorId="0" shapeId="0" xr:uid="{AC746263-825B-4FC6-BBA1-C8D15A3F64B1}">
      <text>
        <r>
          <rPr>
            <b/>
            <sz val="8"/>
            <color indexed="81"/>
            <rFont val="Tahoma"/>
            <family val="2"/>
          </rPr>
          <t xml:space="preserve">acta que se está pagando
</t>
        </r>
      </text>
    </comment>
    <comment ref="AE21" authorId="0" shapeId="0" xr:uid="{C7A8A458-C2DE-4A7A-8F31-75CF97937787}">
      <text>
        <r>
          <rPr>
            <b/>
            <sz val="8"/>
            <color indexed="81"/>
            <rFont val="Tahoma"/>
            <family val="2"/>
          </rPr>
          <t>SUMA DE ACTAS
 1 + 2 + …+ (i-1) + i</t>
        </r>
      </text>
    </comment>
    <comment ref="AG21" authorId="0" shapeId="0" xr:uid="{8B3307B4-5BFA-4697-8F4A-EBD1F2ED1257}">
      <text>
        <r>
          <rPr>
            <b/>
            <sz val="8"/>
            <color indexed="81"/>
            <rFont val="Tahoma"/>
            <family val="2"/>
          </rPr>
          <t>% de avance de cada ítem respecto del valor inicial del mismo</t>
        </r>
      </text>
    </comment>
    <comment ref="AH21" authorId="0" shapeId="0" xr:uid="{4BB5E632-33F5-4C46-BC62-F7D9C689B693}">
      <text>
        <r>
          <rPr>
            <b/>
            <sz val="8"/>
            <color indexed="81"/>
            <rFont val="Tahoma"/>
            <family val="2"/>
          </rPr>
          <t>% de ejecución del ítem, respecto del costo directol total del contrato</t>
        </r>
      </text>
    </comment>
    <comment ref="AI21" authorId="1" shapeId="0" xr:uid="{3AA19F5D-E989-4346-8802-79E0E8FD0FBB}">
      <text>
        <r>
          <rPr>
            <b/>
            <sz val="8"/>
            <color indexed="81"/>
            <rFont val="Tahoma"/>
            <family val="2"/>
          </rPr>
          <t>Durante la ejecución son las faltantes por ejecutar. Al final son los sobrantes por exceso o por defecto.</t>
        </r>
      </text>
    </comment>
  </commentList>
</comments>
</file>

<file path=xl/sharedStrings.xml><?xml version="1.0" encoding="utf-8"?>
<sst xmlns="http://schemas.openxmlformats.org/spreadsheetml/2006/main" count="920" uniqueCount="510">
  <si>
    <t>ACTA DE CANTIDADES DE OBRA GENERAL</t>
  </si>
  <si>
    <t xml:space="preserve">Nº </t>
  </si>
  <si>
    <t>PERIODO COMPRENDIDO ENTRE</t>
  </si>
  <si>
    <t>25/ENERO/2024  AL  31/ENERO/2024</t>
  </si>
  <si>
    <t>FECHA</t>
  </si>
  <si>
    <t>ENERO</t>
  </si>
  <si>
    <t>2024</t>
  </si>
  <si>
    <t>CONTRATO No</t>
  </si>
  <si>
    <t>DE</t>
  </si>
  <si>
    <t xml:space="preserve">SUBDIRECCION </t>
  </si>
  <si>
    <t>N.A.</t>
  </si>
  <si>
    <t>dd</t>
  </si>
  <si>
    <t>mm</t>
  </si>
  <si>
    <t>aaaa</t>
  </si>
  <si>
    <t>(No  Contrato)</t>
  </si>
  <si>
    <t>(Año de  suscripción)</t>
  </si>
  <si>
    <t>AREA</t>
  </si>
  <si>
    <t>Página</t>
  </si>
  <si>
    <t>de</t>
  </si>
  <si>
    <t>OBJETO DEL CONTRATO</t>
  </si>
  <si>
    <t xml:space="preserve">"EJECUTAR, POR EL SISTEMA DE PRECIOS UNITARIOS FIJOS SIN FORMULA DE REAJUSTE, LAS OBRAS Y ACTIVIDADES NECESARIAS PARA LA CONSTRUCCIÓN DE PARQUES Y ESPACIO PÚBLICO ASOCIADO EN LA LOCALIDAD DE BOSA, DE ACUERDO CON LA DESCRIPCIÓN, ESPECIFICACIONES Y DEMÁS CONDICIONES ESTABLECIDAS EN EL ANEXO TÉCNICO". </t>
  </si>
  <si>
    <t>(Indique el objeto del contrato suscrito)</t>
  </si>
  <si>
    <t>VR. FINAL  CONTRATO:</t>
  </si>
  <si>
    <t xml:space="preserve">VR. ADICIONES </t>
  </si>
  <si>
    <t>VR. INIC. CONTRATO:</t>
  </si>
  <si>
    <t xml:space="preserve">No. inicial parques por intervenir: </t>
  </si>
  <si>
    <t>CODIGO</t>
  </si>
  <si>
    <t>NOMBRE DEL PARQUE:</t>
  </si>
  <si>
    <t xml:space="preserve">No. final parques intervenidos: </t>
  </si>
  <si>
    <t>COD.</t>
  </si>
  <si>
    <t>TIPO</t>
  </si>
  <si>
    <t>ITEM</t>
  </si>
  <si>
    <t>DESCRIPCION</t>
  </si>
  <si>
    <t>UND</t>
  </si>
  <si>
    <t>CONDICIONES CONTRACTUALES</t>
  </si>
  <si>
    <t>DIFERENCIAS 
[mayores (+) y menores(-)]</t>
  </si>
  <si>
    <t>CONDICIONES ACTUALIZADAS</t>
  </si>
  <si>
    <t>ACTA No. 1</t>
  </si>
  <si>
    <t>ACTA No. 2</t>
  </si>
  <si>
    <t>ACTA No. 3</t>
  </si>
  <si>
    <t>ACTA No. 4</t>
  </si>
  <si>
    <t>ACTA No. 5</t>
  </si>
  <si>
    <t>ACTA No. 6</t>
  </si>
  <si>
    <t>ACTA No. 7</t>
  </si>
  <si>
    <t>ACUMULADO</t>
  </si>
  <si>
    <t>% ejec del ítem</t>
  </si>
  <si>
    <t>% ejec del CTO</t>
  </si>
  <si>
    <t>CANTIDADES POR EJECUTAR</t>
  </si>
  <si>
    <t>CANT</t>
  </si>
  <si>
    <t>Vr Unit Directo</t>
  </si>
  <si>
    <t>Vr Parcial Directo</t>
  </si>
  <si>
    <t>[a]</t>
  </si>
  <si>
    <t>[b]</t>
  </si>
  <si>
    <t>[c]</t>
  </si>
  <si>
    <t>[d]</t>
  </si>
  <si>
    <t>[e]</t>
  </si>
  <si>
    <t>[f]</t>
  </si>
  <si>
    <t>[g]</t>
  </si>
  <si>
    <t>[h]</t>
  </si>
  <si>
    <t>[i]</t>
  </si>
  <si>
    <t>[ j ]</t>
  </si>
  <si>
    <t>[ k ]</t>
  </si>
  <si>
    <t>[l]</t>
  </si>
  <si>
    <t>[m]</t>
  </si>
  <si>
    <t>[a]+[d]</t>
  </si>
  <si>
    <t>CONSTRUCCION</t>
  </si>
  <si>
    <t>PRELIMINARES</t>
  </si>
  <si>
    <t>ACTIVIDADES PRELIMINARES</t>
  </si>
  <si>
    <t>Analisis</t>
  </si>
  <si>
    <t>Localizacion y replaneo con equipo</t>
  </si>
  <si>
    <t>M2</t>
  </si>
  <si>
    <t xml:space="preserve">Descapote mecanico y retiro Incl. MdeO. e=0.20m   </t>
  </si>
  <si>
    <t xml:space="preserve">Cerramiento lona h=2.20 mts (Exc) </t>
  </si>
  <si>
    <t>ML</t>
  </si>
  <si>
    <t>DEMOLICIONES</t>
  </si>
  <si>
    <t xml:space="preserve">Demol. manual anden + bordillo incl. Cargue - retiro    </t>
  </si>
  <si>
    <t xml:space="preserve">Demolicion anden concr e=0.10m incl. cargue y retiro    </t>
  </si>
  <si>
    <t xml:space="preserve">Demolición Manual sardinel (inc.cargue + retiro)       </t>
  </si>
  <si>
    <t>DESMONTE Y RETIROS</t>
  </si>
  <si>
    <t xml:space="preserve">Desmonte y retiro juegos infantiles (Máx. 10 eventos)     </t>
  </si>
  <si>
    <t>JG</t>
  </si>
  <si>
    <t xml:space="preserve">Desmonte Banca Exist. (demol. de bases y retiro)     </t>
  </si>
  <si>
    <t>UN</t>
  </si>
  <si>
    <t>Desmonte y retiro cerramiento alambre puas</t>
  </si>
  <si>
    <t xml:space="preserve">Desmonte y retiro de llantas          </t>
  </si>
  <si>
    <t>REALCES</t>
  </si>
  <si>
    <t xml:space="preserve">Realce Camara insp Mamp CS275 Codensa              </t>
  </si>
  <si>
    <t>EXCAVACIONES Y RELLENOS</t>
  </si>
  <si>
    <t>EXCAVACIONES CON RETIRO</t>
  </si>
  <si>
    <t xml:space="preserve">Excavación mecanica + retiro (250m3/dia) V-6m3 - S. Blando   </t>
  </si>
  <si>
    <t>M3</t>
  </si>
  <si>
    <t xml:space="preserve">Vale Excavación RCD - Tierra (Vj:15m3)           </t>
  </si>
  <si>
    <t>NIVELACION Y CONFORMACION DEL TERRENO</t>
  </si>
  <si>
    <t xml:space="preserve">Compactación fondo de excavación con equipos livianos </t>
  </si>
  <si>
    <t>RELLENOS</t>
  </si>
  <si>
    <t xml:space="preserve">Relleno compactado Base granular tipo IDRD      </t>
  </si>
  <si>
    <t xml:space="preserve">Relleno compactado Subbase granular tipo IDRD  </t>
  </si>
  <si>
    <t xml:space="preserve">Relleno rajon manual (Inc. Compactación Mecanica)    </t>
  </si>
  <si>
    <t>ESTRUCTURA</t>
  </si>
  <si>
    <t>COLUMNAS, VIGAS, PLACAS Y SUPER - ESTRUCTURAS</t>
  </si>
  <si>
    <t>Placa contrapiso 0.10m 2500psi reforzado</t>
  </si>
  <si>
    <t>REDES HIDRAULICAS</t>
  </si>
  <si>
    <t>REDES Y CONDUCCIONES</t>
  </si>
  <si>
    <t xml:space="preserve">Tuberia Novafort d=160mm Exca y relleno recebo       </t>
  </si>
  <si>
    <t xml:space="preserve">Tub-Nova d=250mm Exca y relle. zona verde  </t>
  </si>
  <si>
    <t xml:space="preserve">Caja de Inspección 120x120x120 + Exca (ESPECIFIC-IDRD)     </t>
  </si>
  <si>
    <t xml:space="preserve">Pozo en mamposteria h=2.20m sin excavación        </t>
  </si>
  <si>
    <t>Restitucion de pozos</t>
  </si>
  <si>
    <t>CAÑUELAS Y CANALES</t>
  </si>
  <si>
    <t xml:space="preserve">Cañuela T-C prefabricada (A-120) (canal)          </t>
  </si>
  <si>
    <t xml:space="preserve">Anden Cuneta 2500psi e=0.10 5.3-2 medio + geotextil     </t>
  </si>
  <si>
    <t>REDES ELECTRICAS</t>
  </si>
  <si>
    <t>REDES DE MEDIA Y BAJA TENSION</t>
  </si>
  <si>
    <t xml:space="preserve">Canaliz ducto electric PVC-D 2X3" Zona Verde    </t>
  </si>
  <si>
    <t xml:space="preserve">Caja electrica de inspección AP 274 Codensa **     </t>
  </si>
  <si>
    <t xml:space="preserve">Cable 3 Nº4 AWG (Sum+Instal) Aluminio    </t>
  </si>
  <si>
    <t>Acometida BT en Aluminio 3#4 + 1#4</t>
  </si>
  <si>
    <t>Sum + Inst de tubería galvanizada CONDUIT 2¨</t>
  </si>
  <si>
    <t>Acometida 2#12 + 1#12 T</t>
  </si>
  <si>
    <t xml:space="preserve">Caja electrica Muro Doble CS 275 Codensa    </t>
  </si>
  <si>
    <t>Barraje BT preformado 500 A 6x1/2 para caja CS</t>
  </si>
  <si>
    <t>Canaliz. Ducto Elect. PVC-4 D 4" (In. Exca.) Z. Verde</t>
  </si>
  <si>
    <t>Caja de borneras para acometidas norma codensa ET-925</t>
  </si>
  <si>
    <t xml:space="preserve">Poste concreto AP 10m 510Kg + Base Conc (Sum+Instal)      </t>
  </si>
  <si>
    <t xml:space="preserve">Empalme en Derivación (91B1) Juego x 2 unidades      </t>
  </si>
  <si>
    <t>Sum. Mont. E Inst. Brazo Luminaria</t>
  </si>
  <si>
    <t xml:space="preserve">Poste concreto AP 12m 750Kg + Base Conc (Sum+Instal)     </t>
  </si>
  <si>
    <t>Urban street ligh 60W con base fotocelda 7 pines, tuerca fusil (antivandálico) tipo Codensa (no incluye fotocelda), COD. P27485</t>
  </si>
  <si>
    <t>Urban street ligh 90W con base fotocelda 7 pines, tuerca fusil (antivandálico) tipo Codensa (no incluye fotocelda), COD. P27486</t>
  </si>
  <si>
    <t>Urban street ligh 120W con base fotocelda 7 pines, tuerca fusil (antivandálico) tipo Codensa (no incluye fotocelda), COD. P27487</t>
  </si>
  <si>
    <t>Urban street ligh 35W con base fotocelda 7 pines, tuerca fusil (antivandálico) tipo Codensa (no incluye fotocelda), COD. P27484</t>
  </si>
  <si>
    <t>Sistema Puesta a Tierra Varilla 5/8" x 2,4m</t>
  </si>
  <si>
    <t>PISOS, ENCHAPES Y CARPINTERIA METALICA</t>
  </si>
  <si>
    <t>PISOS</t>
  </si>
  <si>
    <t xml:space="preserve">Piso Caucho recicl 8cm (EPDM 1cm + SBR 7cm sum + inst)   </t>
  </si>
  <si>
    <t>IMPERMEABILIZACIONES Y AISLAMIENTOS</t>
  </si>
  <si>
    <t>AISLAMIENTOS</t>
  </si>
  <si>
    <t>Imprimacion asfaltica con emulsion CRL-1</t>
  </si>
  <si>
    <t>PINTURA</t>
  </si>
  <si>
    <t>PINTURA EXTERIORES</t>
  </si>
  <si>
    <t>Recubrimiento sintetico Acrilico campos deportivos</t>
  </si>
  <si>
    <t xml:space="preserve">Demarcacion pintura trafico golosa  a=0.10m </t>
  </si>
  <si>
    <t xml:space="preserve">Demarcacion pintura trafico baloncesto a=0.10m       </t>
  </si>
  <si>
    <t>EXTERIORES</t>
  </si>
  <si>
    <t>EMPRADIZACION Y ARBOLIZACION</t>
  </si>
  <si>
    <t xml:space="preserve">Empradizacion grama con semiilla ray-grass          </t>
  </si>
  <si>
    <t xml:space="preserve">Arbol Guayacán (Siemb + Caja + Tier. Abonada + Tutor) </t>
  </si>
  <si>
    <t xml:space="preserve">Arbol Chicala H=1,50 (Siemb + Caja + Tier. Abon + Tutor)      </t>
  </si>
  <si>
    <t>Arbol Pino Romeron (Siemb + Caja + Tier. Abonad + Tutor)</t>
  </si>
  <si>
    <t xml:space="preserve">Contened. Raices arboles (1.30x1.30 int) h=1.57m   </t>
  </si>
  <si>
    <t xml:space="preserve">Caja tratamiento radicular mamp 1.5*1.5 h=1.57m    </t>
  </si>
  <si>
    <t>Arbol Nogal</t>
  </si>
  <si>
    <t>SENDEROS Y ANDENES EN CONCRETO</t>
  </si>
  <si>
    <t xml:space="preserve">Anden concreto e=0.07 4.2-1 blando + geotextil peatonal  </t>
  </si>
  <si>
    <t>Loseta 40x40 IDU sobre are. Suministro e instalación (loseta guia)</t>
  </si>
  <si>
    <t>Insumo</t>
  </si>
  <si>
    <t xml:space="preserve">Adoquín Concret e=0.08 p&gt;10% 4.2-2 medio geot. T-1700 </t>
  </si>
  <si>
    <t>SENDEROS Y ANDENES EN ADOQUIN</t>
  </si>
  <si>
    <t xml:space="preserve">Adoquin Arcilla e=0.06 p&lt;5% 4.2-3 duro geot. T-1700        </t>
  </si>
  <si>
    <t xml:space="preserve">Adoquin Colores e=0.06 p&lt;5% 4.2-1 blando + geot. T-2100 </t>
  </si>
  <si>
    <t>Adoquin Arcilla e=0.06 p&lt;5% 4.2-2 medio geot. T-1700</t>
  </si>
  <si>
    <t>ESCALERA Y RAMPAS</t>
  </si>
  <si>
    <t xml:space="preserve">Rampa en concreto e=0.07 4.2-1 blando + geotextil       </t>
  </si>
  <si>
    <t>Afinado Pasos Escaleras Mortero 1:4</t>
  </si>
  <si>
    <t>CONFINAMIENTOS</t>
  </si>
  <si>
    <t xml:space="preserve">Bordillo en sitio 0.10*0.30m 2500 PSI Subbase IDRD  </t>
  </si>
  <si>
    <t xml:space="preserve">Bordillo prefabricado A-80 (0.35x0.2x0.80m) Z.V. con Atraque    </t>
  </si>
  <si>
    <t xml:space="preserve">Sardinel prefab. A-10 a=0.20 h=0.50 L=0.8 Sin atraque  </t>
  </si>
  <si>
    <t>Geotextil Tejido T-1700** Sum + inst</t>
  </si>
  <si>
    <t xml:space="preserve">Borde separador verde A-170    </t>
  </si>
  <si>
    <t>Geotextil Tejido T-1700** Sum + inst CDRC</t>
  </si>
  <si>
    <t>MOBILIARIO</t>
  </si>
  <si>
    <t>MOBILIARIO URBANO</t>
  </si>
  <si>
    <t>Canecas Acero Inoxidable (Sum + Inst)</t>
  </si>
  <si>
    <t xml:space="preserve">Modulo Bicicleta Recumbent. Carga Disposit. Moviles     </t>
  </si>
  <si>
    <t xml:space="preserve">Modulo Remo Gimnasio al aire libre (Sumi + Instal)   </t>
  </si>
  <si>
    <t xml:space="preserve">Modulo Sky - Gimnasio Aire libre (Sumin + Inst)  </t>
  </si>
  <si>
    <t xml:space="preserve">Modulo Escalador Gimn. al aire libre (Sum + Inst)  </t>
  </si>
  <si>
    <t>Estacion de ajedrez urbano</t>
  </si>
  <si>
    <t>Mesa de ping pong en fibra de vidrio de 2.74x1.52m</t>
  </si>
  <si>
    <t xml:space="preserve">Banca prefabricada en concreto tipo Mc </t>
  </si>
  <si>
    <t>Banca Samle / con espaldar (solo suministro)</t>
  </si>
  <si>
    <t xml:space="preserve">Modulo Jinete - Gimnasio al aire libre (Sumin + Inst)  </t>
  </si>
  <si>
    <t xml:space="preserve">Modulo Caminador aereo - Gimnasio al aire libre (Sumin + Inst) </t>
  </si>
  <si>
    <t xml:space="preserve">Baranda juegos infant M-80 sin viga + Dado (Sum + Instalación)  </t>
  </si>
  <si>
    <t xml:space="preserve">Multifuncional (F-7) Dos Torres (4 Usuarios) Sum + Instalacion </t>
  </si>
  <si>
    <t xml:space="preserve">Modulo Calentador pierna Sissy al aire (Sumin + Inst)   </t>
  </si>
  <si>
    <t xml:space="preserve">Modulo Bicicleta Estática - Carga Disposit. Moviles </t>
  </si>
  <si>
    <t>Mesa Plastica Demarcada Tenis de Mesa Ping Pong</t>
  </si>
  <si>
    <t>Modulo Torre Pecho 100 libras</t>
  </si>
  <si>
    <t>Modulo Barra Fija Abdomen Aereo y Paralela</t>
  </si>
  <si>
    <t>Juego Casa rodadero red manipular 2-6 años Cap: 11 niños</t>
  </si>
  <si>
    <t>Juego Barco Pirata Incluyente 2-8 años Cap: 14</t>
  </si>
  <si>
    <t>Est. Baloncesto Antibandalico (Sum + Inst)</t>
  </si>
  <si>
    <t>Bolardo Alto en Hierro M-63 (Sum + Inst)</t>
  </si>
  <si>
    <t>Modulo Balancin Cintura (Pendulo) Sum + Inst</t>
  </si>
  <si>
    <t xml:space="preserve">Modulo Banca Abd. Cronch Gimn. aire libre (Sumi + Instal)     </t>
  </si>
  <si>
    <t>Baranda Cerramiento M-83 (Sum + Inst)</t>
  </si>
  <si>
    <t xml:space="preserve">Modulo Multifuncional A-4 Gim aire libre (Sum + Inst) </t>
  </si>
  <si>
    <t>Banca Samle / sin espalda</t>
  </si>
  <si>
    <t>Juego cuerdas poliedro</t>
  </si>
  <si>
    <t>Juego Muro Incluyente Manipular Atravesar 1-4 años</t>
  </si>
  <si>
    <t>Juego carrusel incluyente (Sum + Inst)</t>
  </si>
  <si>
    <t>Modulo Masajeador de Espalda</t>
  </si>
  <si>
    <t>Modulo Pierna Prensa Horizontal (Sum + Inst)</t>
  </si>
  <si>
    <t>Banca Pukkel con espaldar modulos A*B</t>
  </si>
  <si>
    <t>Dotacion Giro Cadera Adultos / Mayores  Diseño IDRD (Sum + Inst)</t>
  </si>
  <si>
    <t>Modulo Muelle Balancin Doble</t>
  </si>
  <si>
    <t>Torre Doble con Red y Deslizadero</t>
  </si>
  <si>
    <t>SEÑALIZACION</t>
  </si>
  <si>
    <t>Señal SC-120 2 Caras (Sum + Inst)</t>
  </si>
  <si>
    <t>Señal IDG-S 2 Caras (Sum + Inst)</t>
  </si>
  <si>
    <t>Señal Informativa 1 Cara (Sum + Inst)</t>
  </si>
  <si>
    <t>Señal IDE-46 Dos Caras (Sumin + Instal)**</t>
  </si>
  <si>
    <t>I)</t>
  </si>
  <si>
    <t xml:space="preserve">SUBTOTAL COSTO DIRECTO OBRA </t>
  </si>
  <si>
    <t>CDCTO&gt;&gt;</t>
  </si>
  <si>
    <t xml:space="preserve">A.I.U. </t>
  </si>
  <si>
    <t>SUBTOTAL ( OBRA + A.I.U. )    (ítems Previstos)</t>
  </si>
  <si>
    <t>DISEÑOS</t>
  </si>
  <si>
    <t>VALOR DEL IVA sobre el DISEÑO</t>
  </si>
  <si>
    <t>VALOR TOTAL DE DISEÑOS (Incluido IVA)</t>
  </si>
  <si>
    <t>SUBTOTAL  (ítems originales)</t>
  </si>
  <si>
    <t>ACTIVIDADES NO PREVISTAS</t>
  </si>
  <si>
    <t>NP-1</t>
  </si>
  <si>
    <t>Demol pav asfaltico e=0.1 (corte disco+carg+retiro)</t>
  </si>
  <si>
    <t>NP-2</t>
  </si>
  <si>
    <t>Demolición Bordillo con compresor + cargue y retiro</t>
  </si>
  <si>
    <t>NP-3</t>
  </si>
  <si>
    <t>Desmonte baranda M-80 sin viga con retiro.</t>
  </si>
  <si>
    <t>NP-4</t>
  </si>
  <si>
    <t>Tuberia Novafort d=315mm Exca y relleno recebo **</t>
  </si>
  <si>
    <t>NP-5</t>
  </si>
  <si>
    <t>Piso Caucho recicl 3cm (EPDM 1cm+SBR 2cm sum+inst)</t>
  </si>
  <si>
    <t>NP-6</t>
  </si>
  <si>
    <t>Roble Australiano/Grevillea Robusta</t>
  </si>
  <si>
    <t>NP-7</t>
  </si>
  <si>
    <t>Juego Cuerdas Doble Piramidal 6-12 años Cap: 60 niños PE (Sum+Inst)</t>
  </si>
  <si>
    <t>NP-8</t>
  </si>
  <si>
    <t>Juego carrusel 5-12 años Cap: 8  niños (Sum+Inst)</t>
  </si>
  <si>
    <t>NP-9</t>
  </si>
  <si>
    <t>Juego trepar escalar deslizar, 3a14años Cap:11niños  (Sum+Inst)</t>
  </si>
  <si>
    <t>NP-10</t>
  </si>
  <si>
    <t>Piso Caucho recicl 4cm (EPDM 1cm+SBR 3cm sum+inst)</t>
  </si>
  <si>
    <t>NP-11</t>
  </si>
  <si>
    <t>Piso Caucho recicl 7cm (EPDM 1cm+SBR 6cm sum+inst)</t>
  </si>
  <si>
    <t>NP-12</t>
  </si>
  <si>
    <t>Juego Modular tobogan pasamanos  5-12año Cap:30 niños  (Sum+Inst)</t>
  </si>
  <si>
    <t>NP-13</t>
  </si>
  <si>
    <t>Placa contrapiso 0.07m 2500 psi Premez sin refuerzo</t>
  </si>
  <si>
    <t>NP-14</t>
  </si>
  <si>
    <t>Malla electrosoldada  Estandar KG</t>
  </si>
  <si>
    <t>KG</t>
  </si>
  <si>
    <t>20665</t>
  </si>
  <si>
    <t>NP-15</t>
  </si>
  <si>
    <t>Juego Funcion Multiple Rodadero Red Muro3-12 Año Cap:15 niños</t>
  </si>
  <si>
    <t>NP-16</t>
  </si>
  <si>
    <t>Excavacion manual con retiro en recebo **</t>
  </si>
  <si>
    <t>NP-17</t>
  </si>
  <si>
    <t>Trasiego m3 (2 Ayudantes) = ˃ a 50 mts</t>
  </si>
  <si>
    <t>NP-18</t>
  </si>
  <si>
    <t xml:space="preserve">Filtro Frances 40*40 Excav + geo NT-1600 + tubo 100 mm ** </t>
  </si>
  <si>
    <t>NP-19</t>
  </si>
  <si>
    <t>Tuberia PVC.S d=4" Excavacion y relleno recebo **</t>
  </si>
  <si>
    <t>NP-20</t>
  </si>
  <si>
    <t>Punto Hidraulico PVC agua fria Ø 1/2" **</t>
  </si>
  <si>
    <t>NP-21</t>
  </si>
  <si>
    <t>Tuberia PVC.S d=6" + Accesorios **</t>
  </si>
  <si>
    <t>NP-22</t>
  </si>
  <si>
    <t>Caja Inspeccion (0,60x0,60x0,60) Espec - IDRD</t>
  </si>
  <si>
    <t>NP-23</t>
  </si>
  <si>
    <t>Bolardo en Concreto M-60 (Sum+Inst)</t>
  </si>
  <si>
    <t>NP-24</t>
  </si>
  <si>
    <t>Gimnasio Arbol de Barras 8 Usuarios Sobre Placa</t>
  </si>
  <si>
    <t>NP-25</t>
  </si>
  <si>
    <t>Modulo FlexionTriceps Senc. Gim. Aire Libre (Sum + Inst.)</t>
  </si>
  <si>
    <t>IDU/6102</t>
  </si>
  <si>
    <t>NP-26</t>
  </si>
  <si>
    <t>Cenefa Lineal en Loseta Prefabricada Tactil Alerta y Guia A55 / A56 Ancho 0.40m (Suministro + Instalacion. Incluye Base en Arena de Nivelacion e=4cm y Arena de Sello).</t>
  </si>
  <si>
    <t>IDU/6137</t>
  </si>
  <si>
    <t>NP-27</t>
  </si>
  <si>
    <t>Piso en Concreto Color Gris MR41 (280 kg/cm2) Grava 1" 28 Dias Estampado e=0.10m (Incluye Suministro y Colocacion de Concreto, Juego de Moldes, Demoldante en Polvo, Curador para Concreto, Incluye Corte y Sellado de Juntas.</t>
  </si>
  <si>
    <t>IDU/8970</t>
  </si>
  <si>
    <t>NP-28</t>
  </si>
  <si>
    <t>Cajilla Plastica y Tapa en Polipropileno para Medidor. Suministro e Instalacion.</t>
  </si>
  <si>
    <t>NP-29</t>
  </si>
  <si>
    <t>Actividades y tramites necesarios para rediseño Hidraulico e Arquitectonico</t>
  </si>
  <si>
    <t>GL</t>
  </si>
  <si>
    <t>NP-30</t>
  </si>
  <si>
    <t xml:space="preserve">Actividades y tramites necesarios para la modificacion y aprobacion del diseño electrico ante la UAESP y ENEL CODENSA </t>
  </si>
  <si>
    <t>10597</t>
  </si>
  <si>
    <t>NP-31</t>
  </si>
  <si>
    <t>Tuberia Novafort d=200mm **</t>
  </si>
  <si>
    <t>10576</t>
  </si>
  <si>
    <t>NP-32</t>
  </si>
  <si>
    <t>Tuberia PVC.P 3" RDE 21 Excav y Relleno Recebo **</t>
  </si>
  <si>
    <t>14018</t>
  </si>
  <si>
    <t>NP-33</t>
  </si>
  <si>
    <t xml:space="preserve">Relleno Material Sellecc. Excava (Rana + Retro + Minicar) </t>
  </si>
  <si>
    <t>IDU-4982</t>
  </si>
  <si>
    <t>NP-34</t>
  </si>
  <si>
    <t>Acometida Domiciliaria de 1/2". Suministro e Instalacion. (Incluye Tuberia PF D=1/2", Registros y Accesorios, Long. Prom = 6.5m).</t>
  </si>
  <si>
    <t>IDU-4843</t>
  </si>
  <si>
    <t>NP-35</t>
  </si>
  <si>
    <t>Empates de Tuberia en PVC a AC 3" Lineal Según Norma NS-023. Suministro e Instalacion. (Incluye Accesorios)</t>
  </si>
  <si>
    <t>IDU-5999</t>
  </si>
  <si>
    <t>NP-36</t>
  </si>
  <si>
    <t xml:space="preserve">Prueba Hidrostatica en Tuberias hasta 12" de Diametro, Tramos Maximos de 500m. Incluye Desinfeccion de Tuberia. </t>
  </si>
  <si>
    <t>IDU-8350</t>
  </si>
  <si>
    <t>NP-37</t>
  </si>
  <si>
    <t>Yee PVC Sanitaria D= 6" x 8" (Incluye Suministro e Instalacion)</t>
  </si>
  <si>
    <t>10538</t>
  </si>
  <si>
    <t>NP-38</t>
  </si>
  <si>
    <t>Desmonte y Reubic. Poste AP 10 a 12 m + Base Conc</t>
  </si>
  <si>
    <t>IDU-6161</t>
  </si>
  <si>
    <t>NP-39</t>
  </si>
  <si>
    <t>Inspeccion de Redes de Alcantarillado con Sistemas CCTV para Diametros entre 6" a 36"</t>
  </si>
  <si>
    <t>IDU-6438</t>
  </si>
  <si>
    <t>NP-40</t>
  </si>
  <si>
    <t xml:space="preserve">Lavado y Sondeo de Redes de Alcantarillado entre 6" y 18" de Diametro y con Grado de Ciolmatacion Menor del 30% Incl. Mano de Obra Idonea, Señalizacion Basica, Sumin de Combustible y Agua. Inc. Iva </t>
  </si>
  <si>
    <t>12408</t>
  </si>
  <si>
    <t>NP-41</t>
  </si>
  <si>
    <t>Desmonte Juego tipo M-3 STPM</t>
  </si>
  <si>
    <t>NP-42</t>
  </si>
  <si>
    <t>Desmonte Juegos Tipo M-5 o 5A STPM **</t>
  </si>
  <si>
    <t>NP-43</t>
  </si>
  <si>
    <t>NP-44</t>
  </si>
  <si>
    <t>NP-45</t>
  </si>
  <si>
    <t>NP-46</t>
  </si>
  <si>
    <t>NP-47</t>
  </si>
  <si>
    <t>NP-48</t>
  </si>
  <si>
    <t>NP-49</t>
  </si>
  <si>
    <t>NP-50</t>
  </si>
  <si>
    <t>NP-51</t>
  </si>
  <si>
    <t>NP-52</t>
  </si>
  <si>
    <t>NP-53</t>
  </si>
  <si>
    <t>NP-54</t>
  </si>
  <si>
    <t>NP-55</t>
  </si>
  <si>
    <t>NP-56</t>
  </si>
  <si>
    <t>NP-57</t>
  </si>
  <si>
    <t>NP-58</t>
  </si>
  <si>
    <t>NP-59</t>
  </si>
  <si>
    <t>NP-60</t>
  </si>
  <si>
    <t>NP-61</t>
  </si>
  <si>
    <t>NP-62</t>
  </si>
  <si>
    <t>NP-63</t>
  </si>
  <si>
    <t>NP-64</t>
  </si>
  <si>
    <t>II)</t>
  </si>
  <si>
    <t>SUBTOTAL COSTO DIRECTO NO PREVISTO</t>
  </si>
  <si>
    <t>SUBTOTAL  NO PREVISTOS (OBRA + AIU)   (ítems No Previstos)</t>
  </si>
  <si>
    <t xml:space="preserve">DISEÑOS  </t>
  </si>
  <si>
    <t>SUBTOTAL DE NO PREVISTOS</t>
  </si>
  <si>
    <t>TOTALES DEL CONTRATO</t>
  </si>
  <si>
    <t>TOTAL COSTO DIRECTO DEL CONTRATO  (  I + I I )</t>
  </si>
  <si>
    <t>A.I.U.</t>
  </si>
  <si>
    <t>ADIMINISTRACIÓN</t>
  </si>
  <si>
    <t xml:space="preserve">IMPREVISTO </t>
  </si>
  <si>
    <t>UTILIDAD</t>
  </si>
  <si>
    <t xml:space="preserve">SUBTOTAL </t>
  </si>
  <si>
    <t>COMPONENTES</t>
  </si>
  <si>
    <t xml:space="preserve">VALOR GESTION AMBIENTAL SG-SST </t>
  </si>
  <si>
    <t xml:space="preserve">VALOR GESTION SOCIAL </t>
  </si>
  <si>
    <t xml:space="preserve">VALOR MANEJO DE TRANSITO, SEÑALIZACION Y DESVIOS </t>
  </si>
  <si>
    <r>
      <t xml:space="preserve">VALORES TOTALES DEL CONTRATO </t>
    </r>
    <r>
      <rPr>
        <sz val="8"/>
        <rFont val="Arial"/>
        <family val="2"/>
      </rPr>
      <t>(ejecutado o por ejecutar)</t>
    </r>
  </si>
  <si>
    <t>AMORTIZACION ANTICIPO (%)</t>
  </si>
  <si>
    <t>RETEGARANTIA</t>
  </si>
  <si>
    <t>IVA</t>
  </si>
  <si>
    <t>VALOR NETO A PAGAR EN CADA ACTA</t>
  </si>
  <si>
    <t>PAGADO</t>
  </si>
  <si>
    <t>POR PAGAR</t>
  </si>
  <si>
    <t>XI)</t>
  </si>
  <si>
    <t>SALDO A FAVOR DE LA ENTIDAD</t>
  </si>
  <si>
    <t xml:space="preserve">Vº Bº INTERVENTORIA </t>
  </si>
  <si>
    <t xml:space="preserve">Vº Bº CONTRATISTA </t>
  </si>
  <si>
    <t>ING. ANGELA MARIA DAVILA MORALES</t>
  </si>
  <si>
    <t>ING. LUIS ORLANDO PULIDO GARCIA</t>
  </si>
  <si>
    <t>REPRESENTANTE LEGAL</t>
  </si>
  <si>
    <t>INGENIERIA Y CONSULTORIA INGECON S.A.S.</t>
  </si>
  <si>
    <t xml:space="preserve">PROMCIVILES S.A.S. </t>
  </si>
  <si>
    <t>FORMATO CAUSACIÓN CONTABLE</t>
  </si>
  <si>
    <t>Código: GCO-GCI-F148
Versión: 03
Vigencia: 21 de diciembre de 2022 
Caso HOLA: 282943</t>
  </si>
  <si>
    <t>FONDO DE DESARROLLO LOCAL BOSA</t>
  </si>
  <si>
    <t xml:space="preserve">CONTRATO No. </t>
  </si>
  <si>
    <t>335-2022</t>
  </si>
  <si>
    <t xml:space="preserve">FECHA: </t>
  </si>
  <si>
    <t>CONTRATISTA:</t>
  </si>
  <si>
    <t>PROMCIVILES SAS</t>
  </si>
  <si>
    <t>NIT. o C.C.</t>
  </si>
  <si>
    <t>901001320-5</t>
  </si>
  <si>
    <t>PERIODO:</t>
  </si>
  <si>
    <t>DEL</t>
  </si>
  <si>
    <t>AL</t>
  </si>
  <si>
    <t>PAGO No.</t>
  </si>
  <si>
    <t>DOCUMENTO No.</t>
  </si>
  <si>
    <t xml:space="preserve"> </t>
  </si>
  <si>
    <t>PAGO</t>
  </si>
  <si>
    <t>CUENTA CONTABLE CGN</t>
  </si>
  <si>
    <t>CUENTA CONTABLE SDH</t>
  </si>
  <si>
    <t>BASE</t>
  </si>
  <si>
    <t>%</t>
  </si>
  <si>
    <t>VALOR</t>
  </si>
  <si>
    <t>VALOR BRUTO</t>
  </si>
  <si>
    <t>CORTE DE OBRA</t>
  </si>
  <si>
    <t>Retefuente Honorarios</t>
  </si>
  <si>
    <t>Retefuente Servicios</t>
  </si>
  <si>
    <t>Retefuente Arrendamientos</t>
  </si>
  <si>
    <t>Retefuente Compras</t>
  </si>
  <si>
    <t>Retefuente</t>
  </si>
  <si>
    <t>Reteiva</t>
  </si>
  <si>
    <t>Reteica</t>
  </si>
  <si>
    <t>Contribución Especial</t>
  </si>
  <si>
    <t>Amortización Anticipos</t>
  </si>
  <si>
    <t>Otros Ajustes de Retención</t>
  </si>
  <si>
    <t>Estampilla</t>
  </si>
  <si>
    <t>Retefuente Obras</t>
  </si>
  <si>
    <t>TOTAL DESCUENTOS</t>
  </si>
  <si>
    <t>NETO A PAGAR</t>
  </si>
  <si>
    <t>YINETH BOHORQUEZ</t>
  </si>
  <si>
    <t>Contador F.D.L</t>
  </si>
  <si>
    <t>Aprobó:Yineht Bohorquez</t>
  </si>
  <si>
    <t>OBSERVACIONES Y/O NOTAS: EJECUTAR POR EL SISTEMA DE PRECIOS UNITARIOS FIJOS SIN  FORMULA DE REAJUSTE LAS OBRAS Y ACTIVIDADES NECESARIAS PARA LA CONSTRUCCION DE PARQUES Y ESPACIO PUBLICO ASOCIADO EN LA LOCALIDAD DE BOSA, DE ACUERDO CON LA DESCRIPCION ESPECIFICACIOENES Y DEMAS CONDICIONES ESTABLECIDAS EN EL ANEXO TECNICO ID CONTABLE 1037727</t>
  </si>
  <si>
    <t>Base para pago de salud, pensión y ARL</t>
  </si>
  <si>
    <t>Aporte obligatorio para salud - 12,5%</t>
  </si>
  <si>
    <t>Aporte obligatorio para pensión - 16%</t>
  </si>
  <si>
    <t>Aporte obligatorio ARL</t>
  </si>
  <si>
    <t>TOTAL APORTES SALUD Y PENSIÓN</t>
  </si>
  <si>
    <t>SEIS (6)</t>
  </si>
  <si>
    <t>FRA FE 99 DE 24/11/2024</t>
  </si>
  <si>
    <t>SE DEBE CAUSAR RETEGARANTIA POR $ 31.262.532.</t>
  </si>
  <si>
    <t xml:space="preserve">Elaboró: </t>
  </si>
  <si>
    <t>Tipo Registro C</t>
  </si>
  <si>
    <t>N. documento interno</t>
  </si>
  <si>
    <t>Fecha Doc.  </t>
  </si>
  <si>
    <t>Clase doc.  </t>
  </si>
  <si>
    <t>Sociedad  </t>
  </si>
  <si>
    <t>Fecha Contab.  </t>
  </si>
  <si>
    <t>Período  </t>
  </si>
  <si>
    <t>Moneda  </t>
  </si>
  <si>
    <t xml:space="preserve">Tipo de cambio      </t>
  </si>
  <si>
    <t>Referencia  </t>
  </si>
  <si>
    <t>Txt. Cabecera Dcto.  </t>
  </si>
  <si>
    <t>Tipo Registro P</t>
  </si>
  <si>
    <t>Clave  Contab.  </t>
  </si>
  <si>
    <t>Codigo de la cuenta</t>
  </si>
  <si>
    <t>Tipo Ident</t>
  </si>
  <si>
    <t>No Identificación</t>
  </si>
  <si>
    <t>Indicador CME</t>
  </si>
  <si>
    <t>Cuenta contable</t>
  </si>
  <si>
    <t>importe  </t>
  </si>
  <si>
    <t>Indicador de IVA</t>
  </si>
  <si>
    <t>RP Doc Presupuestal</t>
  </si>
  <si>
    <t>Posc Doc Pres</t>
  </si>
  <si>
    <t>Pros Pre</t>
  </si>
  <si>
    <t>Programa de financiación</t>
  </si>
  <si>
    <t>Fondo</t>
  </si>
  <si>
    <t>Centro Gestor</t>
  </si>
  <si>
    <t>Centro de costo</t>
  </si>
  <si>
    <t>Centro    Beneficio  </t>
  </si>
  <si>
    <t>Orden CO</t>
  </si>
  <si>
    <t>Elemento PEP</t>
  </si>
  <si>
    <t>Grafo</t>
  </si>
  <si>
    <t>Area funcional</t>
  </si>
  <si>
    <t>Segmento</t>
  </si>
  <si>
    <t>Fecha Base</t>
  </si>
  <si>
    <t>Condicion de Pago</t>
  </si>
  <si>
    <t>Asignación</t>
  </si>
  <si>
    <t>Texto</t>
  </si>
  <si>
    <t>Bloqueo Pago</t>
  </si>
  <si>
    <t>Receptor Alternativo</t>
  </si>
  <si>
    <t>Via de Pago</t>
  </si>
  <si>
    <t>Banco Propio</t>
  </si>
  <si>
    <t>Id Cta</t>
  </si>
  <si>
    <t>Ref 1</t>
  </si>
  <si>
    <t>Ref 2</t>
  </si>
  <si>
    <t>Referencia Pago</t>
  </si>
  <si>
    <t>Código Bco</t>
  </si>
  <si>
    <t>No Cuenta</t>
  </si>
  <si>
    <t>Tipo Cta</t>
  </si>
  <si>
    <t>Tipo de retenciones</t>
  </si>
  <si>
    <t>Indicador de retención</t>
  </si>
  <si>
    <t xml:space="preserve">Base imponible de retención </t>
  </si>
  <si>
    <t xml:space="preserve">Importe de retención </t>
  </si>
  <si>
    <t>C</t>
  </si>
  <si>
    <t>KR</t>
  </si>
  <si>
    <t>COP</t>
  </si>
  <si>
    <t>P</t>
  </si>
  <si>
    <t>5000607069</t>
  </si>
  <si>
    <t>1</t>
  </si>
  <si>
    <t>NIT</t>
  </si>
  <si>
    <t>0071</t>
  </si>
  <si>
    <t>007</t>
  </si>
  <si>
    <t>14100019516</t>
  </si>
  <si>
    <t>02</t>
  </si>
  <si>
    <t>FRA FE 99 DE 24/11/2024 CORTE DE OBRA 6</t>
  </si>
  <si>
    <t>337-2022</t>
  </si>
  <si>
    <t>INGENIERIA Y CONSULTORIA INGECON SAS</t>
  </si>
  <si>
    <t>VALOR DEL  CTO OBRA</t>
  </si>
  <si>
    <t>VALOR DEL  CTO INTERVENTORIA</t>
  </si>
  <si>
    <t>EJECUCION</t>
  </si>
  <si>
    <t>VALOR A PAGAR</t>
  </si>
  <si>
    <t>Retefuente - C.O.P.</t>
  </si>
  <si>
    <t>INFORME 6</t>
  </si>
  <si>
    <t>FRA 4312 expedida 15-11-2024</t>
  </si>
  <si>
    <t>RETEGARANTIA POR VALOR DE $ 4.500.126</t>
  </si>
  <si>
    <t>Elaboró: YAQUELIN VILLAMIL</t>
  </si>
  <si>
    <r>
      <t xml:space="preserve">OBSERVACIONES Y/O NOTAS: REALIZAR LA </t>
    </r>
    <r>
      <rPr>
        <sz val="9"/>
        <rFont val="Arial"/>
        <family val="2"/>
      </rPr>
      <t xml:space="preserve">INTERVENTORIA TECNICA, ADMNISTRATIVA, FINANCIERA, JURIDICA, SOCIAL, AMBIENTAL, Y SST AL CONTRATO DE OBRA PUBLICA QUE TENDRA POR OBEJTO CONTRACTUAL EJECUTAR POR EL SISTEMA DE PRECIOS UNITARIOSFIJOS SIN FORMULA DE REAJUSTE LAS OBRAS Y ACTIVIDADES NECESARIAS PARA LA CONSTRUCCION DE PARQUES Y ESPACIOS PUBLICOS ASOCIADO EN LA LOCALIDAD DE BOSA DE ACUERDO CON LA DESCRIPCION, ESPECIFICACIONES Y DEMAS CONDICIONES ESTABLECIDAS EN EL ANEXO TECNICO </t>
    </r>
    <r>
      <rPr>
        <sz val="9"/>
        <color rgb="FFFF0000"/>
        <rFont val="Arial"/>
        <family val="2"/>
      </rPr>
      <t>ID CONTABLE</t>
    </r>
    <r>
      <rPr>
        <b/>
        <sz val="9"/>
        <rFont val="Arial"/>
        <family val="2"/>
      </rPr>
      <t xml:space="preserve"> </t>
    </r>
  </si>
  <si>
    <t>INGECON SAS</t>
  </si>
  <si>
    <t>04082297047</t>
  </si>
  <si>
    <t>5000819348</t>
  </si>
  <si>
    <t>CORTE DE OBRA 6 FACTURA FRA 4312 expedida 15-11-2024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</si>
</sst>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 &quot;$&quot;\ * #,##0_ ;_ &quot;$&quot;\ * \-#,##0_ ;_ &quot;$&quot;\ * &quot;-&quot;_ ;_ @_ "/>
    <numFmt numFmtId="167" formatCode="_ &quot;$&quot;\ * #,##0.00_ ;_ &quot;$&quot;\ * \-#,##0.00_ ;_ &quot;$&quot;\ * &quot;-&quot;??_ ;_ @_ "/>
    <numFmt numFmtId="168" formatCode="&quot;$&quot;\ #,##0.00"/>
    <numFmt numFmtId="169" formatCode="0.0"/>
    <numFmt numFmtId="170" formatCode="_(* #,##0.00_);_(* \(#,##0.00\);_(* &quot;-&quot;??_);_(@_)"/>
    <numFmt numFmtId="171" formatCode="[$$-240A]\ #,##0.00"/>
    <numFmt numFmtId="172" formatCode="&quot;$&quot;#,##0.00"/>
    <numFmt numFmtId="173" formatCode="_-* #,##0.00\ _€_-;\-* #,##0.00\ _€_-;_-* &quot;-&quot;??\ _€_-;_-@_-"/>
    <numFmt numFmtId="174" formatCode="_-* #,##0.00_-;\-* #,##0.00_-;_-* &quot;-&quot;_-;_-@_-"/>
    <numFmt numFmtId="175" formatCode="_-&quot;$&quot;* #,##0.00_-;\-&quot;$&quot;* #,##0.00_-;_-&quot;$&quot;* &quot;-&quot;??_-;_-@_-"/>
    <numFmt numFmtId="176" formatCode="_ &quot;$&quot;\ * #,##0.00_ ;_ &quot;$&quot;\ * \-#,##0.00_ ;_ &quot;$&quot;\ * &quot;-&quot;_ ;_ @_ "/>
    <numFmt numFmtId="177" formatCode="_-&quot;$&quot;\ * #,##0.00_-;\-&quot;$&quot;\ * #,##0.00_-;_-&quot;$&quot;\ * &quot;-&quot;_-;_-@_-"/>
    <numFmt numFmtId="178" formatCode="0.0%"/>
    <numFmt numFmtId="179" formatCode="_ * #,##0_ ;_ * \-#,##0_ ;_ * &quot;-&quot;??_ ;_ @_ "/>
    <numFmt numFmtId="180" formatCode="_(&quot;$&quot;\ * #,##0_);_(&quot;$&quot;\ * \(#,##0\);_(&quot;$&quot;\ * &quot;-&quot;_);_(@_)"/>
    <numFmt numFmtId="181" formatCode="_ * #,##0.00_ ;_ * \-#,##0.00_ ;_ * &quot;-&quot;??_ ;_ @_ "/>
    <numFmt numFmtId="182" formatCode="_ * #,##0.0_ ;_ * \-#,##0.0_ ;_ * &quot;-&quot;??_ ;_ @_ "/>
    <numFmt numFmtId="183" formatCode="0.000%"/>
    <numFmt numFmtId="184" formatCode="0.000000000%"/>
    <numFmt numFmtId="185" formatCode="&quot;(Nombre)   &quot;@"/>
    <numFmt numFmtId="186" formatCode="_-* #,##0_-;\-* #,##0_-;_-* &quot;-&quot;??_-;_-@_-"/>
  </numFmts>
  <fonts count="5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5"/>
      <name val="Arial"/>
      <family val="2"/>
    </font>
    <font>
      <b/>
      <sz val="11"/>
      <name val="Futura Md BT"/>
      <family val="2"/>
    </font>
    <font>
      <sz val="10"/>
      <name val="Futura Md BT"/>
      <family val="2"/>
    </font>
    <font>
      <b/>
      <sz val="10"/>
      <name val="Futura Md BT"/>
      <family val="2"/>
    </font>
    <font>
      <sz val="12"/>
      <name val="Arial"/>
      <family val="2"/>
    </font>
    <font>
      <b/>
      <sz val="9"/>
      <name val="Arial"/>
      <family val="2"/>
    </font>
    <font>
      <sz val="10"/>
      <color theme="1"/>
      <name val="Futura Md BT"/>
      <family val="2"/>
    </font>
    <font>
      <sz val="9"/>
      <color theme="1"/>
      <name val="Futura Md BT"/>
      <family val="2"/>
    </font>
    <font>
      <sz val="7"/>
      <color theme="1"/>
      <name val="Futura Md BT"/>
      <family val="2"/>
    </font>
    <font>
      <b/>
      <sz val="10"/>
      <name val="Arial"/>
      <family val="2"/>
    </font>
    <font>
      <sz val="8"/>
      <name val="Futura Md BT"/>
      <family val="2"/>
    </font>
    <font>
      <sz val="5"/>
      <name val="Futura Md BT"/>
      <family val="2"/>
    </font>
    <font>
      <b/>
      <sz val="9"/>
      <name val="Futura Md BT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b/>
      <sz val="7"/>
      <name val="Arial"/>
      <family val="2"/>
    </font>
    <font>
      <sz val="9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9"/>
      <color rgb="FFFF0066"/>
      <name val="Arial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Arial"/>
      <family val="2"/>
    </font>
    <font>
      <sz val="11"/>
      <name val="Aptos Narrow"/>
      <family val="2"/>
      <scheme val="minor"/>
    </font>
    <font>
      <sz val="10"/>
      <color indexed="64"/>
      <name val="Arial"/>
      <family val="2"/>
    </font>
    <font>
      <b/>
      <sz val="9"/>
      <color indexed="64"/>
      <name val="Arial"/>
      <family val="2"/>
    </font>
    <font>
      <sz val="9"/>
      <color indexed="64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7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8"/>
      <color indexed="81"/>
      <name val="Tahoma"/>
      <family val="2"/>
    </font>
    <font>
      <sz val="11"/>
      <name val="Garamond"/>
      <family val="1"/>
    </font>
    <font>
      <b/>
      <sz val="16"/>
      <name val="Garamond"/>
      <family val="1"/>
    </font>
    <font>
      <sz val="10"/>
      <name val="Garamond"/>
      <family val="1"/>
    </font>
    <font>
      <sz val="11"/>
      <color rgb="FF00B0F0"/>
      <name val="Garamond"/>
      <family val="1"/>
    </font>
    <font>
      <b/>
      <sz val="12"/>
      <name val="Arial"/>
      <family val="2"/>
    </font>
    <font>
      <sz val="11"/>
      <color indexed="9"/>
      <name val="Garamond"/>
      <family val="1"/>
    </font>
    <font>
      <b/>
      <sz val="11"/>
      <name val="Garamond"/>
      <family val="1"/>
    </font>
    <font>
      <sz val="11"/>
      <color rgb="FFFF0000"/>
      <name val="Arial"/>
      <family val="2"/>
    </font>
    <font>
      <b/>
      <sz val="8"/>
      <name val="Aptos Narrow"/>
      <family val="2"/>
      <scheme val="minor"/>
    </font>
    <font>
      <sz val="8"/>
      <color rgb="FF000000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14"/>
      <name val="Garamond"/>
      <family val="1"/>
    </font>
    <font>
      <b/>
      <sz val="10"/>
      <color rgb="FFFF0000"/>
      <name val="Arial"/>
      <family val="2"/>
    </font>
    <font>
      <sz val="9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6" fillId="0" borderId="0"/>
    <xf numFmtId="170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1" fillId="0" borderId="0"/>
    <xf numFmtId="0" fontId="30" fillId="0" borderId="0"/>
    <xf numFmtId="175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2" fillId="0" borderId="0"/>
    <xf numFmtId="0" fontId="1" fillId="0" borderId="0"/>
  </cellStyleXfs>
  <cellXfs count="583">
    <xf numFmtId="0" fontId="0" fillId="0" borderId="0" xfId="0"/>
    <xf numFmtId="4" fontId="3" fillId="0" borderId="0" xfId="4" applyNumberFormat="1" applyFont="1" applyAlignment="1">
      <alignment vertical="top"/>
    </xf>
    <xf numFmtId="0" fontId="4" fillId="0" borderId="0" xfId="4" applyFont="1" applyAlignment="1">
      <alignment vertical="top" wrapText="1"/>
    </xf>
    <xf numFmtId="0" fontId="3" fillId="0" borderId="0" xfId="4" applyFont="1" applyAlignment="1">
      <alignment vertical="top"/>
    </xf>
    <xf numFmtId="166" fontId="3" fillId="0" borderId="0" xfId="5" applyFont="1" applyAlignment="1">
      <alignment vertical="top"/>
    </xf>
    <xf numFmtId="9" fontId="3" fillId="0" borderId="0" xfId="6" applyFont="1" applyAlignment="1">
      <alignment vertical="top"/>
    </xf>
    <xf numFmtId="9" fontId="3" fillId="0" borderId="0" xfId="6" applyFont="1" applyBorder="1" applyAlignment="1">
      <alignment vertical="top"/>
    </xf>
    <xf numFmtId="0" fontId="5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center" vertical="center"/>
    </xf>
    <xf numFmtId="1" fontId="8" fillId="0" borderId="1" xfId="4" applyNumberFormat="1" applyFont="1" applyBorder="1" applyAlignment="1">
      <alignment horizontal="center" vertical="top"/>
    </xf>
    <xf numFmtId="0" fontId="7" fillId="2" borderId="0" xfId="4" applyFont="1" applyFill="1" applyAlignment="1">
      <alignment vertical="center"/>
    </xf>
    <xf numFmtId="0" fontId="7" fillId="0" borderId="0" xfId="4" applyFont="1" applyProtection="1">
      <protection locked="0"/>
    </xf>
    <xf numFmtId="0" fontId="9" fillId="0" borderId="0" xfId="4" applyFont="1"/>
    <xf numFmtId="166" fontId="9" fillId="0" borderId="0" xfId="5" applyFont="1" applyBorder="1" applyAlignment="1"/>
    <xf numFmtId="0" fontId="2" fillId="0" borderId="0" xfId="4"/>
    <xf numFmtId="0" fontId="10" fillId="0" borderId="0" xfId="4" applyFont="1"/>
    <xf numFmtId="0" fontId="7" fillId="0" borderId="0" xfId="4" applyFont="1" applyAlignment="1">
      <alignment vertical="center"/>
    </xf>
    <xf numFmtId="0" fontId="10" fillId="0" borderId="1" xfId="4" applyFont="1" applyBorder="1"/>
    <xf numFmtId="1" fontId="3" fillId="0" borderId="2" xfId="6" applyNumberFormat="1" applyFont="1" applyBorder="1" applyAlignment="1">
      <alignment horizontal="center" vertical="center"/>
    </xf>
    <xf numFmtId="9" fontId="3" fillId="0" borderId="2" xfId="6" applyFont="1" applyBorder="1" applyAlignment="1">
      <alignment horizontal="center" vertical="center"/>
    </xf>
    <xf numFmtId="49" fontId="11" fillId="0" borderId="2" xfId="4" applyNumberFormat="1" applyFont="1" applyBorder="1" applyAlignment="1">
      <alignment horizontal="center" vertical="center" wrapText="1"/>
    </xf>
    <xf numFmtId="49" fontId="11" fillId="0" borderId="2" xfId="4" applyNumberFormat="1" applyFont="1" applyBorder="1" applyAlignment="1">
      <alignment vertical="center" wrapText="1"/>
    </xf>
    <xf numFmtId="0" fontId="12" fillId="0" borderId="2" xfId="4" applyFont="1" applyBorder="1" applyAlignment="1">
      <alignment vertical="center" wrapText="1"/>
    </xf>
    <xf numFmtId="0" fontId="6" fillId="0" borderId="0" xfId="4" applyFont="1" applyAlignment="1">
      <alignment horizontal="left" vertical="center"/>
    </xf>
    <xf numFmtId="0" fontId="7" fillId="0" borderId="0" xfId="4" applyFont="1" applyAlignment="1" applyProtection="1">
      <alignment horizontal="center" vertical="center"/>
      <protection locked="0"/>
    </xf>
    <xf numFmtId="0" fontId="13" fillId="0" borderId="0" xfId="4" applyFont="1" applyAlignment="1">
      <alignment vertical="center"/>
    </xf>
    <xf numFmtId="0" fontId="9" fillId="0" borderId="1" xfId="4" applyFont="1" applyBorder="1"/>
    <xf numFmtId="0" fontId="9" fillId="0" borderId="0" xfId="4" applyFont="1" applyAlignment="1">
      <alignment horizontal="center"/>
    </xf>
    <xf numFmtId="0" fontId="14" fillId="0" borderId="3" xfId="4" applyFont="1" applyBorder="1" applyAlignment="1">
      <alignment horizontal="center" vertical="center" wrapText="1"/>
    </xf>
    <xf numFmtId="0" fontId="15" fillId="0" borderId="0" xfId="4" applyFont="1" applyAlignment="1">
      <alignment vertical="top"/>
    </xf>
    <xf numFmtId="0" fontId="15" fillId="0" borderId="0" xfId="4" applyFont="1" applyAlignment="1">
      <alignment vertical="top" wrapText="1"/>
    </xf>
    <xf numFmtId="0" fontId="6" fillId="0" borderId="2" xfId="4" applyFont="1" applyBorder="1" applyAlignment="1">
      <alignment vertical="center" wrapText="1"/>
    </xf>
    <xf numFmtId="0" fontId="3" fillId="0" borderId="4" xfId="4" applyFont="1" applyBorder="1" applyAlignment="1">
      <alignment vertical="top"/>
    </xf>
    <xf numFmtId="0" fontId="7" fillId="0" borderId="0" xfId="4" applyFont="1"/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vertical="center" wrapText="1"/>
    </xf>
    <xf numFmtId="168" fontId="17" fillId="0" borderId="0" xfId="7" applyNumberFormat="1" applyFont="1" applyBorder="1" applyAlignment="1">
      <alignment horizontal="left" vertical="center"/>
    </xf>
    <xf numFmtId="0" fontId="9" fillId="0" borderId="0" xfId="4" applyFont="1" applyAlignment="1">
      <alignment horizontal="left" vertical="center"/>
    </xf>
    <xf numFmtId="0" fontId="9" fillId="0" borderId="0" xfId="4" applyFont="1" applyAlignment="1">
      <alignment vertical="center"/>
    </xf>
    <xf numFmtId="168" fontId="17" fillId="0" borderId="0" xfId="7" applyNumberFormat="1" applyFont="1" applyFill="1" applyBorder="1" applyAlignment="1">
      <alignment horizontal="left" vertical="center"/>
    </xf>
    <xf numFmtId="0" fontId="18" fillId="0" borderId="0" xfId="4" applyFont="1" applyAlignment="1">
      <alignment horizontal="left" vertical="center"/>
    </xf>
    <xf numFmtId="169" fontId="3" fillId="0" borderId="1" xfId="4" applyNumberFormat="1" applyFont="1" applyBorder="1" applyAlignment="1">
      <alignment horizontal="center" vertical="center"/>
    </xf>
    <xf numFmtId="0" fontId="18" fillId="0" borderId="0" xfId="4" applyFont="1" applyAlignment="1">
      <alignment vertical="top"/>
    </xf>
    <xf numFmtId="4" fontId="19" fillId="0" borderId="0" xfId="4" applyNumberFormat="1" applyFont="1" applyAlignment="1">
      <alignment vertical="center"/>
    </xf>
    <xf numFmtId="0" fontId="19" fillId="0" borderId="0" xfId="4" applyFont="1" applyAlignment="1">
      <alignment horizontal="center" vertical="center"/>
    </xf>
    <xf numFmtId="0" fontId="19" fillId="0" borderId="0" xfId="4" applyFont="1" applyAlignment="1">
      <alignment vertical="center"/>
    </xf>
    <xf numFmtId="0" fontId="20" fillId="0" borderId="0" xfId="4" applyFont="1" applyAlignment="1">
      <alignment vertical="top"/>
    </xf>
    <xf numFmtId="166" fontId="20" fillId="0" borderId="0" xfId="5" applyFont="1" applyAlignment="1">
      <alignment vertical="top"/>
    </xf>
    <xf numFmtId="0" fontId="18" fillId="0" borderId="0" xfId="4" applyFont="1" applyAlignment="1">
      <alignment vertical="center"/>
    </xf>
    <xf numFmtId="9" fontId="20" fillId="0" borderId="0" xfId="6" applyFont="1" applyAlignment="1">
      <alignment vertical="top"/>
    </xf>
    <xf numFmtId="166" fontId="18" fillId="0" borderId="0" xfId="5" applyFont="1" applyAlignment="1">
      <alignment vertical="top"/>
    </xf>
    <xf numFmtId="0" fontId="18" fillId="4" borderId="2" xfId="4" applyFont="1" applyFill="1" applyBorder="1" applyAlignment="1">
      <alignment horizontal="center" vertical="center" wrapText="1"/>
    </xf>
    <xf numFmtId="166" fontId="18" fillId="4" borderId="2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top" wrapText="1"/>
    </xf>
    <xf numFmtId="0" fontId="22" fillId="4" borderId="2" xfId="4" applyFont="1" applyFill="1" applyBorder="1" applyAlignment="1">
      <alignment horizontal="center" vertical="center"/>
    </xf>
    <xf numFmtId="166" fontId="22" fillId="4" borderId="2" xfId="5" applyFont="1" applyFill="1" applyBorder="1" applyAlignment="1">
      <alignment horizontal="center" vertical="center"/>
    </xf>
    <xf numFmtId="9" fontId="22" fillId="4" borderId="2" xfId="6" applyFont="1" applyFill="1" applyBorder="1" applyAlignment="1">
      <alignment horizontal="center" vertical="center"/>
    </xf>
    <xf numFmtId="0" fontId="22" fillId="0" borderId="0" xfId="4" applyFont="1" applyAlignment="1">
      <alignment vertical="top"/>
    </xf>
    <xf numFmtId="4" fontId="23" fillId="0" borderId="0" xfId="4" applyNumberFormat="1" applyFont="1" applyAlignment="1">
      <alignment horizontal="center" vertical="top" wrapText="1"/>
    </xf>
    <xf numFmtId="0" fontId="23" fillId="0" borderId="0" xfId="4" applyFont="1" applyAlignment="1">
      <alignment horizontal="center" vertical="top" wrapText="1"/>
    </xf>
    <xf numFmtId="0" fontId="22" fillId="0" borderId="0" xfId="4" applyFont="1" applyAlignment="1">
      <alignment horizontal="center" vertical="top"/>
    </xf>
    <xf numFmtId="166" fontId="23" fillId="0" borderId="0" xfId="5" applyFont="1" applyFill="1" applyBorder="1" applyAlignment="1">
      <alignment horizontal="center" vertical="top" wrapText="1"/>
    </xf>
    <xf numFmtId="9" fontId="24" fillId="0" borderId="0" xfId="6" applyFont="1" applyFill="1" applyBorder="1" applyAlignment="1">
      <alignment horizontal="center" vertical="top" wrapText="1"/>
    </xf>
    <xf numFmtId="0" fontId="24" fillId="0" borderId="0" xfId="4" applyFont="1" applyAlignment="1">
      <alignment horizontal="center" vertical="top" wrapText="1"/>
    </xf>
    <xf numFmtId="0" fontId="25" fillId="5" borderId="7" xfId="9" applyFont="1" applyFill="1" applyBorder="1"/>
    <xf numFmtId="0" fontId="27" fillId="5" borderId="8" xfId="10" applyFont="1" applyFill="1" applyBorder="1" applyAlignment="1">
      <alignment horizontal="left" vertical="center"/>
    </xf>
    <xf numFmtId="0" fontId="27" fillId="5" borderId="8" xfId="10" applyFont="1" applyFill="1" applyBorder="1" applyAlignment="1" applyProtection="1">
      <alignment vertical="center"/>
      <protection locked="0"/>
    </xf>
    <xf numFmtId="0" fontId="28" fillId="5" borderId="8" xfId="10" applyFont="1" applyFill="1" applyBorder="1" applyAlignment="1" applyProtection="1">
      <alignment horizontal="left" vertical="center" wrapText="1"/>
      <protection locked="0"/>
    </xf>
    <xf numFmtId="0" fontId="28" fillId="5" borderId="8" xfId="10" applyFont="1" applyFill="1" applyBorder="1" applyAlignment="1" applyProtection="1">
      <alignment horizontal="center" vertical="center"/>
      <protection locked="0"/>
    </xf>
    <xf numFmtId="171" fontId="13" fillId="5" borderId="8" xfId="11" applyNumberFormat="1" applyFont="1" applyFill="1" applyBorder="1" applyAlignment="1" applyProtection="1">
      <alignment horizontal="right" vertical="center" wrapText="1"/>
    </xf>
    <xf numFmtId="0" fontId="13" fillId="5" borderId="8" xfId="4" applyFont="1" applyFill="1" applyBorder="1" applyAlignment="1">
      <alignment vertical="center"/>
    </xf>
    <xf numFmtId="0" fontId="13" fillId="5" borderId="8" xfId="4" applyFont="1" applyFill="1" applyBorder="1" applyAlignment="1">
      <alignment vertical="top"/>
    </xf>
    <xf numFmtId="166" fontId="13" fillId="5" borderId="8" xfId="5" applyFont="1" applyFill="1" applyBorder="1" applyAlignment="1">
      <alignment vertical="top"/>
    </xf>
    <xf numFmtId="9" fontId="13" fillId="5" borderId="8" xfId="6" applyFont="1" applyFill="1" applyBorder="1" applyAlignment="1">
      <alignment vertical="top"/>
    </xf>
    <xf numFmtId="0" fontId="13" fillId="5" borderId="9" xfId="4" applyFont="1" applyFill="1" applyBorder="1" applyAlignment="1">
      <alignment vertical="top"/>
    </xf>
    <xf numFmtId="0" fontId="13" fillId="0" borderId="0" xfId="4" applyFont="1" applyAlignment="1">
      <alignment vertical="top"/>
    </xf>
    <xf numFmtId="172" fontId="26" fillId="0" borderId="2" xfId="10" applyNumberFormat="1" applyBorder="1"/>
    <xf numFmtId="0" fontId="27" fillId="6" borderId="7" xfId="10" applyFont="1" applyFill="1" applyBorder="1" applyAlignment="1">
      <alignment horizontal="center"/>
    </xf>
    <xf numFmtId="0" fontId="27" fillId="6" borderId="8" xfId="10" applyFont="1" applyFill="1" applyBorder="1" applyAlignment="1">
      <alignment horizontal="center" vertical="center"/>
    </xf>
    <xf numFmtId="0" fontId="27" fillId="6" borderId="8" xfId="10" applyFont="1" applyFill="1" applyBorder="1" applyAlignment="1" applyProtection="1">
      <alignment vertical="center"/>
      <protection locked="0"/>
    </xf>
    <xf numFmtId="0" fontId="28" fillId="6" borderId="8" xfId="10" applyFont="1" applyFill="1" applyBorder="1" applyAlignment="1" applyProtection="1">
      <alignment vertical="center"/>
      <protection locked="0"/>
    </xf>
    <xf numFmtId="0" fontId="28" fillId="6" borderId="8" xfId="10" applyFont="1" applyFill="1" applyBorder="1" applyAlignment="1" applyProtection="1">
      <alignment horizontal="center" vertical="center"/>
      <protection locked="0"/>
    </xf>
    <xf numFmtId="171" fontId="13" fillId="6" borderId="8" xfId="12" applyNumberFormat="1" applyFont="1" applyFill="1" applyBorder="1" applyAlignment="1" applyProtection="1">
      <alignment horizontal="right" vertical="center" wrapText="1"/>
    </xf>
    <xf numFmtId="0" fontId="13" fillId="6" borderId="8" xfId="4" applyFont="1" applyFill="1" applyBorder="1" applyAlignment="1">
      <alignment vertical="center"/>
    </xf>
    <xf numFmtId="0" fontId="13" fillId="6" borderId="8" xfId="4" applyFont="1" applyFill="1" applyBorder="1" applyAlignment="1">
      <alignment vertical="top"/>
    </xf>
    <xf numFmtId="174" fontId="13" fillId="6" borderId="8" xfId="13" applyNumberFormat="1" applyFont="1" applyFill="1" applyBorder="1" applyAlignment="1">
      <alignment vertical="center"/>
    </xf>
    <xf numFmtId="166" fontId="13" fillId="6" borderId="8" xfId="4" applyNumberFormat="1" applyFont="1" applyFill="1" applyBorder="1" applyAlignment="1">
      <alignment vertical="top"/>
    </xf>
    <xf numFmtId="9" fontId="13" fillId="6" borderId="8" xfId="6" applyFont="1" applyFill="1" applyBorder="1" applyAlignment="1">
      <alignment vertical="top"/>
    </xf>
    <xf numFmtId="10" fontId="13" fillId="6" borderId="8" xfId="6" applyNumberFormat="1" applyFont="1" applyFill="1" applyBorder="1" applyAlignment="1">
      <alignment vertical="top"/>
    </xf>
    <xf numFmtId="0" fontId="13" fillId="6" borderId="9" xfId="4" applyFont="1" applyFill="1" applyBorder="1" applyAlignment="1">
      <alignment vertical="top"/>
    </xf>
    <xf numFmtId="0" fontId="27" fillId="7" borderId="7" xfId="10" applyFont="1" applyFill="1" applyBorder="1" applyAlignment="1">
      <alignment horizontal="center"/>
    </xf>
    <xf numFmtId="0" fontId="27" fillId="7" borderId="8" xfId="10" applyFont="1" applyFill="1" applyBorder="1" applyAlignment="1">
      <alignment horizontal="center"/>
    </xf>
    <xf numFmtId="0" fontId="27" fillId="7" borderId="8" xfId="10" applyFont="1" applyFill="1" applyBorder="1" applyAlignment="1">
      <alignment horizontal="center" vertical="center"/>
    </xf>
    <xf numFmtId="0" fontId="27" fillId="7" borderId="8" xfId="10" applyFont="1" applyFill="1" applyBorder="1" applyAlignment="1">
      <alignment horizontal="left" vertical="center"/>
    </xf>
    <xf numFmtId="0" fontId="28" fillId="7" borderId="8" xfId="10" applyFont="1" applyFill="1" applyBorder="1" applyAlignment="1" applyProtection="1">
      <alignment vertical="center"/>
      <protection locked="0"/>
    </xf>
    <xf numFmtId="0" fontId="28" fillId="7" borderId="8" xfId="10" applyFont="1" applyFill="1" applyBorder="1" applyAlignment="1" applyProtection="1">
      <alignment horizontal="center" vertical="center"/>
      <protection locked="0"/>
    </xf>
    <xf numFmtId="171" fontId="13" fillId="7" borderId="8" xfId="12" applyNumberFormat="1" applyFont="1" applyFill="1" applyBorder="1" applyAlignment="1" applyProtection="1">
      <alignment horizontal="right" vertical="center" wrapText="1"/>
    </xf>
    <xf numFmtId="0" fontId="13" fillId="7" borderId="8" xfId="4" applyFont="1" applyFill="1" applyBorder="1" applyAlignment="1">
      <alignment vertical="center"/>
    </xf>
    <xf numFmtId="0" fontId="13" fillId="7" borderId="8" xfId="4" applyFont="1" applyFill="1" applyBorder="1" applyAlignment="1">
      <alignment vertical="top"/>
    </xf>
    <xf numFmtId="174" fontId="13" fillId="7" borderId="8" xfId="13" applyNumberFormat="1" applyFont="1" applyFill="1" applyBorder="1" applyAlignment="1">
      <alignment vertical="center"/>
    </xf>
    <xf numFmtId="166" fontId="13" fillId="7" borderId="8" xfId="4" applyNumberFormat="1" applyFont="1" applyFill="1" applyBorder="1" applyAlignment="1">
      <alignment vertical="top"/>
    </xf>
    <xf numFmtId="9" fontId="13" fillId="7" borderId="8" xfId="6" applyFont="1" applyFill="1" applyBorder="1" applyAlignment="1">
      <alignment vertical="top"/>
    </xf>
    <xf numFmtId="10" fontId="13" fillId="7" borderId="8" xfId="6" applyNumberFormat="1" applyFont="1" applyFill="1" applyBorder="1" applyAlignment="1">
      <alignment vertical="top"/>
    </xf>
    <xf numFmtId="0" fontId="13" fillId="7" borderId="9" xfId="4" applyFont="1" applyFill="1" applyBorder="1" applyAlignment="1">
      <alignment vertical="top"/>
    </xf>
    <xf numFmtId="0" fontId="29" fillId="0" borderId="2" xfId="10" applyFont="1" applyBorder="1" applyAlignment="1">
      <alignment horizontal="center" vertical="center"/>
    </xf>
    <xf numFmtId="0" fontId="17" fillId="2" borderId="2" xfId="9" applyFont="1" applyFill="1" applyBorder="1"/>
    <xf numFmtId="0" fontId="31" fillId="2" borderId="7" xfId="14" applyFont="1" applyFill="1" applyBorder="1" applyAlignment="1">
      <alignment horizontal="center" vertical="center"/>
    </xf>
    <xf numFmtId="0" fontId="31" fillId="2" borderId="8" xfId="14" applyFont="1" applyFill="1" applyBorder="1" applyAlignment="1">
      <alignment horizontal="center" vertical="center"/>
    </xf>
    <xf numFmtId="0" fontId="32" fillId="0" borderId="9" xfId="14" applyFont="1" applyBorder="1" applyAlignment="1">
      <alignment horizontal="center" vertical="center"/>
    </xf>
    <xf numFmtId="0" fontId="29" fillId="0" borderId="9" xfId="10" applyFont="1" applyBorder="1" applyAlignment="1">
      <alignment horizontal="left" vertical="center"/>
    </xf>
    <xf numFmtId="0" fontId="17" fillId="0" borderId="2" xfId="10" applyFont="1" applyBorder="1" applyAlignment="1">
      <alignment horizontal="center" vertical="center"/>
    </xf>
    <xf numFmtId="174" fontId="2" fillId="0" borderId="2" xfId="15" applyNumberFormat="1" applyFont="1" applyFill="1" applyBorder="1" applyAlignment="1" applyProtection="1">
      <alignment horizontal="right" vertical="center"/>
    </xf>
    <xf numFmtId="175" fontId="2" fillId="0" borderId="2" xfId="15" applyFont="1" applyFill="1" applyBorder="1" applyAlignment="1" applyProtection="1">
      <alignment horizontal="right" vertical="center"/>
    </xf>
    <xf numFmtId="165" fontId="2" fillId="0" borderId="2" xfId="4" applyNumberFormat="1" applyBorder="1" applyAlignment="1">
      <alignment vertical="center"/>
    </xf>
    <xf numFmtId="174" fontId="2" fillId="0" borderId="9" xfId="4" applyNumberFormat="1" applyBorder="1" applyAlignment="1">
      <alignment vertical="center"/>
    </xf>
    <xf numFmtId="174" fontId="2" fillId="0" borderId="9" xfId="13" applyNumberFormat="1" applyFont="1" applyBorder="1" applyAlignment="1">
      <alignment vertical="center"/>
    </xf>
    <xf numFmtId="174" fontId="17" fillId="0" borderId="9" xfId="13" applyNumberFormat="1" applyFont="1" applyBorder="1" applyAlignment="1">
      <alignment vertical="center"/>
    </xf>
    <xf numFmtId="166" fontId="2" fillId="0" borderId="2" xfId="4" applyNumberFormat="1" applyBorder="1" applyAlignment="1">
      <alignment vertical="center"/>
    </xf>
    <xf numFmtId="10" fontId="2" fillId="0" borderId="2" xfId="6" applyNumberFormat="1" applyFont="1" applyBorder="1" applyAlignment="1">
      <alignment vertical="center"/>
    </xf>
    <xf numFmtId="176" fontId="2" fillId="0" borderId="2" xfId="4" applyNumberFormat="1" applyBorder="1" applyAlignment="1">
      <alignment vertical="center"/>
    </xf>
    <xf numFmtId="43" fontId="3" fillId="0" borderId="0" xfId="4" applyNumberFormat="1" applyFont="1" applyAlignment="1">
      <alignment vertical="top"/>
    </xf>
    <xf numFmtId="0" fontId="27" fillId="7" borderId="8" xfId="10" applyFont="1" applyFill="1" applyBorder="1" applyAlignment="1" applyProtection="1">
      <alignment vertical="center"/>
      <protection locked="0"/>
    </xf>
    <xf numFmtId="174" fontId="28" fillId="7" borderId="8" xfId="10" applyNumberFormat="1" applyFont="1" applyFill="1" applyBorder="1" applyAlignment="1" applyProtection="1">
      <alignment horizontal="center" vertical="center"/>
      <protection locked="0"/>
    </xf>
    <xf numFmtId="174" fontId="2" fillId="7" borderId="8" xfId="4" applyNumberFormat="1" applyFill="1" applyBorder="1" applyAlignment="1">
      <alignment vertical="center"/>
    </xf>
    <xf numFmtId="174" fontId="2" fillId="7" borderId="8" xfId="13" applyNumberFormat="1" applyFont="1" applyFill="1" applyBorder="1" applyAlignment="1">
      <alignment vertical="center"/>
    </xf>
    <xf numFmtId="175" fontId="2" fillId="7" borderId="8" xfId="15" applyFont="1" applyFill="1" applyBorder="1" applyAlignment="1" applyProtection="1">
      <alignment horizontal="right" vertical="center"/>
    </xf>
    <xf numFmtId="174" fontId="17" fillId="7" borderId="8" xfId="13" applyNumberFormat="1" applyFont="1" applyFill="1" applyBorder="1" applyAlignment="1">
      <alignment vertical="center"/>
    </xf>
    <xf numFmtId="166" fontId="2" fillId="7" borderId="8" xfId="4" applyNumberFormat="1" applyFill="1" applyBorder="1" applyAlignment="1">
      <alignment vertical="center"/>
    </xf>
    <xf numFmtId="176" fontId="2" fillId="7" borderId="9" xfId="4" applyNumberFormat="1" applyFill="1" applyBorder="1" applyAlignment="1">
      <alignment vertical="center"/>
    </xf>
    <xf numFmtId="0" fontId="32" fillId="0" borderId="2" xfId="14" applyFont="1" applyBorder="1" applyAlignment="1">
      <alignment horizontal="center" vertical="center"/>
    </xf>
    <xf numFmtId="174" fontId="30" fillId="0" borderId="2" xfId="14" applyNumberFormat="1" applyBorder="1" applyAlignment="1">
      <alignment horizontal="center" vertical="center"/>
    </xf>
    <xf numFmtId="177" fontId="33" fillId="0" borderId="2" xfId="3" applyNumberFormat="1" applyFont="1" applyFill="1" applyBorder="1" applyAlignment="1">
      <alignment horizontal="center" vertical="center"/>
    </xf>
    <xf numFmtId="0" fontId="32" fillId="0" borderId="2" xfId="14" applyFont="1" applyBorder="1" applyAlignment="1">
      <alignment horizontal="left" vertical="center" wrapText="1"/>
    </xf>
    <xf numFmtId="0" fontId="27" fillId="6" borderId="8" xfId="10" applyFont="1" applyFill="1" applyBorder="1" applyAlignment="1">
      <alignment horizontal="center"/>
    </xf>
    <xf numFmtId="0" fontId="27" fillId="6" borderId="8" xfId="10" applyFont="1" applyFill="1" applyBorder="1" applyAlignment="1">
      <alignment horizontal="left" vertical="center"/>
    </xf>
    <xf numFmtId="174" fontId="28" fillId="6" borderId="8" xfId="10" applyNumberFormat="1" applyFont="1" applyFill="1" applyBorder="1" applyAlignment="1" applyProtection="1">
      <alignment horizontal="center" vertical="center"/>
      <protection locked="0"/>
    </xf>
    <xf numFmtId="174" fontId="2" fillId="6" borderId="8" xfId="4" applyNumberFormat="1" applyFill="1" applyBorder="1" applyAlignment="1">
      <alignment vertical="center"/>
    </xf>
    <xf numFmtId="174" fontId="2" fillId="6" borderId="8" xfId="13" applyNumberFormat="1" applyFont="1" applyFill="1" applyBorder="1" applyAlignment="1">
      <alignment vertical="center"/>
    </xf>
    <xf numFmtId="175" fontId="2" fillId="6" borderId="8" xfId="15" applyFont="1" applyFill="1" applyBorder="1" applyAlignment="1" applyProtection="1">
      <alignment horizontal="right" vertical="center"/>
    </xf>
    <xf numFmtId="174" fontId="17" fillId="6" borderId="8" xfId="13" applyNumberFormat="1" applyFont="1" applyFill="1" applyBorder="1" applyAlignment="1">
      <alignment vertical="center"/>
    </xf>
    <xf numFmtId="166" fontId="2" fillId="6" borderId="8" xfId="4" applyNumberFormat="1" applyFill="1" applyBorder="1" applyAlignment="1">
      <alignment vertical="center"/>
    </xf>
    <xf numFmtId="176" fontId="2" fillId="6" borderId="9" xfId="4" applyNumberFormat="1" applyFill="1" applyBorder="1" applyAlignment="1">
      <alignment vertical="center"/>
    </xf>
    <xf numFmtId="0" fontId="29" fillId="0" borderId="2" xfId="10" applyFont="1" applyBorder="1" applyAlignment="1">
      <alignment horizontal="left" vertical="center"/>
    </xf>
    <xf numFmtId="0" fontId="29" fillId="0" borderId="2" xfId="10" applyFont="1" applyBorder="1" applyAlignment="1">
      <alignment horizontal="left" vertical="center" wrapText="1"/>
    </xf>
    <xf numFmtId="178" fontId="2" fillId="0" borderId="2" xfId="6" applyNumberFormat="1" applyFont="1" applyBorder="1" applyAlignment="1">
      <alignment vertical="center"/>
    </xf>
    <xf numFmtId="4" fontId="2" fillId="0" borderId="0" xfId="4" applyNumberFormat="1" applyAlignment="1">
      <alignment horizontal="right" vertical="center"/>
    </xf>
    <xf numFmtId="0" fontId="34" fillId="0" borderId="0" xfId="4" applyFont="1" applyAlignment="1">
      <alignment vertical="center" wrapText="1"/>
    </xf>
    <xf numFmtId="0" fontId="34" fillId="0" borderId="0" xfId="4" applyFont="1" applyAlignment="1">
      <alignment horizontal="center" vertical="center"/>
    </xf>
    <xf numFmtId="0" fontId="34" fillId="0" borderId="0" xfId="4" applyFont="1" applyAlignment="1">
      <alignment vertical="center"/>
    </xf>
    <xf numFmtId="174" fontId="17" fillId="0" borderId="10" xfId="13" applyNumberFormat="1" applyFont="1" applyBorder="1" applyAlignment="1">
      <alignment vertical="center"/>
    </xf>
    <xf numFmtId="0" fontId="34" fillId="0" borderId="10" xfId="4" applyFont="1" applyBorder="1" applyAlignment="1">
      <alignment vertical="center"/>
    </xf>
    <xf numFmtId="166" fontId="34" fillId="0" borderId="10" xfId="5" applyFont="1" applyBorder="1" applyAlignment="1">
      <alignment vertical="center"/>
    </xf>
    <xf numFmtId="0" fontId="34" fillId="0" borderId="8" xfId="4" applyFont="1" applyBorder="1" applyAlignment="1">
      <alignment vertical="center"/>
    </xf>
    <xf numFmtId="9" fontId="34" fillId="0" borderId="10" xfId="6" applyFont="1" applyBorder="1" applyAlignment="1">
      <alignment vertical="center"/>
    </xf>
    <xf numFmtId="4" fontId="18" fillId="0" borderId="0" xfId="4" applyNumberFormat="1" applyFont="1" applyAlignment="1">
      <alignment horizontal="right" vertical="center"/>
    </xf>
    <xf numFmtId="0" fontId="35" fillId="0" borderId="0" xfId="4" applyFont="1" applyAlignment="1">
      <alignment horizontal="right" vertical="center"/>
    </xf>
    <xf numFmtId="0" fontId="18" fillId="0" borderId="0" xfId="4" applyFont="1" applyAlignment="1">
      <alignment vertical="center" wrapText="1"/>
    </xf>
    <xf numFmtId="176" fontId="2" fillId="0" borderId="11" xfId="5" applyNumberFormat="1" applyFont="1" applyBorder="1" applyAlignment="1">
      <alignment horizontal="right" vertical="center"/>
    </xf>
    <xf numFmtId="165" fontId="13" fillId="8" borderId="2" xfId="4" applyNumberFormat="1" applyFont="1" applyFill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174" fontId="17" fillId="0" borderId="11" xfId="13" applyNumberFormat="1" applyFont="1" applyBorder="1" applyAlignment="1">
      <alignment vertical="center"/>
    </xf>
    <xf numFmtId="174" fontId="17" fillId="0" borderId="5" xfId="13" applyNumberFormat="1" applyFont="1" applyBorder="1" applyAlignment="1">
      <alignment vertical="center"/>
    </xf>
    <xf numFmtId="179" fontId="13" fillId="2" borderId="2" xfId="4" applyNumberFormat="1" applyFont="1" applyFill="1" applyBorder="1" applyAlignment="1">
      <alignment horizontal="right" vertical="center"/>
    </xf>
    <xf numFmtId="0" fontId="2" fillId="0" borderId="0" xfId="4" applyAlignment="1">
      <alignment vertical="center"/>
    </xf>
    <xf numFmtId="4" fontId="23" fillId="0" borderId="0" xfId="4" applyNumberFormat="1" applyFont="1" applyAlignment="1">
      <alignment horizontal="right" vertical="center"/>
    </xf>
    <xf numFmtId="10" fontId="34" fillId="0" borderId="0" xfId="4" applyNumberFormat="1" applyFont="1" applyAlignment="1">
      <alignment vertical="center"/>
    </xf>
    <xf numFmtId="176" fontId="2" fillId="0" borderId="2" xfId="5" applyNumberFormat="1" applyFont="1" applyBorder="1" applyAlignment="1">
      <alignment horizontal="right" vertical="center"/>
    </xf>
    <xf numFmtId="9" fontId="34" fillId="0" borderId="0" xfId="6" applyFont="1" applyAlignment="1">
      <alignment vertical="center"/>
    </xf>
    <xf numFmtId="0" fontId="18" fillId="0" borderId="0" xfId="4" applyFont="1" applyAlignment="1">
      <alignment horizontal="left" vertical="center" wrapText="1"/>
    </xf>
    <xf numFmtId="4" fontId="18" fillId="8" borderId="0" xfId="4" applyNumberFormat="1" applyFont="1" applyFill="1" applyAlignment="1">
      <alignment horizontal="right" vertical="center"/>
    </xf>
    <xf numFmtId="176" fontId="13" fillId="9" borderId="11" xfId="5" applyNumberFormat="1" applyFont="1" applyFill="1" applyBorder="1" applyAlignment="1">
      <alignment horizontal="right" vertical="center"/>
    </xf>
    <xf numFmtId="176" fontId="13" fillId="9" borderId="2" xfId="5" applyNumberFormat="1" applyFont="1" applyFill="1" applyBorder="1" applyAlignment="1">
      <alignment horizontal="right" vertical="center"/>
    </xf>
    <xf numFmtId="176" fontId="13" fillId="9" borderId="0" xfId="5" applyNumberFormat="1" applyFont="1" applyFill="1" applyBorder="1" applyAlignment="1">
      <alignment horizontal="right" vertical="center"/>
    </xf>
    <xf numFmtId="174" fontId="17" fillId="8" borderId="11" xfId="13" applyNumberFormat="1" applyFont="1" applyFill="1" applyBorder="1" applyAlignment="1">
      <alignment vertical="center"/>
    </xf>
    <xf numFmtId="174" fontId="17" fillId="8" borderId="5" xfId="13" applyNumberFormat="1" applyFont="1" applyFill="1" applyBorder="1" applyAlignment="1">
      <alignment vertical="center"/>
    </xf>
    <xf numFmtId="179" fontId="13" fillId="8" borderId="2" xfId="4" applyNumberFormat="1" applyFont="1" applyFill="1" applyBorder="1" applyAlignment="1">
      <alignment horizontal="right" vertical="center"/>
    </xf>
    <xf numFmtId="0" fontId="13" fillId="8" borderId="0" xfId="4" applyFont="1" applyFill="1" applyAlignment="1">
      <alignment vertical="center"/>
    </xf>
    <xf numFmtId="49" fontId="34" fillId="0" borderId="0" xfId="4" applyNumberFormat="1" applyFont="1" applyAlignment="1">
      <alignment horizontal="center" vertical="center"/>
    </xf>
    <xf numFmtId="49" fontId="34" fillId="0" borderId="0" xfId="4" applyNumberFormat="1" applyFont="1" applyAlignment="1">
      <alignment horizontal="center" vertical="center" wrapText="1"/>
    </xf>
    <xf numFmtId="49" fontId="34" fillId="0" borderId="1" xfId="4" applyNumberFormat="1" applyFont="1" applyBorder="1" applyAlignment="1">
      <alignment horizontal="center" vertical="center"/>
    </xf>
    <xf numFmtId="174" fontId="17" fillId="0" borderId="1" xfId="13" applyNumberFormat="1" applyFont="1" applyBorder="1" applyAlignment="1">
      <alignment vertical="center"/>
    </xf>
    <xf numFmtId="166" fontId="34" fillId="0" borderId="1" xfId="5" applyFont="1" applyBorder="1" applyAlignment="1">
      <alignment horizontal="center" vertical="center"/>
    </xf>
    <xf numFmtId="49" fontId="34" fillId="0" borderId="8" xfId="4" applyNumberFormat="1" applyFont="1" applyBorder="1" applyAlignment="1">
      <alignment horizontal="center" vertical="center"/>
    </xf>
    <xf numFmtId="49" fontId="34" fillId="0" borderId="1" xfId="6" applyNumberFormat="1" applyFont="1" applyBorder="1" applyAlignment="1">
      <alignment horizontal="center" vertical="center"/>
    </xf>
    <xf numFmtId="49" fontId="23" fillId="0" borderId="0" xfId="4" applyNumberFormat="1" applyFont="1" applyAlignment="1">
      <alignment horizontal="center" vertical="top"/>
    </xf>
    <xf numFmtId="0" fontId="28" fillId="5" borderId="12" xfId="10" applyFont="1" applyFill="1" applyBorder="1" applyAlignment="1">
      <alignment horizontal="center" vertical="center"/>
    </xf>
    <xf numFmtId="0" fontId="28" fillId="5" borderId="8" xfId="10" applyFont="1" applyFill="1" applyBorder="1" applyAlignment="1">
      <alignment horizontal="center" vertical="center"/>
    </xf>
    <xf numFmtId="0" fontId="28" fillId="5" borderId="8" xfId="10" applyFont="1" applyFill="1" applyBorder="1" applyAlignment="1" applyProtection="1">
      <alignment vertical="center"/>
      <protection locked="0"/>
    </xf>
    <xf numFmtId="171" fontId="13" fillId="5" borderId="8" xfId="12" applyNumberFormat="1" applyFont="1" applyFill="1" applyBorder="1" applyAlignment="1" applyProtection="1">
      <alignment horizontal="right" vertical="center" wrapText="1"/>
    </xf>
    <xf numFmtId="174" fontId="17" fillId="5" borderId="8" xfId="13" applyNumberFormat="1" applyFont="1" applyFill="1" applyBorder="1" applyAlignment="1">
      <alignment vertical="center"/>
    </xf>
    <xf numFmtId="166" fontId="13" fillId="5" borderId="8" xfId="5" applyFont="1" applyFill="1" applyBorder="1" applyAlignment="1">
      <alignment vertical="center"/>
    </xf>
    <xf numFmtId="9" fontId="13" fillId="5" borderId="8" xfId="6" applyFont="1" applyFill="1" applyBorder="1" applyAlignment="1">
      <alignment vertical="center"/>
    </xf>
    <xf numFmtId="0" fontId="13" fillId="5" borderId="9" xfId="4" applyFont="1" applyFill="1" applyBorder="1" applyAlignment="1">
      <alignment vertical="center"/>
    </xf>
    <xf numFmtId="0" fontId="17" fillId="2" borderId="13" xfId="10" applyFont="1" applyFill="1" applyBorder="1" applyAlignment="1">
      <alignment horizontal="center" vertical="center"/>
    </xf>
    <xf numFmtId="0" fontId="36" fillId="2" borderId="2" xfId="10" applyFont="1" applyFill="1" applyBorder="1" applyAlignment="1">
      <alignment horizontal="center" vertical="center"/>
    </xf>
    <xf numFmtId="0" fontId="37" fillId="2" borderId="7" xfId="10" applyFont="1" applyFill="1" applyBorder="1" applyAlignment="1">
      <alignment horizontal="center" vertical="center"/>
    </xf>
    <xf numFmtId="0" fontId="37" fillId="2" borderId="8" xfId="10" applyFont="1" applyFill="1" applyBorder="1" applyAlignment="1">
      <alignment horizontal="center" vertical="center"/>
    </xf>
    <xf numFmtId="0" fontId="37" fillId="2" borderId="9" xfId="10" applyFont="1" applyFill="1" applyBorder="1" applyAlignment="1">
      <alignment horizontal="center" vertical="center"/>
    </xf>
    <xf numFmtId="0" fontId="17" fillId="2" borderId="2" xfId="9" applyFont="1" applyFill="1" applyBorder="1" applyAlignment="1">
      <alignment vertical="center" wrapText="1"/>
    </xf>
    <xf numFmtId="1" fontId="32" fillId="0" borderId="2" xfId="14" applyNumberFormat="1" applyFont="1" applyBorder="1" applyAlignment="1">
      <alignment horizontal="center" vertical="center"/>
    </xf>
    <xf numFmtId="174" fontId="32" fillId="0" borderId="2" xfId="14" applyNumberFormat="1" applyFont="1" applyBorder="1" applyAlignment="1">
      <alignment horizontal="center" vertical="center"/>
    </xf>
    <xf numFmtId="177" fontId="17" fillId="2" borderId="2" xfId="16" applyNumberFormat="1" applyFont="1" applyFill="1" applyBorder="1" applyAlignment="1">
      <alignment vertical="center"/>
    </xf>
    <xf numFmtId="0" fontId="2" fillId="0" borderId="2" xfId="4" applyBorder="1" applyAlignment="1">
      <alignment vertical="center"/>
    </xf>
    <xf numFmtId="177" fontId="17" fillId="2" borderId="2" xfId="17" applyNumberFormat="1" applyFont="1" applyFill="1" applyBorder="1" applyAlignment="1">
      <alignment horizontal="center" vertical="center"/>
    </xf>
    <xf numFmtId="177" fontId="38" fillId="0" borderId="2" xfId="3" applyNumberFormat="1" applyFont="1" applyFill="1" applyBorder="1" applyAlignment="1">
      <alignment horizontal="center" vertical="center"/>
    </xf>
    <xf numFmtId="49" fontId="17" fillId="0" borderId="13" xfId="10" applyNumberFormat="1" applyFont="1" applyBorder="1" applyAlignment="1">
      <alignment horizontal="center" vertical="center"/>
    </xf>
    <xf numFmtId="177" fontId="38" fillId="0" borderId="2" xfId="17" applyNumberFormat="1" applyFont="1" applyFill="1" applyBorder="1" applyAlignment="1">
      <alignment horizontal="center" vertical="center"/>
    </xf>
    <xf numFmtId="0" fontId="17" fillId="2" borderId="13" xfId="9" applyFont="1" applyFill="1" applyBorder="1"/>
    <xf numFmtId="0" fontId="17" fillId="2" borderId="13" xfId="9" applyFont="1" applyFill="1" applyBorder="1" applyAlignment="1">
      <alignment horizontal="center" vertical="center"/>
    </xf>
    <xf numFmtId="49" fontId="3" fillId="0" borderId="13" xfId="10" applyNumberFormat="1" applyFont="1" applyBorder="1" applyAlignment="1">
      <alignment horizontal="center" vertical="center"/>
    </xf>
    <xf numFmtId="0" fontId="17" fillId="0" borderId="2" xfId="10" applyFont="1" applyBorder="1" applyAlignment="1">
      <alignment horizontal="left" vertical="center" wrapText="1"/>
    </xf>
    <xf numFmtId="0" fontId="17" fillId="0" borderId="2" xfId="10" applyFont="1" applyBorder="1" applyAlignment="1">
      <alignment horizontal="left" vertical="center"/>
    </xf>
    <xf numFmtId="0" fontId="17" fillId="2" borderId="2" xfId="9" applyFont="1" applyFill="1" applyBorder="1" applyAlignment="1">
      <alignment vertical="center"/>
    </xf>
    <xf numFmtId="177" fontId="38" fillId="2" borderId="2" xfId="17" applyNumberFormat="1" applyFont="1" applyFill="1" applyBorder="1" applyAlignment="1">
      <alignment vertical="center"/>
    </xf>
    <xf numFmtId="177" fontId="38" fillId="0" borderId="2" xfId="17" applyNumberFormat="1" applyFont="1" applyFill="1" applyBorder="1" applyAlignment="1">
      <alignment vertical="center"/>
    </xf>
    <xf numFmtId="0" fontId="37" fillId="2" borderId="13" xfId="10" applyFont="1" applyFill="1" applyBorder="1" applyAlignment="1">
      <alignment horizontal="center" vertical="center"/>
    </xf>
    <xf numFmtId="177" fontId="39" fillId="0" borderId="2" xfId="3" applyNumberFormat="1" applyFont="1" applyFill="1" applyBorder="1" applyAlignment="1">
      <alignment horizontal="center" vertical="center"/>
    </xf>
    <xf numFmtId="4" fontId="13" fillId="0" borderId="0" xfId="4" applyNumberFormat="1" applyFont="1" applyAlignment="1">
      <alignment horizontal="right" vertical="center"/>
    </xf>
    <xf numFmtId="0" fontId="13" fillId="0" borderId="0" xfId="4" applyFont="1" applyAlignment="1">
      <alignment vertical="center" wrapText="1"/>
    </xf>
    <xf numFmtId="0" fontId="13" fillId="0" borderId="0" xfId="4" applyFont="1" applyAlignment="1">
      <alignment horizontal="center" vertical="center"/>
    </xf>
    <xf numFmtId="166" fontId="13" fillId="0" borderId="0" xfId="5" applyFont="1" applyAlignment="1">
      <alignment vertical="top"/>
    </xf>
    <xf numFmtId="9" fontId="13" fillId="0" borderId="0" xfId="6" applyFont="1" applyAlignment="1">
      <alignment vertical="top"/>
    </xf>
    <xf numFmtId="4" fontId="40" fillId="0" borderId="0" xfId="4" applyNumberFormat="1" applyFont="1" applyAlignment="1">
      <alignment horizontal="right" vertical="center"/>
    </xf>
    <xf numFmtId="182" fontId="2" fillId="0" borderId="0" xfId="18" applyNumberFormat="1" applyFont="1" applyBorder="1" applyAlignment="1">
      <alignment horizontal="right" vertical="top"/>
    </xf>
    <xf numFmtId="0" fontId="2" fillId="0" borderId="0" xfId="4" applyAlignment="1">
      <alignment vertical="top"/>
    </xf>
    <xf numFmtId="9" fontId="2" fillId="0" borderId="2" xfId="6" applyFont="1" applyFill="1" applyBorder="1" applyAlignment="1">
      <alignment vertical="top"/>
    </xf>
    <xf numFmtId="10" fontId="2" fillId="0" borderId="2" xfId="6" applyNumberFormat="1" applyFont="1" applyBorder="1" applyAlignment="1">
      <alignment horizontal="center" vertical="center"/>
    </xf>
    <xf numFmtId="165" fontId="3" fillId="0" borderId="0" xfId="4" applyNumberFormat="1" applyFont="1" applyAlignment="1">
      <alignment vertical="top"/>
    </xf>
    <xf numFmtId="0" fontId="34" fillId="0" borderId="0" xfId="4" applyFont="1" applyAlignment="1">
      <alignment vertical="top"/>
    </xf>
    <xf numFmtId="9" fontId="34" fillId="0" borderId="0" xfId="6" applyFont="1" applyAlignment="1">
      <alignment vertical="top"/>
    </xf>
    <xf numFmtId="179" fontId="2" fillId="0" borderId="0" xfId="18" applyNumberFormat="1" applyFont="1" applyBorder="1" applyAlignment="1">
      <alignment horizontal="right" vertical="top"/>
    </xf>
    <xf numFmtId="179" fontId="13" fillId="8" borderId="0" xfId="4" applyNumberFormat="1" applyFont="1" applyFill="1" applyAlignment="1">
      <alignment horizontal="right" vertical="top"/>
    </xf>
    <xf numFmtId="0" fontId="13" fillId="8" borderId="0" xfId="4" applyFont="1" applyFill="1" applyAlignment="1">
      <alignment vertical="top"/>
    </xf>
    <xf numFmtId="179" fontId="13" fillId="8" borderId="2" xfId="4" applyNumberFormat="1" applyFont="1" applyFill="1" applyBorder="1" applyAlignment="1">
      <alignment horizontal="right" vertical="top"/>
    </xf>
    <xf numFmtId="181" fontId="13" fillId="8" borderId="2" xfId="4" applyNumberFormat="1" applyFont="1" applyFill="1" applyBorder="1" applyAlignment="1">
      <alignment horizontal="right" vertical="top"/>
    </xf>
    <xf numFmtId="166" fontId="13" fillId="0" borderId="0" xfId="5" applyFont="1" applyBorder="1" applyAlignment="1">
      <alignment vertical="top"/>
    </xf>
    <xf numFmtId="9" fontId="13" fillId="0" borderId="0" xfId="6" applyFont="1" applyBorder="1" applyAlignment="1">
      <alignment vertical="top"/>
    </xf>
    <xf numFmtId="4" fontId="2" fillId="10" borderId="14" xfId="4" applyNumberFormat="1" applyFill="1" applyBorder="1" applyAlignment="1">
      <alignment horizontal="right" vertical="center"/>
    </xf>
    <xf numFmtId="4" fontId="2" fillId="10" borderId="10" xfId="4" applyNumberFormat="1" applyFill="1" applyBorder="1" applyAlignment="1">
      <alignment horizontal="right" vertical="center"/>
    </xf>
    <xf numFmtId="0" fontId="2" fillId="10" borderId="10" xfId="4" applyFill="1" applyBorder="1" applyAlignment="1">
      <alignment vertical="center"/>
    </xf>
    <xf numFmtId="0" fontId="2" fillId="10" borderId="10" xfId="4" applyFill="1" applyBorder="1" applyAlignment="1">
      <alignment vertical="top"/>
    </xf>
    <xf numFmtId="166" fontId="2" fillId="10" borderId="10" xfId="5" applyFont="1" applyFill="1" applyBorder="1" applyAlignment="1">
      <alignment vertical="top"/>
    </xf>
    <xf numFmtId="9" fontId="2" fillId="10" borderId="10" xfId="6" applyFont="1" applyFill="1" applyBorder="1" applyAlignment="1">
      <alignment vertical="top"/>
    </xf>
    <xf numFmtId="4" fontId="2" fillId="0" borderId="4" xfId="4" applyNumberFormat="1" applyBorder="1" applyAlignment="1">
      <alignment horizontal="right" vertical="center"/>
    </xf>
    <xf numFmtId="166" fontId="34" fillId="0" borderId="0" xfId="5" applyFont="1" applyBorder="1" applyAlignment="1">
      <alignment vertical="top"/>
    </xf>
    <xf numFmtId="9" fontId="34" fillId="0" borderId="0" xfId="6" applyFont="1" applyBorder="1" applyAlignment="1">
      <alignment vertical="top"/>
    </xf>
    <xf numFmtId="4" fontId="18" fillId="0" borderId="4" xfId="4" applyNumberFormat="1" applyFont="1" applyBorder="1" applyAlignment="1">
      <alignment horizontal="right" vertical="center"/>
    </xf>
    <xf numFmtId="176" fontId="2" fillId="0" borderId="11" xfId="5" applyNumberFormat="1" applyFont="1" applyBorder="1" applyAlignment="1">
      <alignment horizontal="right" vertical="top"/>
    </xf>
    <xf numFmtId="176" fontId="2" fillId="0" borderId="0" xfId="5" applyNumberFormat="1" applyFont="1" applyBorder="1" applyAlignment="1">
      <alignment horizontal="right" vertical="top"/>
    </xf>
    <xf numFmtId="179" fontId="2" fillId="0" borderId="0" xfId="4" applyNumberFormat="1" applyAlignment="1">
      <alignment horizontal="right" vertical="top"/>
    </xf>
    <xf numFmtId="10" fontId="41" fillId="11" borderId="2" xfId="6" applyNumberFormat="1" applyFont="1" applyFill="1" applyBorder="1" applyAlignment="1">
      <alignment horizontal="center" vertical="center"/>
    </xf>
    <xf numFmtId="176" fontId="13" fillId="0" borderId="2" xfId="5" applyNumberFormat="1" applyFont="1" applyBorder="1" applyAlignment="1">
      <alignment horizontal="right" vertical="top"/>
    </xf>
    <xf numFmtId="176" fontId="13" fillId="0" borderId="0" xfId="5" applyNumberFormat="1" applyFont="1" applyBorder="1" applyAlignment="1">
      <alignment horizontal="right" vertical="top"/>
    </xf>
    <xf numFmtId="0" fontId="13" fillId="0" borderId="0" xfId="4" applyFont="1" applyAlignment="1">
      <alignment horizontal="right" vertical="top"/>
    </xf>
    <xf numFmtId="0" fontId="41" fillId="0" borderId="0" xfId="4" applyFont="1" applyAlignment="1">
      <alignment vertical="top"/>
    </xf>
    <xf numFmtId="176" fontId="2" fillId="0" borderId="2" xfId="5" applyNumberFormat="1" applyFont="1" applyBorder="1" applyAlignment="1">
      <alignment horizontal="right" vertical="top"/>
    </xf>
    <xf numFmtId="0" fontId="2" fillId="0" borderId="0" xfId="4" applyAlignment="1">
      <alignment horizontal="right" vertical="top"/>
    </xf>
    <xf numFmtId="176" fontId="13" fillId="0" borderId="2" xfId="5" applyNumberFormat="1" applyFont="1" applyBorder="1" applyAlignment="1">
      <alignment horizontal="right" vertical="center"/>
    </xf>
    <xf numFmtId="176" fontId="13" fillId="0" borderId="0" xfId="5" applyNumberFormat="1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top"/>
    </xf>
    <xf numFmtId="165" fontId="13" fillId="8" borderId="2" xfId="4" applyNumberFormat="1" applyFont="1" applyFill="1" applyBorder="1" applyAlignment="1">
      <alignment vertical="center"/>
    </xf>
    <xf numFmtId="4" fontId="18" fillId="12" borderId="4" xfId="4" applyNumberFormat="1" applyFont="1" applyFill="1" applyBorder="1" applyAlignment="1">
      <alignment horizontal="right" vertical="center"/>
    </xf>
    <xf numFmtId="4" fontId="18" fillId="12" borderId="0" xfId="4" applyNumberFormat="1" applyFont="1" applyFill="1" applyAlignment="1">
      <alignment horizontal="right" vertical="center"/>
    </xf>
    <xf numFmtId="176" fontId="13" fillId="13" borderId="11" xfId="5" applyNumberFormat="1" applyFont="1" applyFill="1" applyBorder="1" applyAlignment="1">
      <alignment horizontal="right" vertical="center"/>
    </xf>
    <xf numFmtId="176" fontId="13" fillId="13" borderId="2" xfId="5" applyNumberFormat="1" applyFont="1" applyFill="1" applyBorder="1" applyAlignment="1">
      <alignment horizontal="right" vertical="center"/>
    </xf>
    <xf numFmtId="176" fontId="13" fillId="13" borderId="0" xfId="5" applyNumberFormat="1" applyFont="1" applyFill="1" applyBorder="1" applyAlignment="1">
      <alignment horizontal="right" vertical="center"/>
    </xf>
    <xf numFmtId="179" fontId="13" fillId="12" borderId="0" xfId="4" applyNumberFormat="1" applyFont="1" applyFill="1" applyAlignment="1">
      <alignment horizontal="right" vertical="top"/>
    </xf>
    <xf numFmtId="0" fontId="2" fillId="12" borderId="0" xfId="4" applyFill="1" applyAlignment="1">
      <alignment vertical="top"/>
    </xf>
    <xf numFmtId="0" fontId="13" fillId="12" borderId="0" xfId="4" applyFont="1" applyFill="1" applyAlignment="1">
      <alignment vertical="top"/>
    </xf>
    <xf numFmtId="9" fontId="2" fillId="12" borderId="0" xfId="6" applyFont="1" applyFill="1" applyBorder="1" applyAlignment="1">
      <alignment vertical="top"/>
    </xf>
    <xf numFmtId="10" fontId="2" fillId="12" borderId="2" xfId="6" applyNumberFormat="1" applyFont="1" applyFill="1" applyBorder="1" applyAlignment="1">
      <alignment horizontal="center" vertical="center"/>
    </xf>
    <xf numFmtId="0" fontId="2" fillId="12" borderId="2" xfId="4" applyFill="1" applyBorder="1" applyAlignment="1">
      <alignment vertical="top"/>
    </xf>
    <xf numFmtId="0" fontId="23" fillId="0" borderId="0" xfId="4" applyFont="1" applyAlignment="1">
      <alignment vertical="center" wrapText="1"/>
    </xf>
    <xf numFmtId="0" fontId="23" fillId="0" borderId="0" xfId="4" applyFont="1" applyAlignment="1">
      <alignment horizontal="center" vertical="center"/>
    </xf>
    <xf numFmtId="0" fontId="23" fillId="0" borderId="0" xfId="4" applyFont="1" applyAlignment="1">
      <alignment vertical="center"/>
    </xf>
    <xf numFmtId="165" fontId="34" fillId="0" borderId="10" xfId="4" applyNumberFormat="1" applyFont="1" applyBorder="1" applyAlignment="1">
      <alignment vertical="top"/>
    </xf>
    <xf numFmtId="0" fontId="34" fillId="0" borderId="10" xfId="4" applyFont="1" applyBorder="1" applyAlignment="1">
      <alignment vertical="top"/>
    </xf>
    <xf numFmtId="0" fontId="34" fillId="0" borderId="8" xfId="4" applyFont="1" applyBorder="1" applyAlignment="1">
      <alignment vertical="top"/>
    </xf>
    <xf numFmtId="176" fontId="34" fillId="0" borderId="0" xfId="5" applyNumberFormat="1" applyFont="1" applyBorder="1" applyAlignment="1">
      <alignment vertical="top"/>
    </xf>
    <xf numFmtId="176" fontId="34" fillId="0" borderId="8" xfId="4" applyNumberFormat="1" applyFont="1" applyBorder="1" applyAlignment="1">
      <alignment vertical="top"/>
    </xf>
    <xf numFmtId="0" fontId="40" fillId="0" borderId="0" xfId="4" applyFont="1" applyAlignment="1">
      <alignment vertical="center" wrapText="1"/>
    </xf>
    <xf numFmtId="0" fontId="2" fillId="0" borderId="0" xfId="4" applyAlignment="1">
      <alignment horizontal="right" vertical="center"/>
    </xf>
    <xf numFmtId="166" fontId="2" fillId="0" borderId="2" xfId="5" applyFont="1" applyBorder="1" applyAlignment="1">
      <alignment horizontal="right" vertical="top"/>
    </xf>
    <xf numFmtId="165" fontId="2" fillId="0" borderId="0" xfId="4" applyNumberFormat="1" applyAlignment="1">
      <alignment horizontal="right" vertical="top"/>
    </xf>
    <xf numFmtId="176" fontId="34" fillId="0" borderId="0" xfId="4" applyNumberFormat="1" applyFont="1" applyAlignment="1">
      <alignment vertical="top"/>
    </xf>
    <xf numFmtId="4" fontId="18" fillId="4" borderId="4" xfId="4" applyNumberFormat="1" applyFont="1" applyFill="1" applyBorder="1" applyAlignment="1">
      <alignment horizontal="right" vertical="center"/>
    </xf>
    <xf numFmtId="4" fontId="18" fillId="4" borderId="0" xfId="4" applyNumberFormat="1" applyFont="1" applyFill="1" applyAlignment="1">
      <alignment horizontal="right" vertical="center"/>
    </xf>
    <xf numFmtId="0" fontId="2" fillId="4" borderId="0" xfId="4" applyFill="1" applyAlignment="1">
      <alignment vertical="center"/>
    </xf>
    <xf numFmtId="0" fontId="13" fillId="4" borderId="0" xfId="4" applyFont="1" applyFill="1" applyAlignment="1">
      <alignment horizontal="right" vertical="center"/>
    </xf>
    <xf numFmtId="0" fontId="2" fillId="4" borderId="0" xfId="4" applyFill="1" applyAlignment="1">
      <alignment vertical="top"/>
    </xf>
    <xf numFmtId="0" fontId="13" fillId="4" borderId="0" xfId="4" applyFont="1" applyFill="1" applyAlignment="1">
      <alignment horizontal="right" vertical="top"/>
    </xf>
    <xf numFmtId="176" fontId="13" fillId="4" borderId="2" xfId="5" applyNumberFormat="1" applyFont="1" applyFill="1" applyBorder="1" applyAlignment="1">
      <alignment horizontal="right" vertical="top"/>
    </xf>
    <xf numFmtId="0" fontId="13" fillId="4" borderId="0" xfId="4" applyFont="1" applyFill="1" applyAlignment="1">
      <alignment vertical="top"/>
    </xf>
    <xf numFmtId="0" fontId="34" fillId="4" borderId="0" xfId="4" applyFont="1" applyFill="1" applyAlignment="1">
      <alignment vertical="top"/>
    </xf>
    <xf numFmtId="9" fontId="34" fillId="4" borderId="0" xfId="6" applyFont="1" applyFill="1" applyBorder="1" applyAlignment="1">
      <alignment vertical="top"/>
    </xf>
    <xf numFmtId="9" fontId="34" fillId="4" borderId="2" xfId="6" applyFont="1" applyFill="1" applyBorder="1" applyAlignment="1">
      <alignment vertical="top"/>
    </xf>
    <xf numFmtId="0" fontId="34" fillId="4" borderId="2" xfId="4" applyFont="1" applyFill="1" applyBorder="1" applyAlignment="1">
      <alignment vertical="top"/>
    </xf>
    <xf numFmtId="4" fontId="3" fillId="0" borderId="4" xfId="4" applyNumberFormat="1" applyFont="1" applyBorder="1" applyAlignment="1">
      <alignment vertical="center"/>
    </xf>
    <xf numFmtId="4" fontId="3" fillId="0" borderId="0" xfId="4" applyNumberFormat="1" applyFont="1" applyAlignment="1">
      <alignment vertical="center"/>
    </xf>
    <xf numFmtId="0" fontId="2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23" fillId="0" borderId="0" xfId="4" applyFont="1" applyAlignment="1">
      <alignment horizontal="center" vertical="top"/>
    </xf>
    <xf numFmtId="9" fontId="23" fillId="0" borderId="0" xfId="6" applyFont="1" applyBorder="1" applyAlignment="1">
      <alignment vertical="top"/>
    </xf>
    <xf numFmtId="166" fontId="23" fillId="0" borderId="0" xfId="5" applyFont="1" applyBorder="1" applyAlignment="1">
      <alignment vertical="top"/>
    </xf>
    <xf numFmtId="4" fontId="18" fillId="9" borderId="15" xfId="4" applyNumberFormat="1" applyFont="1" applyFill="1" applyBorder="1" applyAlignment="1">
      <alignment vertical="center"/>
    </xf>
    <xf numFmtId="4" fontId="18" fillId="9" borderId="1" xfId="4" applyNumberFormat="1" applyFont="1" applyFill="1" applyBorder="1" applyAlignment="1">
      <alignment vertical="center"/>
    </xf>
    <xf numFmtId="0" fontId="18" fillId="9" borderId="1" xfId="4" applyFont="1" applyFill="1" applyBorder="1" applyAlignment="1">
      <alignment vertical="center" wrapText="1"/>
    </xf>
    <xf numFmtId="0" fontId="3" fillId="9" borderId="1" xfId="4" applyFont="1" applyFill="1" applyBorder="1" applyAlignment="1">
      <alignment vertical="center"/>
    </xf>
    <xf numFmtId="0" fontId="3" fillId="9" borderId="1" xfId="4" applyFont="1" applyFill="1" applyBorder="1" applyAlignment="1">
      <alignment vertical="top"/>
    </xf>
    <xf numFmtId="166" fontId="3" fillId="9" borderId="1" xfId="5" applyFont="1" applyFill="1" applyBorder="1" applyAlignment="1">
      <alignment vertical="top"/>
    </xf>
    <xf numFmtId="9" fontId="3" fillId="9" borderId="1" xfId="6" applyFont="1" applyFill="1" applyBorder="1" applyAlignment="1">
      <alignment vertical="top"/>
    </xf>
    <xf numFmtId="2" fontId="18" fillId="9" borderId="1" xfId="4" applyNumberFormat="1" applyFont="1" applyFill="1" applyBorder="1" applyAlignment="1">
      <alignment horizontal="right" vertical="top"/>
    </xf>
    <xf numFmtId="0" fontId="3" fillId="0" borderId="0" xfId="4" applyFont="1" applyAlignment="1">
      <alignment vertical="center"/>
    </xf>
    <xf numFmtId="166" fontId="15" fillId="0" borderId="0" xfId="5" applyFont="1" applyBorder="1" applyAlignment="1">
      <alignment vertical="top"/>
    </xf>
    <xf numFmtId="165" fontId="15" fillId="0" borderId="0" xfId="4" applyNumberFormat="1" applyFont="1" applyAlignment="1">
      <alignment vertical="top"/>
    </xf>
    <xf numFmtId="0" fontId="2" fillId="0" borderId="0" xfId="4" applyAlignment="1">
      <alignment horizontal="right"/>
    </xf>
    <xf numFmtId="0" fontId="2" fillId="0" borderId="1" xfId="4" applyBorder="1" applyAlignment="1">
      <alignment horizontal="center" vertical="top"/>
    </xf>
    <xf numFmtId="0" fontId="2" fillId="0" borderId="0" xfId="4" applyAlignment="1">
      <alignment horizontal="center" vertical="top"/>
    </xf>
    <xf numFmtId="165" fontId="3" fillId="0" borderId="0" xfId="4" applyNumberFormat="1" applyFont="1"/>
    <xf numFmtId="0" fontId="13" fillId="0" borderId="10" xfId="4" applyFont="1" applyBorder="1" applyAlignment="1">
      <alignment horizontal="left" vertical="center"/>
    </xf>
    <xf numFmtId="0" fontId="6" fillId="0" borderId="10" xfId="4" applyFont="1" applyBorder="1" applyAlignment="1">
      <alignment horizontal="left" vertical="center"/>
    </xf>
    <xf numFmtId="0" fontId="2" fillId="0" borderId="0" xfId="4" applyAlignment="1">
      <alignment horizontal="left" vertical="center"/>
    </xf>
    <xf numFmtId="185" fontId="6" fillId="0" borderId="0" xfId="4" applyNumberFormat="1" applyFont="1"/>
    <xf numFmtId="0" fontId="6" fillId="0" borderId="0" xfId="4" applyFont="1" applyAlignment="1">
      <alignment vertical="top"/>
    </xf>
    <xf numFmtId="185" fontId="15" fillId="0" borderId="0" xfId="4" applyNumberFormat="1" applyFont="1"/>
    <xf numFmtId="0" fontId="13" fillId="0" borderId="0" xfId="4" applyFont="1" applyAlignment="1">
      <alignment horizontal="left" vertical="center"/>
    </xf>
    <xf numFmtId="0" fontId="3" fillId="0" borderId="0" xfId="4" applyFont="1" applyAlignment="1">
      <alignment horizontal="left" vertical="center"/>
    </xf>
    <xf numFmtId="166" fontId="15" fillId="0" borderId="0" xfId="5" applyFont="1" applyBorder="1" applyAlignment="1"/>
    <xf numFmtId="166" fontId="3" fillId="0" borderId="0" xfId="5" applyFont="1" applyBorder="1" applyAlignment="1">
      <alignment vertical="top"/>
    </xf>
    <xf numFmtId="4" fontId="3" fillId="0" borderId="0" xfId="4" applyNumberFormat="1" applyFont="1" applyAlignment="1">
      <alignment horizontal="right"/>
    </xf>
    <xf numFmtId="4" fontId="3" fillId="0" borderId="0" xfId="4" applyNumberFormat="1" applyFont="1"/>
    <xf numFmtId="0" fontId="3" fillId="14" borderId="0" xfId="4" applyFont="1" applyFill="1"/>
    <xf numFmtId="0" fontId="43" fillId="0" borderId="0" xfId="0" applyFont="1"/>
    <xf numFmtId="0" fontId="46" fillId="0" borderId="0" xfId="19" applyFont="1" applyAlignment="1">
      <alignment vertical="center" wrapText="1"/>
    </xf>
    <xf numFmtId="164" fontId="43" fillId="0" borderId="0" xfId="3" applyFont="1"/>
    <xf numFmtId="0" fontId="2" fillId="0" borderId="20" xfId="0" applyFont="1" applyBorder="1"/>
    <xf numFmtId="0" fontId="2" fillId="0" borderId="0" xfId="0" applyFont="1"/>
    <xf numFmtId="0" fontId="13" fillId="0" borderId="0" xfId="0" applyFont="1" applyAlignment="1">
      <alignment horizontal="center"/>
    </xf>
    <xf numFmtId="10" fontId="2" fillId="0" borderId="0" xfId="0" applyNumberFormat="1" applyFont="1"/>
    <xf numFmtId="4" fontId="2" fillId="0" borderId="21" xfId="0" applyNumberFormat="1" applyFont="1" applyBorder="1"/>
    <xf numFmtId="0" fontId="13" fillId="3" borderId="12" xfId="0" applyFont="1" applyFill="1" applyBorder="1"/>
    <xf numFmtId="4" fontId="13" fillId="3" borderId="8" xfId="0" applyNumberFormat="1" applyFont="1" applyFill="1" applyBorder="1"/>
    <xf numFmtId="14" fontId="13" fillId="0" borderId="22" xfId="0" applyNumberFormat="1" applyFont="1" applyBorder="1"/>
    <xf numFmtId="3" fontId="13" fillId="0" borderId="22" xfId="0" applyNumberFormat="1" applyFont="1" applyBorder="1" applyAlignment="1">
      <alignment horizontal="center"/>
    </xf>
    <xf numFmtId="0" fontId="13" fillId="0" borderId="8" xfId="0" applyFont="1" applyBorder="1"/>
    <xf numFmtId="0" fontId="13" fillId="3" borderId="8" xfId="0" applyFont="1" applyFill="1" applyBorder="1"/>
    <xf numFmtId="14" fontId="13" fillId="0" borderId="8" xfId="0" applyNumberFormat="1" applyFont="1" applyBorder="1"/>
    <xf numFmtId="10" fontId="2" fillId="3" borderId="8" xfId="0" applyNumberFormat="1" applyFont="1" applyFill="1" applyBorder="1"/>
    <xf numFmtId="10" fontId="17" fillId="3" borderId="8" xfId="0" applyNumberFormat="1" applyFont="1" applyFill="1" applyBorder="1"/>
    <xf numFmtId="0" fontId="48" fillId="0" borderId="0" xfId="0" applyFont="1"/>
    <xf numFmtId="0" fontId="13" fillId="0" borderId="23" xfId="0" applyFont="1" applyBorder="1"/>
    <xf numFmtId="0" fontId="13" fillId="0" borderId="24" xfId="0" applyFont="1" applyBorder="1"/>
    <xf numFmtId="0" fontId="13" fillId="0" borderId="24" xfId="0" applyFont="1" applyBorder="1" applyAlignment="1">
      <alignment horizontal="center"/>
    </xf>
    <xf numFmtId="0" fontId="2" fillId="0" borderId="24" xfId="0" applyFont="1" applyBorder="1"/>
    <xf numFmtId="10" fontId="2" fillId="0" borderId="24" xfId="0" applyNumberFormat="1" applyFont="1" applyBorder="1"/>
    <xf numFmtId="4" fontId="2" fillId="0" borderId="25" xfId="0" applyNumberFormat="1" applyFont="1" applyBorder="1"/>
    <xf numFmtId="0" fontId="13" fillId="3" borderId="28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/>
    </xf>
    <xf numFmtId="10" fontId="13" fillId="3" borderId="28" xfId="0" applyNumberFormat="1" applyFont="1" applyFill="1" applyBorder="1" applyAlignment="1">
      <alignment horizontal="center" vertical="center"/>
    </xf>
    <xf numFmtId="4" fontId="13" fillId="3" borderId="29" xfId="0" applyNumberFormat="1" applyFont="1" applyFill="1" applyBorder="1" applyAlignment="1">
      <alignment horizontal="center" vertical="center"/>
    </xf>
    <xf numFmtId="168" fontId="49" fillId="0" borderId="0" xfId="0" applyNumberFormat="1" applyFont="1" applyAlignment="1">
      <alignment horizontal="center"/>
    </xf>
    <xf numFmtId="0" fontId="49" fillId="0" borderId="0" xfId="0" applyFont="1" applyAlignment="1">
      <alignment horizontal="center"/>
    </xf>
    <xf numFmtId="164" fontId="49" fillId="0" borderId="0" xfId="3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3" fontId="13" fillId="0" borderId="6" xfId="0" applyNumberFormat="1" applyFont="1" applyBorder="1" applyAlignment="1">
      <alignment vertical="center"/>
    </xf>
    <xf numFmtId="10" fontId="13" fillId="0" borderId="6" xfId="0" applyNumberFormat="1" applyFont="1" applyBorder="1" applyAlignment="1">
      <alignment vertical="center"/>
    </xf>
    <xf numFmtId="3" fontId="13" fillId="0" borderId="32" xfId="0" applyNumberFormat="1" applyFont="1" applyBorder="1" applyAlignment="1">
      <alignment vertical="center"/>
    </xf>
    <xf numFmtId="3" fontId="43" fillId="0" borderId="0" xfId="0" applyNumberFormat="1" applyFont="1"/>
    <xf numFmtId="0" fontId="13" fillId="0" borderId="9" xfId="0" applyFont="1" applyBorder="1" applyAlignment="1">
      <alignment horizontal="center" vertical="center"/>
    </xf>
    <xf numFmtId="3" fontId="13" fillId="0" borderId="2" xfId="0" applyNumberFormat="1" applyFont="1" applyBorder="1" applyAlignment="1">
      <alignment vertical="center"/>
    </xf>
    <xf numFmtId="178" fontId="13" fillId="0" borderId="2" xfId="0" applyNumberFormat="1" applyFont="1" applyBorder="1" applyAlignment="1">
      <alignment vertical="center"/>
    </xf>
    <xf numFmtId="3" fontId="13" fillId="0" borderId="19" xfId="0" applyNumberFormat="1" applyFont="1" applyBorder="1" applyAlignment="1">
      <alignment vertical="center"/>
    </xf>
    <xf numFmtId="4" fontId="43" fillId="0" borderId="0" xfId="0" applyNumberFormat="1" applyFont="1"/>
    <xf numFmtId="168" fontId="43" fillId="0" borderId="0" xfId="0" applyNumberFormat="1" applyFont="1"/>
    <xf numFmtId="183" fontId="13" fillId="0" borderId="2" xfId="0" applyNumberFormat="1" applyFont="1" applyBorder="1" applyAlignment="1">
      <alignment vertical="center"/>
    </xf>
    <xf numFmtId="164" fontId="2" fillId="0" borderId="0" xfId="3" applyFont="1"/>
    <xf numFmtId="0" fontId="13" fillId="0" borderId="33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vertical="center"/>
    </xf>
    <xf numFmtId="178" fontId="13" fillId="0" borderId="3" xfId="0" applyNumberFormat="1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3" fontId="13" fillId="0" borderId="34" xfId="0" applyNumberFormat="1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10" fontId="13" fillId="0" borderId="3" xfId="0" applyNumberFormat="1" applyFont="1" applyBorder="1" applyAlignment="1">
      <alignment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vertical="center"/>
    </xf>
    <xf numFmtId="10" fontId="13" fillId="3" borderId="17" xfId="0" applyNumberFormat="1" applyFont="1" applyFill="1" applyBorder="1" applyAlignment="1">
      <alignment vertical="center"/>
    </xf>
    <xf numFmtId="3" fontId="13" fillId="3" borderId="18" xfId="0" applyNumberFormat="1" applyFont="1" applyFill="1" applyBorder="1" applyAlignment="1">
      <alignment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vertical="center"/>
    </xf>
    <xf numFmtId="10" fontId="13" fillId="3" borderId="36" xfId="0" applyNumberFormat="1" applyFont="1" applyFill="1" applyBorder="1" applyAlignment="1">
      <alignment vertical="center"/>
    </xf>
    <xf numFmtId="3" fontId="13" fillId="3" borderId="37" xfId="0" applyNumberFormat="1" applyFont="1" applyFill="1" applyBorder="1" applyAlignment="1">
      <alignment vertical="center"/>
    </xf>
    <xf numFmtId="0" fontId="49" fillId="0" borderId="0" xfId="0" applyFont="1"/>
    <xf numFmtId="164" fontId="49" fillId="0" borderId="0" xfId="3" applyFont="1"/>
    <xf numFmtId="4" fontId="13" fillId="0" borderId="21" xfId="0" applyNumberFormat="1" applyFont="1" applyBorder="1"/>
    <xf numFmtId="0" fontId="2" fillId="0" borderId="38" xfId="0" applyFont="1" applyBorder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0" xfId="0" applyFont="1" applyBorder="1"/>
    <xf numFmtId="0" fontId="13" fillId="0" borderId="0" xfId="0" applyFont="1"/>
    <xf numFmtId="0" fontId="13" fillId="0" borderId="21" xfId="0" applyFont="1" applyBorder="1"/>
    <xf numFmtId="0" fontId="2" fillId="0" borderId="20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43" fillId="0" borderId="38" xfId="0" applyFont="1" applyBorder="1"/>
    <xf numFmtId="0" fontId="43" fillId="0" borderId="1" xfId="0" applyFont="1" applyBorder="1"/>
    <xf numFmtId="0" fontId="49" fillId="0" borderId="1" xfId="0" applyFont="1" applyBorder="1" applyAlignment="1">
      <alignment horizontal="center"/>
    </xf>
    <xf numFmtId="10" fontId="43" fillId="0" borderId="1" xfId="0" applyNumberFormat="1" applyFont="1" applyBorder="1"/>
    <xf numFmtId="4" fontId="43" fillId="0" borderId="39" xfId="0" applyNumberFormat="1" applyFont="1" applyBorder="1"/>
    <xf numFmtId="0" fontId="13" fillId="0" borderId="20" xfId="0" applyFont="1" applyBorder="1" applyAlignment="1">
      <alignment vertical="center"/>
    </xf>
    <xf numFmtId="0" fontId="13" fillId="0" borderId="0" xfId="0" applyFont="1" applyAlignment="1">
      <alignment vertical="center"/>
    </xf>
    <xf numFmtId="3" fontId="2" fillId="0" borderId="0" xfId="0" applyNumberFormat="1" applyFont="1"/>
    <xf numFmtId="0" fontId="43" fillId="0" borderId="21" xfId="0" applyFont="1" applyBorder="1"/>
    <xf numFmtId="0" fontId="2" fillId="0" borderId="20" xfId="0" applyFont="1" applyBorder="1" applyAlignment="1">
      <alignment vertical="center"/>
    </xf>
    <xf numFmtId="0" fontId="2" fillId="0" borderId="0" xfId="0" applyFont="1" applyAlignment="1">
      <alignment vertical="center"/>
    </xf>
    <xf numFmtId="4" fontId="43" fillId="0" borderId="21" xfId="0" applyNumberFormat="1" applyFont="1" applyBorder="1"/>
    <xf numFmtId="0" fontId="13" fillId="0" borderId="40" xfId="0" applyFont="1" applyBorder="1" applyAlignment="1">
      <alignment horizontal="left" vertical="center"/>
    </xf>
    <xf numFmtId="0" fontId="13" fillId="0" borderId="41" xfId="0" applyFont="1" applyBorder="1" applyAlignment="1">
      <alignment horizontal="left" vertical="center"/>
    </xf>
    <xf numFmtId="3" fontId="13" fillId="0" borderId="41" xfId="0" applyNumberFormat="1" applyFont="1" applyBorder="1"/>
    <xf numFmtId="0" fontId="43" fillId="0" borderId="41" xfId="0" applyFont="1" applyBorder="1"/>
    <xf numFmtId="0" fontId="43" fillId="0" borderId="42" xfId="0" applyFont="1" applyBorder="1"/>
    <xf numFmtId="10" fontId="43" fillId="0" borderId="0" xfId="0" applyNumberFormat="1" applyFont="1"/>
    <xf numFmtId="0" fontId="51" fillId="15" borderId="3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3" fillId="16" borderId="2" xfId="0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0" fillId="17" borderId="0" xfId="0" applyFill="1"/>
    <xf numFmtId="0" fontId="54" fillId="17" borderId="0" xfId="0" applyFont="1" applyFill="1"/>
    <xf numFmtId="0" fontId="3" fillId="17" borderId="0" xfId="0" applyFont="1" applyFill="1" applyAlignment="1">
      <alignment vertical="top"/>
    </xf>
    <xf numFmtId="0" fontId="52" fillId="17" borderId="0" xfId="0" applyFont="1" applyFill="1"/>
    <xf numFmtId="0" fontId="55" fillId="17" borderId="0" xfId="0" applyFont="1" applyFill="1" applyAlignment="1">
      <alignment horizontal="center" vertical="center"/>
    </xf>
    <xf numFmtId="0" fontId="55" fillId="17" borderId="0" xfId="0" applyFont="1" applyFill="1" applyAlignment="1">
      <alignment vertical="center" wrapText="1"/>
    </xf>
    <xf numFmtId="0" fontId="0" fillId="0" borderId="0" xfId="0" applyAlignment="1">
      <alignment vertical="top"/>
    </xf>
    <xf numFmtId="49" fontId="0" fillId="17" borderId="0" xfId="0" applyNumberFormat="1" applyFill="1"/>
    <xf numFmtId="0" fontId="1" fillId="17" borderId="0" xfId="0" quotePrefix="1" applyFont="1" applyFill="1"/>
    <xf numFmtId="49" fontId="1" fillId="17" borderId="0" xfId="0" applyNumberFormat="1" applyFont="1" applyFill="1"/>
    <xf numFmtId="0" fontId="0" fillId="17" borderId="0" xfId="0" applyFill="1" applyAlignment="1">
      <alignment vertical="top"/>
    </xf>
    <xf numFmtId="0" fontId="0" fillId="17" borderId="0" xfId="0" quotePrefix="1" applyFill="1"/>
    <xf numFmtId="0" fontId="0" fillId="17" borderId="0" xfId="0" applyFill="1" applyAlignment="1">
      <alignment horizontal="left" vertical="top"/>
    </xf>
    <xf numFmtId="0" fontId="0" fillId="18" borderId="0" xfId="0" applyFill="1"/>
    <xf numFmtId="0" fontId="52" fillId="0" borderId="0" xfId="0" applyFont="1"/>
    <xf numFmtId="0" fontId="54" fillId="0" borderId="0" xfId="0" applyFont="1"/>
    <xf numFmtId="43" fontId="0" fillId="0" borderId="0" xfId="1" applyFont="1"/>
    <xf numFmtId="0" fontId="55" fillId="0" borderId="0" xfId="0" applyFont="1" applyAlignment="1">
      <alignment horizontal="center" vertical="center"/>
    </xf>
    <xf numFmtId="0" fontId="55" fillId="0" borderId="0" xfId="0" applyFont="1" applyAlignment="1">
      <alignment vertical="center" wrapText="1"/>
    </xf>
    <xf numFmtId="3" fontId="0" fillId="0" borderId="0" xfId="0" applyNumberFormat="1"/>
    <xf numFmtId="0" fontId="3" fillId="0" borderId="0" xfId="0" applyFont="1" applyAlignment="1">
      <alignment vertical="top"/>
    </xf>
    <xf numFmtId="49" fontId="0" fillId="0" borderId="0" xfId="0" applyNumberFormat="1"/>
    <xf numFmtId="0" fontId="0" fillId="17" borderId="0" xfId="1" applyNumberFormat="1" applyFont="1" applyFill="1"/>
    <xf numFmtId="0" fontId="0" fillId="0" borderId="0" xfId="0" quotePrefix="1"/>
    <xf numFmtId="0" fontId="0" fillId="0" borderId="0" xfId="0" applyAlignment="1">
      <alignment horizontal="left" vertical="top"/>
    </xf>
    <xf numFmtId="164" fontId="0" fillId="0" borderId="0" xfId="3" applyFont="1"/>
    <xf numFmtId="43" fontId="0" fillId="0" borderId="0" xfId="0" applyNumberFormat="1"/>
    <xf numFmtId="1" fontId="0" fillId="0" borderId="0" xfId="0" applyNumberFormat="1"/>
    <xf numFmtId="41" fontId="0" fillId="0" borderId="0" xfId="2" applyFont="1" applyFill="1"/>
    <xf numFmtId="49" fontId="0" fillId="0" borderId="0" xfId="0" quotePrefix="1" applyNumberFormat="1"/>
    <xf numFmtId="41" fontId="52" fillId="0" borderId="0" xfId="2" applyFont="1" applyFill="1"/>
    <xf numFmtId="49" fontId="52" fillId="0" borderId="0" xfId="0" quotePrefix="1" applyNumberFormat="1" applyFont="1"/>
    <xf numFmtId="0" fontId="52" fillId="0" borderId="0" xfId="0" quotePrefix="1" applyFont="1"/>
    <xf numFmtId="1" fontId="52" fillId="0" borderId="0" xfId="0" applyNumberFormat="1" applyFont="1"/>
    <xf numFmtId="0" fontId="0" fillId="0" borderId="2" xfId="0" applyBorder="1" applyAlignment="1">
      <alignment vertical="top"/>
    </xf>
    <xf numFmtId="49" fontId="0" fillId="0" borderId="0" xfId="0" applyNumberFormat="1" applyAlignment="1">
      <alignment horizontal="left" vertical="top"/>
    </xf>
    <xf numFmtId="0" fontId="52" fillId="18" borderId="0" xfId="0" applyFont="1" applyFill="1"/>
    <xf numFmtId="0" fontId="54" fillId="18" borderId="0" xfId="0" applyFont="1" applyFill="1"/>
    <xf numFmtId="0" fontId="55" fillId="18" borderId="0" xfId="0" applyFont="1" applyFill="1" applyAlignment="1">
      <alignment horizontal="center" vertical="center"/>
    </xf>
    <xf numFmtId="0" fontId="55" fillId="18" borderId="0" xfId="0" applyFont="1" applyFill="1" applyAlignment="1">
      <alignment vertical="center" wrapText="1"/>
    </xf>
    <xf numFmtId="0" fontId="0" fillId="19" borderId="0" xfId="0" applyFill="1" applyAlignment="1">
      <alignment vertical="top"/>
    </xf>
    <xf numFmtId="49" fontId="0" fillId="18" borderId="0" xfId="0" applyNumberFormat="1" applyFill="1"/>
    <xf numFmtId="0" fontId="0" fillId="18" borderId="0" xfId="0" applyFill="1" applyAlignment="1">
      <alignment vertical="top"/>
    </xf>
    <xf numFmtId="0" fontId="0" fillId="18" borderId="0" xfId="0" quotePrefix="1" applyFill="1"/>
    <xf numFmtId="49" fontId="0" fillId="18" borderId="0" xfId="0" applyNumberFormat="1" applyFill="1" applyAlignment="1">
      <alignment horizontal="left" vertical="top"/>
    </xf>
    <xf numFmtId="0" fontId="0" fillId="18" borderId="0" xfId="0" applyFill="1" applyAlignment="1">
      <alignment horizontal="left" vertical="top"/>
    </xf>
    <xf numFmtId="41" fontId="52" fillId="18" borderId="0" xfId="2" applyFont="1" applyFill="1"/>
    <xf numFmtId="49" fontId="52" fillId="18" borderId="0" xfId="0" quotePrefix="1" applyNumberFormat="1" applyFont="1" applyFill="1"/>
    <xf numFmtId="0" fontId="52" fillId="18" borderId="0" xfId="0" quotePrefix="1" applyFont="1" applyFill="1"/>
    <xf numFmtId="1" fontId="52" fillId="18" borderId="0" xfId="0" applyNumberFormat="1" applyFont="1" applyFill="1"/>
    <xf numFmtId="41" fontId="0" fillId="18" borderId="0" xfId="2" applyFont="1" applyFill="1"/>
    <xf numFmtId="49" fontId="0" fillId="18" borderId="0" xfId="0" quotePrefix="1" applyNumberFormat="1" applyFill="1"/>
    <xf numFmtId="0" fontId="0" fillId="20" borderId="0" xfId="0" applyFill="1" applyAlignment="1">
      <alignment vertical="top"/>
    </xf>
    <xf numFmtId="0" fontId="13" fillId="0" borderId="8" xfId="0" applyFont="1" applyBorder="1" applyAlignment="1">
      <alignment horizontal="center"/>
    </xf>
    <xf numFmtId="10" fontId="3" fillId="3" borderId="8" xfId="0" applyNumberFormat="1" applyFont="1" applyFill="1" applyBorder="1"/>
    <xf numFmtId="186" fontId="43" fillId="0" borderId="0" xfId="1" applyNumberFormat="1" applyFont="1"/>
    <xf numFmtId="0" fontId="43" fillId="21" borderId="0" xfId="0" applyFont="1" applyFill="1"/>
    <xf numFmtId="0" fontId="49" fillId="21" borderId="0" xfId="0" applyFont="1" applyFill="1" applyAlignment="1">
      <alignment horizontal="center"/>
    </xf>
    <xf numFmtId="186" fontId="43" fillId="21" borderId="0" xfId="1" applyNumberFormat="1" applyFont="1" applyFill="1"/>
    <xf numFmtId="43" fontId="43" fillId="0" borderId="0" xfId="0" applyNumberFormat="1" applyFont="1"/>
    <xf numFmtId="0" fontId="49" fillId="21" borderId="0" xfId="0" applyFont="1" applyFill="1"/>
    <xf numFmtId="43" fontId="49" fillId="21" borderId="0" xfId="1" applyFont="1" applyFill="1"/>
    <xf numFmtId="186" fontId="43" fillId="0" borderId="0" xfId="0" applyNumberFormat="1" applyFont="1"/>
    <xf numFmtId="186" fontId="49" fillId="21" borderId="0" xfId="1" applyNumberFormat="1" applyFont="1" applyFill="1"/>
    <xf numFmtId="186" fontId="49" fillId="21" borderId="0" xfId="0" applyNumberFormat="1" applyFont="1" applyFill="1"/>
    <xf numFmtId="183" fontId="13" fillId="0" borderId="2" xfId="20" applyNumberFormat="1" applyFont="1" applyBorder="1" applyAlignment="1">
      <alignment horizontal="right" vertical="center"/>
    </xf>
    <xf numFmtId="0" fontId="3" fillId="0" borderId="20" xfId="0" applyFont="1" applyBorder="1" applyAlignment="1">
      <alignment wrapText="1"/>
    </xf>
    <xf numFmtId="0" fontId="3" fillId="0" borderId="21" xfId="0" applyFont="1" applyBorder="1"/>
    <xf numFmtId="43" fontId="43" fillId="0" borderId="0" xfId="1" applyFont="1"/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Alignment="1">
      <alignment horizontal="right"/>
    </xf>
    <xf numFmtId="0" fontId="3" fillId="0" borderId="0" xfId="4" applyFont="1" applyAlignment="1">
      <alignment horizontal="left" vertical="center"/>
    </xf>
    <xf numFmtId="184" fontId="34" fillId="0" borderId="0" xfId="4" applyNumberFormat="1" applyFont="1" applyAlignment="1">
      <alignment horizontal="right" vertical="center"/>
    </xf>
    <xf numFmtId="0" fontId="18" fillId="12" borderId="0" xfId="4" applyFont="1" applyFill="1" applyAlignment="1">
      <alignment horizontal="left" vertical="center" wrapText="1"/>
    </xf>
    <xf numFmtId="183" fontId="34" fillId="0" borderId="0" xfId="6" applyNumberFormat="1" applyFont="1" applyBorder="1" applyAlignment="1">
      <alignment horizontal="right" vertical="center"/>
    </xf>
    <xf numFmtId="0" fontId="40" fillId="0" borderId="0" xfId="4" applyFont="1" applyAlignment="1">
      <alignment horizontal="left" vertical="center" wrapText="1"/>
    </xf>
    <xf numFmtId="0" fontId="40" fillId="4" borderId="0" xfId="4" applyFont="1" applyFill="1" applyAlignment="1">
      <alignment horizontal="left" vertical="center" wrapText="1"/>
    </xf>
    <xf numFmtId="0" fontId="13" fillId="10" borderId="10" xfId="4" applyFont="1" applyFill="1" applyBorder="1" applyAlignment="1">
      <alignment horizontal="left" vertical="center" wrapText="1"/>
    </xf>
    <xf numFmtId="0" fontId="18" fillId="8" borderId="0" xfId="4" applyFont="1" applyFill="1" applyAlignment="1">
      <alignment horizontal="left" vertical="center" wrapText="1"/>
    </xf>
    <xf numFmtId="183" fontId="34" fillId="0" borderId="0" xfId="4" applyNumberFormat="1" applyFont="1" applyAlignment="1">
      <alignment horizontal="right" vertical="center"/>
    </xf>
    <xf numFmtId="0" fontId="18" fillId="0" borderId="0" xfId="4" applyFont="1" applyAlignment="1">
      <alignment horizontal="left" vertical="center" wrapText="1"/>
    </xf>
    <xf numFmtId="4" fontId="18" fillId="4" borderId="2" xfId="4" applyNumberFormat="1" applyFont="1" applyFill="1" applyBorder="1" applyAlignment="1">
      <alignment horizontal="center" vertical="center" wrapText="1"/>
    </xf>
    <xf numFmtId="183" fontId="34" fillId="0" borderId="0" xfId="4" applyNumberFormat="1" applyFont="1" applyAlignment="1">
      <alignment horizontal="center" vertical="center"/>
    </xf>
    <xf numFmtId="10" fontId="34" fillId="0" borderId="0" xfId="4" applyNumberFormat="1" applyFont="1" applyAlignment="1">
      <alignment horizontal="center" vertical="center"/>
    </xf>
    <xf numFmtId="0" fontId="18" fillId="4" borderId="2" xfId="4" applyFont="1" applyFill="1" applyBorder="1" applyAlignment="1">
      <alignment horizontal="center" vertical="center"/>
    </xf>
    <xf numFmtId="0" fontId="21" fillId="4" borderId="2" xfId="6" applyNumberFormat="1" applyFont="1" applyFill="1" applyBorder="1" applyAlignment="1">
      <alignment horizontal="center" vertical="center" wrapText="1"/>
    </xf>
    <xf numFmtId="0" fontId="18" fillId="4" borderId="2" xfId="4" applyFont="1" applyFill="1" applyBorder="1" applyAlignment="1">
      <alignment horizontal="center" vertical="center" wrapText="1"/>
    </xf>
    <xf numFmtId="0" fontId="18" fillId="4" borderId="3" xfId="4" applyFont="1" applyFill="1" applyBorder="1" applyAlignment="1">
      <alignment horizontal="center" vertical="center" wrapText="1"/>
    </xf>
    <xf numFmtId="0" fontId="18" fillId="4" borderId="6" xfId="4" applyFont="1" applyFill="1" applyBorder="1" applyAlignment="1">
      <alignment horizontal="center" vertical="center" wrapText="1"/>
    </xf>
    <xf numFmtId="4" fontId="18" fillId="4" borderId="3" xfId="4" applyNumberFormat="1" applyFont="1" applyFill="1" applyBorder="1" applyAlignment="1">
      <alignment horizontal="center" vertical="center" wrapText="1"/>
    </xf>
    <xf numFmtId="4" fontId="18" fillId="4" borderId="5" xfId="4" applyNumberFormat="1" applyFont="1" applyFill="1" applyBorder="1" applyAlignment="1">
      <alignment horizontal="center" vertical="center" wrapText="1"/>
    </xf>
    <xf numFmtId="4" fontId="18" fillId="4" borderId="6" xfId="4" applyNumberFormat="1" applyFont="1" applyFill="1" applyBorder="1" applyAlignment="1">
      <alignment horizontal="center" vertical="center" wrapText="1"/>
    </xf>
    <xf numFmtId="0" fontId="7" fillId="0" borderId="0" xfId="4" applyFont="1" applyAlignment="1">
      <alignment horizontal="left" vertical="center" wrapText="1"/>
    </xf>
    <xf numFmtId="0" fontId="16" fillId="0" borderId="2" xfId="4" applyFont="1" applyBorder="1" applyAlignment="1">
      <alignment horizontal="left" vertical="center" wrapText="1"/>
    </xf>
    <xf numFmtId="0" fontId="15" fillId="0" borderId="0" xfId="4" applyFont="1" applyAlignment="1">
      <alignment horizontal="right" vertical="top"/>
    </xf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horizontal="left" vertical="center"/>
    </xf>
    <xf numFmtId="168" fontId="17" fillId="0" borderId="0" xfId="7" applyNumberFormat="1" applyFont="1" applyFill="1" applyBorder="1" applyAlignment="1">
      <alignment horizontal="left" vertical="center"/>
    </xf>
    <xf numFmtId="4" fontId="19" fillId="0" borderId="0" xfId="4" applyNumberFormat="1" applyFont="1" applyAlignment="1">
      <alignment horizontal="center" vertical="center"/>
    </xf>
    <xf numFmtId="0" fontId="18" fillId="3" borderId="3" xfId="8" applyFont="1" applyFill="1" applyBorder="1" applyAlignment="1">
      <alignment horizontal="center" vertical="center"/>
    </xf>
    <xf numFmtId="0" fontId="18" fillId="3" borderId="5" xfId="8" applyFont="1" applyFill="1" applyBorder="1" applyAlignment="1">
      <alignment horizontal="center" vertical="center"/>
    </xf>
    <xf numFmtId="0" fontId="18" fillId="3" borderId="6" xfId="8" applyFont="1" applyFill="1" applyBorder="1" applyAlignment="1">
      <alignment horizontal="center" vertical="center"/>
    </xf>
    <xf numFmtId="0" fontId="3" fillId="0" borderId="2" xfId="4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7" fillId="0" borderId="0" xfId="4" applyFont="1" applyAlignment="1">
      <alignment horizontal="center"/>
    </xf>
    <xf numFmtId="0" fontId="9" fillId="0" borderId="1" xfId="4" applyFont="1" applyBorder="1" applyAlignment="1">
      <alignment horizontal="center"/>
    </xf>
    <xf numFmtId="0" fontId="15" fillId="0" borderId="0" xfId="4" applyFont="1" applyAlignment="1">
      <alignment horizontal="center" vertical="top" wrapText="1"/>
    </xf>
    <xf numFmtId="0" fontId="2" fillId="0" borderId="1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3" fillId="3" borderId="16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35" xfId="0" applyFont="1" applyFill="1" applyBorder="1" applyAlignment="1">
      <alignment horizontal="left" vertical="center"/>
    </xf>
    <xf numFmtId="0" fontId="13" fillId="3" borderId="36" xfId="0" applyFont="1" applyFill="1" applyBorder="1" applyAlignment="1">
      <alignment horizontal="left" vertical="center"/>
    </xf>
    <xf numFmtId="0" fontId="50" fillId="0" borderId="20" xfId="0" applyFont="1" applyBorder="1" applyAlignment="1">
      <alignment horizontal="center" wrapText="1"/>
    </xf>
    <xf numFmtId="0" fontId="50" fillId="0" borderId="0" xfId="0" applyFont="1" applyAlignment="1">
      <alignment horizontal="center" wrapText="1"/>
    </xf>
    <xf numFmtId="0" fontId="50" fillId="0" borderId="21" xfId="0" applyFont="1" applyBorder="1" applyAlignment="1">
      <alignment horizontal="center" wrapText="1"/>
    </xf>
    <xf numFmtId="0" fontId="13" fillId="0" borderId="20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21" xfId="0" applyFont="1" applyBorder="1" applyAlignment="1">
      <alignment horizontal="left" wrapText="1"/>
    </xf>
    <xf numFmtId="0" fontId="13" fillId="0" borderId="38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39" xfId="0" applyFont="1" applyBorder="1" applyAlignment="1">
      <alignment horizontal="left" wrapText="1"/>
    </xf>
    <xf numFmtId="0" fontId="43" fillId="0" borderId="16" xfId="0" applyFont="1" applyBorder="1" applyAlignment="1">
      <alignment horizontal="center"/>
    </xf>
    <xf numFmtId="0" fontId="43" fillId="0" borderId="17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2" xfId="0" applyFont="1" applyBorder="1" applyAlignment="1">
      <alignment horizontal="center"/>
    </xf>
    <xf numFmtId="0" fontId="44" fillId="0" borderId="17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5" fillId="0" borderId="18" xfId="19" applyFont="1" applyBorder="1" applyAlignment="1">
      <alignment horizontal="left" vertical="center" wrapText="1"/>
    </xf>
    <xf numFmtId="0" fontId="45" fillId="0" borderId="19" xfId="19" applyFont="1" applyBorder="1" applyAlignment="1">
      <alignment horizontal="left" vertical="center" wrapText="1"/>
    </xf>
    <xf numFmtId="0" fontId="43" fillId="0" borderId="0" xfId="0" applyFont="1" applyAlignment="1">
      <alignment horizontal="center"/>
    </xf>
    <xf numFmtId="0" fontId="13" fillId="3" borderId="20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21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47" fillId="0" borderId="8" xfId="0" applyFont="1" applyBorder="1" applyAlignment="1">
      <alignment horizontal="center" wrapText="1"/>
    </xf>
    <xf numFmtId="10" fontId="2" fillId="0" borderId="8" xfId="0" applyNumberFormat="1" applyFont="1" applyBorder="1" applyAlignment="1">
      <alignment horizontal="center"/>
    </xf>
    <xf numFmtId="10" fontId="2" fillId="0" borderId="22" xfId="0" applyNumberFormat="1" applyFont="1" applyBorder="1" applyAlignment="1">
      <alignment horizontal="center"/>
    </xf>
    <xf numFmtId="0" fontId="13" fillId="3" borderId="26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52" fillId="18" borderId="0" xfId="0" applyFont="1" applyFill="1"/>
    <xf numFmtId="0" fontId="52" fillId="0" borderId="0" xfId="0" applyFont="1"/>
    <xf numFmtId="0" fontId="52" fillId="17" borderId="0" xfId="0" applyFont="1" applyFill="1"/>
    <xf numFmtId="0" fontId="57" fillId="0" borderId="0" xfId="0" applyFont="1" applyAlignment="1">
      <alignment horizontal="center"/>
    </xf>
    <xf numFmtId="0" fontId="9" fillId="0" borderId="20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9" fillId="0" borderId="21" xfId="0" applyFont="1" applyBorder="1" applyAlignment="1">
      <alignment horizontal="left" wrapText="1"/>
    </xf>
    <xf numFmtId="0" fontId="9" fillId="0" borderId="38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39" xfId="0" applyFont="1" applyBorder="1" applyAlignment="1">
      <alignment horizontal="left" wrapText="1"/>
    </xf>
    <xf numFmtId="0" fontId="18" fillId="0" borderId="8" xfId="0" applyFont="1" applyBorder="1" applyAlignment="1">
      <alignment horizontal="center" wrapText="1"/>
    </xf>
    <xf numFmtId="0" fontId="56" fillId="0" borderId="17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/>
    </xf>
  </cellXfs>
  <cellStyles count="21">
    <cellStyle name="Millares" xfId="1" builtinId="3"/>
    <cellStyle name="Millares [0]" xfId="2" builtinId="6"/>
    <cellStyle name="Millares 27" xfId="11" xr:uid="{D3AFAE3F-8121-4912-8586-794DFD02FD96}"/>
    <cellStyle name="Millares 27 2" xfId="12" xr:uid="{09E98DE5-0C50-4E3F-968D-A3A2712C3E17}"/>
    <cellStyle name="Millares 5" xfId="18" xr:uid="{65011097-A1AA-49B8-AF78-D2B2122FACBC}"/>
    <cellStyle name="Moneda [0]" xfId="3" builtinId="7"/>
    <cellStyle name="Moneda [0] 2" xfId="5" xr:uid="{C314A26F-BDF7-4539-8EF4-BEB69F3A5E37}"/>
    <cellStyle name="Moneda [0] 2 2" xfId="17" xr:uid="{2E26355E-E87A-41A6-BC78-16DA561C47F2}"/>
    <cellStyle name="Moneda [0] 4" xfId="16" xr:uid="{0F0BB47C-D616-44A8-AB30-3D0E84285742}"/>
    <cellStyle name="Moneda 3" xfId="7" xr:uid="{977DC001-C920-4024-928B-3BA44BB2FAEF}"/>
    <cellStyle name="Moneda 4" xfId="15" xr:uid="{DD520437-3436-455A-9D57-C3A38E06726C}"/>
    <cellStyle name="Normal" xfId="0" builtinId="0"/>
    <cellStyle name="Normal 12" xfId="4" xr:uid="{0B93F354-65B7-459D-A374-4C4553789BFC}"/>
    <cellStyle name="Normal 16" xfId="13" xr:uid="{8A3A7FD8-A7C9-498B-8880-71FD2A48B8AF}"/>
    <cellStyle name="Normal 2 10 2" xfId="8" xr:uid="{8D688751-BAC2-4037-9A6D-84B3B80EDCF9}"/>
    <cellStyle name="Normal 2 2 2" xfId="9" xr:uid="{CAA9ADEE-DB32-4756-B3C3-BC1A800BD648}"/>
    <cellStyle name="Normal 2 2 4" xfId="10" xr:uid="{33BB585F-34A8-40BA-95BF-713C11725769}"/>
    <cellStyle name="Normal 2 3" xfId="14" xr:uid="{14FE9275-6DA6-4780-9E44-FEBDB410957F}"/>
    <cellStyle name="Normal 4" xfId="20" xr:uid="{4281E9AA-1035-46E4-A4E7-09F062DBF594}"/>
    <cellStyle name="Normal 5" xfId="19" xr:uid="{88A78266-4567-49D3-ABB5-CCC95F17932F}"/>
    <cellStyle name="Porcentaje 2 3" xfId="6" xr:uid="{8581AD9C-9E66-44AC-8C4D-05A62ABEE5B7}"/>
  </cellStyles>
  <dxfs count="9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742949</xdr:colOff>
      <xdr:row>5</xdr:row>
      <xdr:rowOff>114300</xdr:rowOff>
    </xdr:from>
    <xdr:to>
      <xdr:col>14</xdr:col>
      <xdr:colOff>857249</xdr:colOff>
      <xdr:row>9</xdr:row>
      <xdr:rowOff>99125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B68F7D-C257-43E9-A8AF-AC157C729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49" y="388620"/>
          <a:ext cx="1394460" cy="754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95251</xdr:rowOff>
    </xdr:from>
    <xdr:to>
      <xdr:col>0</xdr:col>
      <xdr:colOff>715275</xdr:colOff>
      <xdr:row>3</xdr:row>
      <xdr:rowOff>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554B16-3CE4-4B79-884C-212FFDA25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95251"/>
          <a:ext cx="625740" cy="4533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47625</xdr:rowOff>
    </xdr:from>
    <xdr:to>
      <xdr:col>0</xdr:col>
      <xdr:colOff>720990</xdr:colOff>
      <xdr:row>3</xdr:row>
      <xdr:rowOff>60960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2CF7FD-20C7-46EF-AECF-E4E3BC91A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7625"/>
          <a:ext cx="640980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civinserver\contratos%202018\CTO.%20N&#186;.%203841-2018%20CONSORCIO%20SANTA%20BIBANA%20-%20IDRD\PRESUPUESTO%20SANTA%20BIBIANA\CSSBB-V0A-BALANCE%20IDRD3841-18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TO%20335-2022%20CD-3\Preacta%20No.6%20-%20FDLBOSA\Acta%20No.6%20FDLBOSA%20V-8%20.xlsx" TargetMode="External"/><Relationship Id="rId1" Type="http://schemas.openxmlformats.org/officeDocument/2006/relationships/externalLinkPath" Target="file:///D:\CTO%20335-2022%20CD-3\Preacta%20No.6%20-%20FDLBOSA\Acta%20No.6%20FDLBOSA%20V-8%20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CONTABILIDAD%202024\3.%20CONTRATOS%20JURIDICOS\CTO%20335-2022%20PROMCIVILES%20S.A.S%20Y%20CTO%20337%20INGECON%20SAS\LIQUIDACIONES\CORTE%205\LIQUIDACIONES-y.xlsx" TargetMode="External"/><Relationship Id="rId1" Type="http://schemas.openxmlformats.org/officeDocument/2006/relationships/externalLinkPath" Target="/CONTABILIDAD%202024/3.%20CONTRATOS%20JURIDICOS/CTO%20335-2022%20PROMCIVILES%20S.A.S%20Y%20CTO%20337%20INGECON%20SAS/LIQUIDACIONES/CORTE%205/LIQUIDACIONES-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Parque Bosa"/>
      <sheetName val="Resumen Parques"/>
      <sheetName val="Acta Recibo Parcial"/>
      <sheetName val="Acta General"/>
      <sheetName val="07-171 Capilla"/>
      <sheetName val="Meno 07-171"/>
      <sheetName val="07-106 Carbonel"/>
      <sheetName val="Meno 07-106"/>
      <sheetName val="07-382 Brasil"/>
      <sheetName val="Meno 07-382"/>
      <sheetName val="07-408 Porvenir"/>
      <sheetName val="Meno 07-408"/>
    </sheetNames>
    <sheetDataSet>
      <sheetData sheetId="0"/>
      <sheetData sheetId="1"/>
      <sheetData sheetId="2"/>
      <sheetData sheetId="3"/>
      <sheetData sheetId="4">
        <row r="29">
          <cell r="L29">
            <v>3756.05</v>
          </cell>
          <cell r="Q29">
            <v>3756.05</v>
          </cell>
          <cell r="S29">
            <v>0</v>
          </cell>
          <cell r="U29">
            <v>0</v>
          </cell>
          <cell r="W29">
            <v>0</v>
          </cell>
          <cell r="Y29">
            <v>0</v>
          </cell>
          <cell r="AA29">
            <v>0</v>
          </cell>
          <cell r="AC29">
            <v>0</v>
          </cell>
        </row>
        <row r="30">
          <cell r="L30">
            <v>875.91</v>
          </cell>
          <cell r="Q30">
            <v>261.13</v>
          </cell>
          <cell r="S30">
            <v>31.92</v>
          </cell>
          <cell r="U30">
            <v>336.41</v>
          </cell>
          <cell r="W30">
            <v>127.87</v>
          </cell>
          <cell r="Y30">
            <v>0</v>
          </cell>
          <cell r="AA30">
            <v>118.58</v>
          </cell>
          <cell r="AC30">
            <v>0</v>
          </cell>
        </row>
        <row r="31">
          <cell r="L31">
            <v>264.5</v>
          </cell>
          <cell r="Q31">
            <v>200.74</v>
          </cell>
          <cell r="S31">
            <v>0</v>
          </cell>
          <cell r="U31">
            <v>63.76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</row>
        <row r="33">
          <cell r="L33">
            <v>0</v>
          </cell>
          <cell r="Q33">
            <v>0</v>
          </cell>
          <cell r="S33">
            <v>0</v>
          </cell>
          <cell r="U33">
            <v>0</v>
          </cell>
          <cell r="W33">
            <v>0</v>
          </cell>
          <cell r="Y33">
            <v>0</v>
          </cell>
          <cell r="AA33">
            <v>0</v>
          </cell>
          <cell r="AC33">
            <v>0</v>
          </cell>
        </row>
        <row r="34">
          <cell r="L34">
            <v>254.44</v>
          </cell>
          <cell r="Q34">
            <v>232.29</v>
          </cell>
          <cell r="S34">
            <v>14.63</v>
          </cell>
          <cell r="U34">
            <v>0</v>
          </cell>
          <cell r="W34">
            <v>7.52</v>
          </cell>
          <cell r="Y34">
            <v>0</v>
          </cell>
          <cell r="AA34">
            <v>0</v>
          </cell>
          <cell r="AC34">
            <v>0</v>
          </cell>
        </row>
        <row r="35">
          <cell r="L35">
            <v>0</v>
          </cell>
          <cell r="Q35">
            <v>0</v>
          </cell>
          <cell r="S35">
            <v>0</v>
          </cell>
          <cell r="U35">
            <v>0</v>
          </cell>
          <cell r="W35">
            <v>0</v>
          </cell>
          <cell r="Y35">
            <v>0</v>
          </cell>
          <cell r="AA35">
            <v>0</v>
          </cell>
          <cell r="AC35">
            <v>0</v>
          </cell>
        </row>
        <row r="37">
          <cell r="L37">
            <v>0</v>
          </cell>
          <cell r="Q37">
            <v>0</v>
          </cell>
          <cell r="S37">
            <v>0</v>
          </cell>
          <cell r="U37">
            <v>0</v>
          </cell>
          <cell r="W37">
            <v>0</v>
          </cell>
          <cell r="Y37">
            <v>0</v>
          </cell>
          <cell r="AA37">
            <v>0</v>
          </cell>
          <cell r="AC37">
            <v>0</v>
          </cell>
        </row>
        <row r="38">
          <cell r="L38">
            <v>8</v>
          </cell>
          <cell r="Q38">
            <v>8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A38">
            <v>0</v>
          </cell>
          <cell r="AC38">
            <v>0</v>
          </cell>
        </row>
        <row r="39">
          <cell r="L39">
            <v>0</v>
          </cell>
          <cell r="Q39">
            <v>0</v>
          </cell>
          <cell r="S39">
            <v>0</v>
          </cell>
          <cell r="U39">
            <v>0</v>
          </cell>
          <cell r="W39">
            <v>0</v>
          </cell>
          <cell r="Y39">
            <v>0</v>
          </cell>
          <cell r="AA39">
            <v>0</v>
          </cell>
          <cell r="AC39">
            <v>0</v>
          </cell>
        </row>
        <row r="40">
          <cell r="L40">
            <v>5</v>
          </cell>
          <cell r="Q40">
            <v>5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A40">
            <v>0</v>
          </cell>
          <cell r="AC40">
            <v>0</v>
          </cell>
        </row>
        <row r="42">
          <cell r="L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A42">
            <v>0</v>
          </cell>
          <cell r="AC42">
            <v>0</v>
          </cell>
        </row>
        <row r="45">
          <cell r="L45">
            <v>781.94</v>
          </cell>
          <cell r="Q45">
            <v>166.93</v>
          </cell>
          <cell r="S45">
            <v>115.52</v>
          </cell>
          <cell r="U45">
            <v>294.08999999999997</v>
          </cell>
          <cell r="W45">
            <v>90.67</v>
          </cell>
          <cell r="Y45">
            <v>0</v>
          </cell>
          <cell r="AA45">
            <v>114.73</v>
          </cell>
          <cell r="AC45">
            <v>0</v>
          </cell>
        </row>
        <row r="46">
          <cell r="L46">
            <v>781.94</v>
          </cell>
          <cell r="Q46">
            <v>217.01</v>
          </cell>
          <cell r="S46">
            <v>150.18</v>
          </cell>
          <cell r="U46">
            <v>382.32</v>
          </cell>
          <cell r="W46">
            <v>0</v>
          </cell>
          <cell r="Y46">
            <v>0</v>
          </cell>
          <cell r="AA46">
            <v>32.43</v>
          </cell>
          <cell r="AC46">
            <v>0</v>
          </cell>
        </row>
        <row r="48">
          <cell r="L48">
            <v>1213.29</v>
          </cell>
          <cell r="Q48">
            <v>329.43</v>
          </cell>
          <cell r="S48">
            <v>195.83</v>
          </cell>
          <cell r="U48">
            <v>418.87</v>
          </cell>
          <cell r="W48">
            <v>141.12</v>
          </cell>
          <cell r="Y48">
            <v>0</v>
          </cell>
          <cell r="AA48">
            <v>128.04</v>
          </cell>
          <cell r="AC48">
            <v>0</v>
          </cell>
        </row>
        <row r="50">
          <cell r="L50">
            <v>209.64</v>
          </cell>
          <cell r="Q50">
            <v>0</v>
          </cell>
          <cell r="S50">
            <v>90.15</v>
          </cell>
          <cell r="U50">
            <v>9.3800000000000008</v>
          </cell>
          <cell r="W50">
            <v>24.76</v>
          </cell>
          <cell r="Y50">
            <v>0</v>
          </cell>
          <cell r="AA50">
            <v>85.35</v>
          </cell>
          <cell r="AC50">
            <v>0</v>
          </cell>
        </row>
        <row r="51">
          <cell r="L51">
            <v>386.1</v>
          </cell>
          <cell r="Q51">
            <v>52.18</v>
          </cell>
          <cell r="S51">
            <v>28.54</v>
          </cell>
          <cell r="U51">
            <v>113.22</v>
          </cell>
          <cell r="W51">
            <v>65.319999999999993</v>
          </cell>
          <cell r="Y51">
            <v>0</v>
          </cell>
          <cell r="AA51">
            <v>126.84</v>
          </cell>
          <cell r="AC51">
            <v>0</v>
          </cell>
        </row>
        <row r="52">
          <cell r="L52">
            <v>66.290000000000006</v>
          </cell>
          <cell r="Q52">
            <v>0</v>
          </cell>
          <cell r="S52">
            <v>0</v>
          </cell>
          <cell r="U52">
            <v>66.290000000000006</v>
          </cell>
          <cell r="W52">
            <v>0</v>
          </cell>
          <cell r="Y52">
            <v>0</v>
          </cell>
          <cell r="AA52">
            <v>0</v>
          </cell>
          <cell r="AC52">
            <v>0</v>
          </cell>
        </row>
        <row r="55">
          <cell r="L55">
            <v>0</v>
          </cell>
          <cell r="Q55">
            <v>0</v>
          </cell>
          <cell r="S55">
            <v>0</v>
          </cell>
          <cell r="U55">
            <v>0</v>
          </cell>
          <cell r="W55">
            <v>0</v>
          </cell>
          <cell r="Y55">
            <v>0</v>
          </cell>
          <cell r="AA55">
            <v>0</v>
          </cell>
          <cell r="AC55">
            <v>0</v>
          </cell>
        </row>
        <row r="58">
          <cell r="L58">
            <v>0</v>
          </cell>
          <cell r="Q58">
            <v>0</v>
          </cell>
          <cell r="S58">
            <v>0</v>
          </cell>
          <cell r="U58">
            <v>0</v>
          </cell>
          <cell r="W58">
            <v>0</v>
          </cell>
          <cell r="Y58">
            <v>0</v>
          </cell>
          <cell r="AA58">
            <v>0</v>
          </cell>
          <cell r="AC58">
            <v>0</v>
          </cell>
        </row>
        <row r="59">
          <cell r="L59">
            <v>0</v>
          </cell>
          <cell r="Q59">
            <v>0</v>
          </cell>
          <cell r="S59">
            <v>0</v>
          </cell>
          <cell r="U59">
            <v>0</v>
          </cell>
          <cell r="W59">
            <v>0</v>
          </cell>
          <cell r="Y59">
            <v>0</v>
          </cell>
          <cell r="AA59">
            <v>0</v>
          </cell>
          <cell r="AC59">
            <v>0</v>
          </cell>
        </row>
        <row r="60">
          <cell r="L60">
            <v>0</v>
          </cell>
          <cell r="Q60">
            <v>0</v>
          </cell>
          <cell r="S60">
            <v>0</v>
          </cell>
          <cell r="U60">
            <v>0</v>
          </cell>
          <cell r="W60">
            <v>0</v>
          </cell>
          <cell r="Y60">
            <v>0</v>
          </cell>
          <cell r="AA60">
            <v>0</v>
          </cell>
          <cell r="AC60">
            <v>0</v>
          </cell>
        </row>
        <row r="61">
          <cell r="L61">
            <v>0</v>
          </cell>
          <cell r="Q61">
            <v>0</v>
          </cell>
          <cell r="S61">
            <v>0</v>
          </cell>
          <cell r="U61">
            <v>0</v>
          </cell>
          <cell r="W61">
            <v>0</v>
          </cell>
          <cell r="Y61">
            <v>0</v>
          </cell>
          <cell r="AA61">
            <v>0</v>
          </cell>
          <cell r="AC61">
            <v>0</v>
          </cell>
        </row>
        <row r="62">
          <cell r="L62">
            <v>1</v>
          </cell>
          <cell r="Q62">
            <v>0</v>
          </cell>
          <cell r="S62">
            <v>0</v>
          </cell>
          <cell r="U62">
            <v>0</v>
          </cell>
          <cell r="W62">
            <v>0</v>
          </cell>
          <cell r="Y62">
            <v>1</v>
          </cell>
          <cell r="AA62">
            <v>0</v>
          </cell>
          <cell r="AC62">
            <v>0</v>
          </cell>
        </row>
        <row r="64">
          <cell r="L64">
            <v>33.9</v>
          </cell>
          <cell r="Q64">
            <v>25.4</v>
          </cell>
          <cell r="S64">
            <v>8.85</v>
          </cell>
          <cell r="U64">
            <v>-0.35</v>
          </cell>
          <cell r="W64">
            <v>0</v>
          </cell>
          <cell r="Y64">
            <v>0</v>
          </cell>
          <cell r="AA64">
            <v>0</v>
          </cell>
          <cell r="AC64">
            <v>0</v>
          </cell>
        </row>
        <row r="65">
          <cell r="L65">
            <v>28.2</v>
          </cell>
          <cell r="Q65">
            <v>0</v>
          </cell>
          <cell r="S65">
            <v>0</v>
          </cell>
          <cell r="U65">
            <v>0</v>
          </cell>
          <cell r="W65">
            <v>0</v>
          </cell>
          <cell r="Y65">
            <v>28.2</v>
          </cell>
          <cell r="AA65">
            <v>0</v>
          </cell>
          <cell r="AC65">
            <v>0</v>
          </cell>
        </row>
        <row r="68">
          <cell r="L68">
            <v>236.2</v>
          </cell>
          <cell r="Q68">
            <v>0</v>
          </cell>
          <cell r="S68">
            <v>0</v>
          </cell>
          <cell r="U68">
            <v>217.5</v>
          </cell>
          <cell r="W68">
            <v>18.7</v>
          </cell>
          <cell r="Y68">
            <v>0</v>
          </cell>
          <cell r="AA68">
            <v>0</v>
          </cell>
          <cell r="AC68">
            <v>0</v>
          </cell>
        </row>
        <row r="69">
          <cell r="L69">
            <v>24</v>
          </cell>
          <cell r="Q69">
            <v>0</v>
          </cell>
          <cell r="S69">
            <v>0</v>
          </cell>
          <cell r="U69">
            <v>24</v>
          </cell>
          <cell r="W69">
            <v>0</v>
          </cell>
          <cell r="Y69">
            <v>0</v>
          </cell>
          <cell r="AA69">
            <v>0</v>
          </cell>
          <cell r="AC69">
            <v>0</v>
          </cell>
        </row>
        <row r="70">
          <cell r="L70">
            <v>500</v>
          </cell>
          <cell r="Q70">
            <v>0</v>
          </cell>
          <cell r="S70">
            <v>0</v>
          </cell>
          <cell r="U70">
            <v>0</v>
          </cell>
          <cell r="W70">
            <v>0</v>
          </cell>
          <cell r="Y70">
            <v>0</v>
          </cell>
          <cell r="AA70">
            <v>0</v>
          </cell>
          <cell r="AC70">
            <v>0</v>
          </cell>
        </row>
        <row r="71">
          <cell r="L71">
            <v>36</v>
          </cell>
          <cell r="Q71">
            <v>0</v>
          </cell>
          <cell r="S71">
            <v>0</v>
          </cell>
          <cell r="U71">
            <v>0</v>
          </cell>
          <cell r="W71">
            <v>0</v>
          </cell>
          <cell r="Y71">
            <v>0</v>
          </cell>
          <cell r="AC71">
            <v>0</v>
          </cell>
        </row>
        <row r="72">
          <cell r="L72">
            <v>2</v>
          </cell>
          <cell r="Q72">
            <v>0</v>
          </cell>
          <cell r="S72">
            <v>0</v>
          </cell>
          <cell r="U72">
            <v>0</v>
          </cell>
          <cell r="W72">
            <v>0</v>
          </cell>
          <cell r="Y72">
            <v>0</v>
          </cell>
          <cell r="AC72">
            <v>0</v>
          </cell>
        </row>
        <row r="73">
          <cell r="L73">
            <v>564</v>
          </cell>
          <cell r="Q73">
            <v>0</v>
          </cell>
          <cell r="S73">
            <v>0</v>
          </cell>
          <cell r="U73">
            <v>0</v>
          </cell>
          <cell r="W73">
            <v>0</v>
          </cell>
          <cell r="Y73">
            <v>0</v>
          </cell>
          <cell r="AC73">
            <v>0</v>
          </cell>
        </row>
        <row r="74">
          <cell r="L74">
            <v>1</v>
          </cell>
          <cell r="Q74">
            <v>0</v>
          </cell>
          <cell r="S74">
            <v>0</v>
          </cell>
          <cell r="U74">
            <v>1</v>
          </cell>
          <cell r="W74">
            <v>0</v>
          </cell>
          <cell r="Y74">
            <v>0</v>
          </cell>
          <cell r="AC74">
            <v>0</v>
          </cell>
        </row>
        <row r="75">
          <cell r="L75">
            <v>1</v>
          </cell>
          <cell r="Q75">
            <v>0</v>
          </cell>
          <cell r="S75">
            <v>0</v>
          </cell>
          <cell r="U75">
            <v>0</v>
          </cell>
          <cell r="W75">
            <v>0</v>
          </cell>
          <cell r="Y75">
            <v>0</v>
          </cell>
          <cell r="AC75">
            <v>0</v>
          </cell>
        </row>
        <row r="76">
          <cell r="L76">
            <v>0</v>
          </cell>
          <cell r="Q76">
            <v>0</v>
          </cell>
          <cell r="S76">
            <v>0</v>
          </cell>
          <cell r="U76">
            <v>0</v>
          </cell>
          <cell r="W76">
            <v>0</v>
          </cell>
          <cell r="Y76">
            <v>0</v>
          </cell>
          <cell r="AA76">
            <v>0</v>
          </cell>
          <cell r="AC76">
            <v>0</v>
          </cell>
        </row>
        <row r="77">
          <cell r="L77">
            <v>1</v>
          </cell>
          <cell r="Q77">
            <v>0</v>
          </cell>
          <cell r="S77">
            <v>0</v>
          </cell>
          <cell r="U77">
            <v>0</v>
          </cell>
          <cell r="W77">
            <v>0</v>
          </cell>
          <cell r="Y77">
            <v>0</v>
          </cell>
          <cell r="AC77">
            <v>0</v>
          </cell>
        </row>
        <row r="79">
          <cell r="L79">
            <v>10</v>
          </cell>
          <cell r="Q79">
            <v>0</v>
          </cell>
          <cell r="S79">
            <v>0</v>
          </cell>
          <cell r="U79">
            <v>0</v>
          </cell>
          <cell r="W79">
            <v>0</v>
          </cell>
          <cell r="Y79">
            <v>4</v>
          </cell>
          <cell r="AA79">
            <v>6</v>
          </cell>
          <cell r="AC79">
            <v>0</v>
          </cell>
        </row>
        <row r="80">
          <cell r="L80">
            <v>64</v>
          </cell>
          <cell r="Q80">
            <v>0</v>
          </cell>
          <cell r="S80">
            <v>0</v>
          </cell>
          <cell r="U80">
            <v>0</v>
          </cell>
          <cell r="W80">
            <v>0</v>
          </cell>
          <cell r="Y80">
            <v>0</v>
          </cell>
          <cell r="AC80">
            <v>0</v>
          </cell>
        </row>
        <row r="81">
          <cell r="L81">
            <v>20</v>
          </cell>
          <cell r="Q81">
            <v>0</v>
          </cell>
          <cell r="S81">
            <v>0</v>
          </cell>
          <cell r="U81">
            <v>0</v>
          </cell>
          <cell r="W81">
            <v>0</v>
          </cell>
          <cell r="Y81">
            <v>0</v>
          </cell>
          <cell r="AC81">
            <v>0</v>
          </cell>
        </row>
        <row r="82">
          <cell r="L82">
            <v>0</v>
          </cell>
          <cell r="Q82">
            <v>0</v>
          </cell>
          <cell r="S82">
            <v>0</v>
          </cell>
          <cell r="U82">
            <v>0</v>
          </cell>
          <cell r="W82">
            <v>0</v>
          </cell>
          <cell r="Y82">
            <v>0</v>
          </cell>
          <cell r="AA82">
            <v>0</v>
          </cell>
          <cell r="AC82">
            <v>0</v>
          </cell>
        </row>
        <row r="83">
          <cell r="L83">
            <v>2</v>
          </cell>
          <cell r="Q83">
            <v>0</v>
          </cell>
          <cell r="S83">
            <v>0</v>
          </cell>
          <cell r="U83">
            <v>0</v>
          </cell>
          <cell r="W83">
            <v>0</v>
          </cell>
          <cell r="Y83">
            <v>0</v>
          </cell>
          <cell r="AC83">
            <v>0</v>
          </cell>
        </row>
        <row r="84">
          <cell r="L84">
            <v>0</v>
          </cell>
          <cell r="Q84">
            <v>0</v>
          </cell>
          <cell r="S84">
            <v>0</v>
          </cell>
          <cell r="U84">
            <v>0</v>
          </cell>
          <cell r="W84">
            <v>0</v>
          </cell>
          <cell r="Y84">
            <v>0</v>
          </cell>
          <cell r="AA84">
            <v>0</v>
          </cell>
          <cell r="AC84">
            <v>0</v>
          </cell>
        </row>
        <row r="85">
          <cell r="L85">
            <v>4</v>
          </cell>
          <cell r="Q85">
            <v>0</v>
          </cell>
          <cell r="S85">
            <v>0</v>
          </cell>
          <cell r="U85">
            <v>0</v>
          </cell>
          <cell r="W85">
            <v>0</v>
          </cell>
          <cell r="Y85">
            <v>0</v>
          </cell>
          <cell r="AC85">
            <v>0</v>
          </cell>
        </row>
        <row r="86">
          <cell r="L86">
            <v>16</v>
          </cell>
          <cell r="Q86">
            <v>0</v>
          </cell>
          <cell r="S86">
            <v>0</v>
          </cell>
          <cell r="U86">
            <v>0</v>
          </cell>
          <cell r="W86">
            <v>0</v>
          </cell>
          <cell r="Y86">
            <v>0</v>
          </cell>
          <cell r="AC86">
            <v>0</v>
          </cell>
        </row>
        <row r="88">
          <cell r="L88">
            <v>10</v>
          </cell>
          <cell r="Q88">
            <v>0</v>
          </cell>
          <cell r="S88">
            <v>0</v>
          </cell>
          <cell r="U88">
            <v>0</v>
          </cell>
          <cell r="W88">
            <v>0</v>
          </cell>
          <cell r="Y88">
            <v>0</v>
          </cell>
          <cell r="AC88">
            <v>0</v>
          </cell>
        </row>
        <row r="91">
          <cell r="L91">
            <v>0</v>
          </cell>
          <cell r="Q91">
            <v>0</v>
          </cell>
          <cell r="S91">
            <v>0</v>
          </cell>
          <cell r="U91">
            <v>0</v>
          </cell>
          <cell r="W91">
            <v>0</v>
          </cell>
          <cell r="Y91">
            <v>0</v>
          </cell>
          <cell r="AA91">
            <v>0</v>
          </cell>
          <cell r="AC91">
            <v>0</v>
          </cell>
        </row>
        <row r="94">
          <cell r="L94">
            <v>0</v>
          </cell>
          <cell r="Q94">
            <v>0</v>
          </cell>
          <cell r="S94">
            <v>0</v>
          </cell>
          <cell r="U94">
            <v>0</v>
          </cell>
          <cell r="W94">
            <v>0</v>
          </cell>
          <cell r="Y94">
            <v>0</v>
          </cell>
          <cell r="AA94">
            <v>0</v>
          </cell>
          <cell r="AC94">
            <v>0</v>
          </cell>
        </row>
        <row r="97">
          <cell r="L97">
            <v>553.65</v>
          </cell>
          <cell r="Q97">
            <v>0</v>
          </cell>
          <cell r="S97">
            <v>0</v>
          </cell>
          <cell r="U97">
            <v>0</v>
          </cell>
          <cell r="W97">
            <v>0</v>
          </cell>
          <cell r="Y97">
            <v>0</v>
          </cell>
          <cell r="AA97">
            <v>366.34</v>
          </cell>
          <cell r="AC97">
            <v>0</v>
          </cell>
        </row>
        <row r="98">
          <cell r="L98">
            <v>0</v>
          </cell>
          <cell r="Q98">
            <v>0</v>
          </cell>
          <cell r="S98">
            <v>0</v>
          </cell>
          <cell r="U98">
            <v>0</v>
          </cell>
          <cell r="W98">
            <v>0</v>
          </cell>
          <cell r="Y98">
            <v>0</v>
          </cell>
          <cell r="AA98">
            <v>0</v>
          </cell>
          <cell r="AC98">
            <v>0</v>
          </cell>
        </row>
        <row r="99">
          <cell r="L99">
            <v>700</v>
          </cell>
          <cell r="Q99">
            <v>0</v>
          </cell>
          <cell r="S99">
            <v>0</v>
          </cell>
          <cell r="U99">
            <v>0</v>
          </cell>
          <cell r="W99">
            <v>0</v>
          </cell>
          <cell r="Y99">
            <v>0</v>
          </cell>
          <cell r="AA99">
            <v>700</v>
          </cell>
          <cell r="AC99">
            <v>0</v>
          </cell>
        </row>
        <row r="102">
          <cell r="L102">
            <v>966</v>
          </cell>
          <cell r="Q102">
            <v>0</v>
          </cell>
          <cell r="S102">
            <v>0</v>
          </cell>
          <cell r="U102">
            <v>0</v>
          </cell>
          <cell r="W102">
            <v>0</v>
          </cell>
          <cell r="Y102">
            <v>0</v>
          </cell>
          <cell r="AA102">
            <v>0</v>
          </cell>
          <cell r="AC102">
            <v>0</v>
          </cell>
        </row>
        <row r="103">
          <cell r="L103">
            <v>9</v>
          </cell>
          <cell r="Q103">
            <v>0</v>
          </cell>
          <cell r="S103">
            <v>0</v>
          </cell>
          <cell r="U103">
            <v>0</v>
          </cell>
          <cell r="W103">
            <v>0</v>
          </cell>
          <cell r="Y103">
            <v>0</v>
          </cell>
          <cell r="AA103">
            <v>0</v>
          </cell>
          <cell r="AC103">
            <v>0</v>
          </cell>
        </row>
        <row r="104">
          <cell r="L104">
            <v>0</v>
          </cell>
          <cell r="Q104">
            <v>0</v>
          </cell>
          <cell r="S104">
            <v>0</v>
          </cell>
          <cell r="U104">
            <v>0</v>
          </cell>
          <cell r="W104">
            <v>0</v>
          </cell>
          <cell r="Y104">
            <v>0</v>
          </cell>
          <cell r="AA104">
            <v>0</v>
          </cell>
          <cell r="AC104">
            <v>0</v>
          </cell>
        </row>
        <row r="105">
          <cell r="L105">
            <v>0</v>
          </cell>
          <cell r="Q105">
            <v>0</v>
          </cell>
          <cell r="S105">
            <v>0</v>
          </cell>
          <cell r="U105">
            <v>0</v>
          </cell>
          <cell r="W105">
            <v>0</v>
          </cell>
          <cell r="Y105">
            <v>0</v>
          </cell>
          <cell r="AA105">
            <v>0</v>
          </cell>
          <cell r="AC105">
            <v>0</v>
          </cell>
        </row>
        <row r="106">
          <cell r="L106">
            <v>0</v>
          </cell>
          <cell r="Q106">
            <v>0</v>
          </cell>
          <cell r="S106">
            <v>0</v>
          </cell>
          <cell r="U106">
            <v>0</v>
          </cell>
          <cell r="W106">
            <v>0</v>
          </cell>
          <cell r="Y106">
            <v>0</v>
          </cell>
          <cell r="AA106">
            <v>0</v>
          </cell>
          <cell r="AC106">
            <v>0</v>
          </cell>
        </row>
        <row r="107">
          <cell r="L107">
            <v>1</v>
          </cell>
          <cell r="Q107">
            <v>0</v>
          </cell>
          <cell r="S107">
            <v>0</v>
          </cell>
          <cell r="U107">
            <v>0</v>
          </cell>
          <cell r="W107">
            <v>0</v>
          </cell>
          <cell r="Y107">
            <v>1</v>
          </cell>
          <cell r="AA107">
            <v>0</v>
          </cell>
          <cell r="AC107">
            <v>0</v>
          </cell>
        </row>
        <row r="108">
          <cell r="L108">
            <v>0</v>
          </cell>
          <cell r="Q108">
            <v>0</v>
          </cell>
          <cell r="S108">
            <v>0</v>
          </cell>
          <cell r="U108">
            <v>0</v>
          </cell>
          <cell r="W108">
            <v>0</v>
          </cell>
          <cell r="Y108">
            <v>0</v>
          </cell>
          <cell r="AA108">
            <v>0</v>
          </cell>
          <cell r="AC108">
            <v>0</v>
          </cell>
        </row>
        <row r="110">
          <cell r="L110">
            <v>0</v>
          </cell>
          <cell r="Q110">
            <v>0</v>
          </cell>
          <cell r="S110">
            <v>0</v>
          </cell>
          <cell r="U110">
            <v>0</v>
          </cell>
          <cell r="W110">
            <v>0</v>
          </cell>
          <cell r="Y110">
            <v>0</v>
          </cell>
          <cell r="AA110">
            <v>0</v>
          </cell>
          <cell r="AC110">
            <v>0</v>
          </cell>
        </row>
        <row r="111">
          <cell r="L111">
            <v>0</v>
          </cell>
          <cell r="Q111">
            <v>0</v>
          </cell>
          <cell r="S111">
            <v>0</v>
          </cell>
          <cell r="U111">
            <v>0</v>
          </cell>
          <cell r="W111">
            <v>0</v>
          </cell>
          <cell r="Y111">
            <v>0</v>
          </cell>
          <cell r="AA111">
            <v>0</v>
          </cell>
          <cell r="AC111">
            <v>0</v>
          </cell>
        </row>
        <row r="112">
          <cell r="L112">
            <v>0</v>
          </cell>
          <cell r="Q112">
            <v>0</v>
          </cell>
          <cell r="S112">
            <v>0</v>
          </cell>
          <cell r="U112">
            <v>0</v>
          </cell>
          <cell r="W112">
            <v>160.09</v>
          </cell>
          <cell r="Y112">
            <v>-160.09</v>
          </cell>
          <cell r="AA112">
            <v>0</v>
          </cell>
          <cell r="AC112">
            <v>0</v>
          </cell>
        </row>
        <row r="114">
          <cell r="L114">
            <v>0</v>
          </cell>
          <cell r="Q114">
            <v>0</v>
          </cell>
          <cell r="S114">
            <v>0</v>
          </cell>
          <cell r="U114">
            <v>0</v>
          </cell>
          <cell r="W114">
            <v>0</v>
          </cell>
          <cell r="Y114">
            <v>0</v>
          </cell>
          <cell r="AA114">
            <v>0</v>
          </cell>
          <cell r="AC114">
            <v>0</v>
          </cell>
        </row>
        <row r="115">
          <cell r="L115">
            <v>0</v>
          </cell>
          <cell r="Q115">
            <v>0</v>
          </cell>
          <cell r="S115">
            <v>0</v>
          </cell>
          <cell r="U115">
            <v>0</v>
          </cell>
          <cell r="W115">
            <v>0</v>
          </cell>
          <cell r="Y115">
            <v>0</v>
          </cell>
          <cell r="AA115">
            <v>0</v>
          </cell>
          <cell r="AC115">
            <v>0</v>
          </cell>
        </row>
        <row r="116">
          <cell r="L116">
            <v>299.18</v>
          </cell>
          <cell r="Q116">
            <v>0</v>
          </cell>
          <cell r="S116">
            <v>0</v>
          </cell>
          <cell r="U116">
            <v>200.58</v>
          </cell>
          <cell r="W116">
            <v>90.53</v>
          </cell>
          <cell r="Y116">
            <v>0</v>
          </cell>
          <cell r="AA116">
            <v>8.07</v>
          </cell>
          <cell r="AC116">
            <v>0</v>
          </cell>
        </row>
        <row r="118">
          <cell r="L118">
            <v>0</v>
          </cell>
          <cell r="Q118">
            <v>0</v>
          </cell>
          <cell r="S118">
            <v>0</v>
          </cell>
          <cell r="U118">
            <v>0</v>
          </cell>
          <cell r="W118">
            <v>0</v>
          </cell>
          <cell r="Y118">
            <v>0</v>
          </cell>
          <cell r="AA118">
            <v>0</v>
          </cell>
          <cell r="AC118">
            <v>0</v>
          </cell>
        </row>
        <row r="119">
          <cell r="L119">
            <v>0</v>
          </cell>
          <cell r="Q119">
            <v>0</v>
          </cell>
          <cell r="S119">
            <v>0</v>
          </cell>
          <cell r="U119">
            <v>0</v>
          </cell>
          <cell r="W119">
            <v>0</v>
          </cell>
          <cell r="Y119">
            <v>0</v>
          </cell>
          <cell r="AA119">
            <v>0</v>
          </cell>
          <cell r="AC119">
            <v>0</v>
          </cell>
        </row>
        <row r="121">
          <cell r="L121">
            <v>75.239999999999995</v>
          </cell>
          <cell r="Q121">
            <v>0</v>
          </cell>
          <cell r="S121">
            <v>0</v>
          </cell>
          <cell r="U121">
            <v>0</v>
          </cell>
          <cell r="W121">
            <v>0</v>
          </cell>
          <cell r="Y121">
            <v>0</v>
          </cell>
          <cell r="AA121">
            <v>75.239999999999995</v>
          </cell>
          <cell r="AC121">
            <v>0</v>
          </cell>
        </row>
        <row r="122">
          <cell r="L122">
            <v>605.42999999999995</v>
          </cell>
          <cell r="Q122">
            <v>100.91</v>
          </cell>
          <cell r="S122">
            <v>187.45</v>
          </cell>
          <cell r="U122">
            <v>23.9</v>
          </cell>
          <cell r="W122">
            <v>208.97</v>
          </cell>
          <cell r="Y122">
            <v>0</v>
          </cell>
          <cell r="AA122">
            <v>84.2</v>
          </cell>
          <cell r="AC122">
            <v>0</v>
          </cell>
        </row>
        <row r="123">
          <cell r="L123">
            <v>174.28</v>
          </cell>
          <cell r="Q123">
            <v>0</v>
          </cell>
          <cell r="S123">
            <v>77.900000000000006</v>
          </cell>
          <cell r="U123">
            <v>18.75</v>
          </cell>
          <cell r="W123">
            <v>33.5</v>
          </cell>
          <cell r="Y123">
            <v>0</v>
          </cell>
          <cell r="AA123">
            <v>44.13</v>
          </cell>
          <cell r="AC123">
            <v>0</v>
          </cell>
        </row>
        <row r="124">
          <cell r="L124">
            <v>0</v>
          </cell>
          <cell r="Q124">
            <v>0</v>
          </cell>
          <cell r="S124">
            <v>0</v>
          </cell>
          <cell r="U124">
            <v>0</v>
          </cell>
          <cell r="W124">
            <v>0</v>
          </cell>
          <cell r="Y124">
            <v>0</v>
          </cell>
          <cell r="AA124">
            <v>0</v>
          </cell>
          <cell r="AC124">
            <v>0</v>
          </cell>
        </row>
        <row r="125">
          <cell r="L125">
            <v>0</v>
          </cell>
          <cell r="Q125">
            <v>0</v>
          </cell>
          <cell r="S125">
            <v>0</v>
          </cell>
          <cell r="U125">
            <v>0</v>
          </cell>
          <cell r="W125">
            <v>0</v>
          </cell>
          <cell r="Y125">
            <v>0</v>
          </cell>
          <cell r="AA125">
            <v>0</v>
          </cell>
          <cell r="AC125">
            <v>0</v>
          </cell>
        </row>
        <row r="126">
          <cell r="L126">
            <v>488.08</v>
          </cell>
          <cell r="Q126">
            <v>390.07</v>
          </cell>
          <cell r="S126">
            <v>206.86</v>
          </cell>
          <cell r="U126">
            <v>601.84</v>
          </cell>
          <cell r="W126">
            <v>-710.69</v>
          </cell>
          <cell r="Y126">
            <v>0</v>
          </cell>
          <cell r="AA126">
            <v>0</v>
          </cell>
          <cell r="AC126">
            <v>0</v>
          </cell>
        </row>
        <row r="129">
          <cell r="L129">
            <v>0</v>
          </cell>
          <cell r="Q129">
            <v>0</v>
          </cell>
          <cell r="S129">
            <v>0</v>
          </cell>
          <cell r="U129">
            <v>0</v>
          </cell>
          <cell r="W129">
            <v>0</v>
          </cell>
          <cell r="Y129">
            <v>0</v>
          </cell>
          <cell r="AA129">
            <v>0</v>
          </cell>
          <cell r="AC129">
            <v>0</v>
          </cell>
        </row>
        <row r="130">
          <cell r="L130">
            <v>2</v>
          </cell>
          <cell r="Q130">
            <v>0</v>
          </cell>
          <cell r="S130">
            <v>0</v>
          </cell>
          <cell r="U130">
            <v>0</v>
          </cell>
          <cell r="W130">
            <v>0</v>
          </cell>
          <cell r="Y130">
            <v>2</v>
          </cell>
          <cell r="AA130">
            <v>0</v>
          </cell>
          <cell r="AC130">
            <v>0</v>
          </cell>
        </row>
        <row r="131">
          <cell r="L131">
            <v>1</v>
          </cell>
          <cell r="Q131">
            <v>0</v>
          </cell>
          <cell r="S131">
            <v>0</v>
          </cell>
          <cell r="U131">
            <v>0</v>
          </cell>
          <cell r="W131">
            <v>0</v>
          </cell>
          <cell r="Y131">
            <v>0</v>
          </cell>
          <cell r="AA131">
            <v>0</v>
          </cell>
          <cell r="AC131">
            <v>0</v>
          </cell>
        </row>
        <row r="132">
          <cell r="L132">
            <v>0</v>
          </cell>
          <cell r="Q132">
            <v>0</v>
          </cell>
          <cell r="S132">
            <v>0</v>
          </cell>
          <cell r="U132">
            <v>0</v>
          </cell>
          <cell r="W132">
            <v>0</v>
          </cell>
          <cell r="Y132">
            <v>0</v>
          </cell>
          <cell r="AA132">
            <v>0</v>
          </cell>
          <cell r="AC132">
            <v>0</v>
          </cell>
        </row>
        <row r="133">
          <cell r="L133">
            <v>1</v>
          </cell>
          <cell r="Q133">
            <v>0</v>
          </cell>
          <cell r="S133">
            <v>0</v>
          </cell>
          <cell r="U133">
            <v>0</v>
          </cell>
          <cell r="W133">
            <v>0</v>
          </cell>
          <cell r="Y133">
            <v>0</v>
          </cell>
          <cell r="AA133">
            <v>0</v>
          </cell>
          <cell r="AC133">
            <v>0</v>
          </cell>
        </row>
        <row r="134">
          <cell r="L134">
            <v>0</v>
          </cell>
          <cell r="Q134">
            <v>0</v>
          </cell>
          <cell r="S134">
            <v>0</v>
          </cell>
          <cell r="U134">
            <v>0</v>
          </cell>
          <cell r="W134">
            <v>0</v>
          </cell>
          <cell r="Y134">
            <v>0</v>
          </cell>
          <cell r="AA134">
            <v>0</v>
          </cell>
          <cell r="AC134">
            <v>0</v>
          </cell>
        </row>
        <row r="135">
          <cell r="L135">
            <v>0</v>
          </cell>
          <cell r="Q135">
            <v>0</v>
          </cell>
          <cell r="S135">
            <v>0</v>
          </cell>
          <cell r="U135">
            <v>0</v>
          </cell>
          <cell r="W135">
            <v>0</v>
          </cell>
          <cell r="Y135">
            <v>0</v>
          </cell>
          <cell r="AA135">
            <v>0</v>
          </cell>
          <cell r="AC135">
            <v>0</v>
          </cell>
        </row>
        <row r="136">
          <cell r="L136">
            <v>19</v>
          </cell>
          <cell r="Q136">
            <v>0</v>
          </cell>
          <cell r="S136">
            <v>0</v>
          </cell>
          <cell r="U136">
            <v>0</v>
          </cell>
          <cell r="W136">
            <v>5</v>
          </cell>
          <cell r="Y136">
            <v>0</v>
          </cell>
          <cell r="AA136">
            <v>4</v>
          </cell>
          <cell r="AC136">
            <v>0</v>
          </cell>
        </row>
        <row r="137">
          <cell r="L137">
            <v>0</v>
          </cell>
          <cell r="Q137">
            <v>0</v>
          </cell>
          <cell r="S137">
            <v>0</v>
          </cell>
          <cell r="U137">
            <v>0</v>
          </cell>
          <cell r="W137">
            <v>0</v>
          </cell>
          <cell r="Y137">
            <v>0</v>
          </cell>
          <cell r="AA137">
            <v>0</v>
          </cell>
          <cell r="AC137">
            <v>0</v>
          </cell>
        </row>
        <row r="138">
          <cell r="L138">
            <v>1</v>
          </cell>
          <cell r="Q138">
            <v>0</v>
          </cell>
          <cell r="S138">
            <v>0</v>
          </cell>
          <cell r="U138">
            <v>0</v>
          </cell>
          <cell r="W138">
            <v>0</v>
          </cell>
          <cell r="Y138">
            <v>1</v>
          </cell>
          <cell r="AA138">
            <v>0</v>
          </cell>
          <cell r="AC138">
            <v>0</v>
          </cell>
        </row>
        <row r="139">
          <cell r="L139">
            <v>0</v>
          </cell>
          <cell r="Q139">
            <v>0</v>
          </cell>
          <cell r="S139">
            <v>0</v>
          </cell>
          <cell r="U139">
            <v>0</v>
          </cell>
          <cell r="W139">
            <v>0</v>
          </cell>
          <cell r="Y139">
            <v>0</v>
          </cell>
          <cell r="AA139">
            <v>0</v>
          </cell>
          <cell r="AC139">
            <v>0</v>
          </cell>
        </row>
        <row r="140">
          <cell r="L140">
            <v>54.05</v>
          </cell>
          <cell r="Q140">
            <v>0</v>
          </cell>
          <cell r="S140">
            <v>0</v>
          </cell>
          <cell r="U140">
            <v>0</v>
          </cell>
          <cell r="W140">
            <v>0</v>
          </cell>
          <cell r="Y140">
            <v>54.05</v>
          </cell>
          <cell r="AA140">
            <v>0</v>
          </cell>
          <cell r="AC140">
            <v>0</v>
          </cell>
        </row>
        <row r="141">
          <cell r="L141">
            <v>1</v>
          </cell>
          <cell r="Q141">
            <v>0</v>
          </cell>
          <cell r="S141">
            <v>0</v>
          </cell>
          <cell r="U141">
            <v>0</v>
          </cell>
          <cell r="W141">
            <v>0</v>
          </cell>
          <cell r="Y141">
            <v>1</v>
          </cell>
          <cell r="AA141">
            <v>0</v>
          </cell>
          <cell r="AC141">
            <v>0</v>
          </cell>
        </row>
        <row r="142">
          <cell r="L142">
            <v>1</v>
          </cell>
          <cell r="Q142">
            <v>0</v>
          </cell>
          <cell r="S142">
            <v>0</v>
          </cell>
          <cell r="U142">
            <v>0</v>
          </cell>
          <cell r="W142">
            <v>0</v>
          </cell>
          <cell r="Y142">
            <v>1</v>
          </cell>
          <cell r="AA142">
            <v>0</v>
          </cell>
          <cell r="AC142">
            <v>0</v>
          </cell>
        </row>
        <row r="143">
          <cell r="L143">
            <v>1</v>
          </cell>
          <cell r="Q143">
            <v>0</v>
          </cell>
          <cell r="S143">
            <v>0</v>
          </cell>
          <cell r="U143">
            <v>0</v>
          </cell>
          <cell r="W143">
            <v>0</v>
          </cell>
          <cell r="Y143">
            <v>1</v>
          </cell>
          <cell r="AA143">
            <v>0</v>
          </cell>
          <cell r="AC143">
            <v>0</v>
          </cell>
        </row>
        <row r="144">
          <cell r="L144">
            <v>1</v>
          </cell>
          <cell r="Q144">
            <v>0</v>
          </cell>
          <cell r="S144">
            <v>0</v>
          </cell>
          <cell r="U144">
            <v>0</v>
          </cell>
          <cell r="W144">
            <v>0</v>
          </cell>
          <cell r="Y144">
            <v>0</v>
          </cell>
          <cell r="AA144">
            <v>0</v>
          </cell>
          <cell r="AC144">
            <v>0</v>
          </cell>
        </row>
        <row r="145">
          <cell r="L145">
            <v>1</v>
          </cell>
          <cell r="Q145">
            <v>0</v>
          </cell>
          <cell r="S145">
            <v>0</v>
          </cell>
          <cell r="U145">
            <v>0</v>
          </cell>
          <cell r="W145">
            <v>0</v>
          </cell>
          <cell r="Y145">
            <v>0</v>
          </cell>
          <cell r="AA145">
            <v>0</v>
          </cell>
          <cell r="AC145">
            <v>0</v>
          </cell>
        </row>
        <row r="146">
          <cell r="L146">
            <v>1</v>
          </cell>
          <cell r="Q146">
            <v>0</v>
          </cell>
          <cell r="S146">
            <v>0</v>
          </cell>
          <cell r="U146">
            <v>0</v>
          </cell>
          <cell r="W146">
            <v>0</v>
          </cell>
          <cell r="Y146">
            <v>1</v>
          </cell>
          <cell r="AA146">
            <v>0</v>
          </cell>
          <cell r="AC146">
            <v>0</v>
          </cell>
        </row>
        <row r="147">
          <cell r="L147">
            <v>0</v>
          </cell>
          <cell r="Q147">
            <v>0</v>
          </cell>
          <cell r="S147">
            <v>0</v>
          </cell>
          <cell r="U147">
            <v>0</v>
          </cell>
          <cell r="W147">
            <v>0</v>
          </cell>
          <cell r="Y147">
            <v>0</v>
          </cell>
          <cell r="AA147">
            <v>0</v>
          </cell>
          <cell r="AC147">
            <v>0</v>
          </cell>
        </row>
        <row r="148">
          <cell r="L148">
            <v>0</v>
          </cell>
          <cell r="Q148">
            <v>0</v>
          </cell>
          <cell r="S148">
            <v>0</v>
          </cell>
          <cell r="U148">
            <v>0</v>
          </cell>
          <cell r="W148">
            <v>0</v>
          </cell>
          <cell r="Y148">
            <v>0</v>
          </cell>
          <cell r="AA148">
            <v>0</v>
          </cell>
          <cell r="AC148">
            <v>0</v>
          </cell>
        </row>
        <row r="149">
          <cell r="L149">
            <v>0</v>
          </cell>
          <cell r="Q149">
            <v>0</v>
          </cell>
          <cell r="S149">
            <v>0</v>
          </cell>
          <cell r="U149">
            <v>0</v>
          </cell>
          <cell r="W149">
            <v>0</v>
          </cell>
          <cell r="Y149">
            <v>0</v>
          </cell>
          <cell r="AA149">
            <v>0</v>
          </cell>
          <cell r="AC149">
            <v>0</v>
          </cell>
        </row>
        <row r="150">
          <cell r="L150">
            <v>0</v>
          </cell>
          <cell r="Q150">
            <v>0</v>
          </cell>
          <cell r="S150">
            <v>0</v>
          </cell>
          <cell r="U150">
            <v>0</v>
          </cell>
          <cell r="W150">
            <v>0</v>
          </cell>
          <cell r="Y150">
            <v>0</v>
          </cell>
          <cell r="AA150">
            <v>0</v>
          </cell>
          <cell r="AC150">
            <v>0</v>
          </cell>
        </row>
        <row r="151">
          <cell r="L151">
            <v>0</v>
          </cell>
          <cell r="Q151">
            <v>0</v>
          </cell>
          <cell r="S151">
            <v>0</v>
          </cell>
          <cell r="U151">
            <v>0</v>
          </cell>
          <cell r="W151">
            <v>0</v>
          </cell>
          <cell r="Y151">
            <v>0</v>
          </cell>
          <cell r="AA151">
            <v>0</v>
          </cell>
          <cell r="AC151">
            <v>0</v>
          </cell>
        </row>
        <row r="152">
          <cell r="L152">
            <v>0</v>
          </cell>
          <cell r="Q152">
            <v>0</v>
          </cell>
          <cell r="S152">
            <v>0</v>
          </cell>
          <cell r="U152">
            <v>0</v>
          </cell>
          <cell r="W152">
            <v>0</v>
          </cell>
          <cell r="Y152">
            <v>0</v>
          </cell>
          <cell r="AA152">
            <v>0</v>
          </cell>
          <cell r="AC152">
            <v>0</v>
          </cell>
        </row>
        <row r="153">
          <cell r="L153">
            <v>41.6</v>
          </cell>
          <cell r="Q153">
            <v>0</v>
          </cell>
          <cell r="S153">
            <v>0</v>
          </cell>
          <cell r="U153">
            <v>0</v>
          </cell>
          <cell r="W153">
            <v>41.6</v>
          </cell>
          <cell r="Y153">
            <v>0</v>
          </cell>
          <cell r="AA153">
            <v>0</v>
          </cell>
          <cell r="AC153">
            <v>0</v>
          </cell>
        </row>
        <row r="154">
          <cell r="L154">
            <v>0</v>
          </cell>
          <cell r="Q154">
            <v>0</v>
          </cell>
          <cell r="S154">
            <v>0</v>
          </cell>
          <cell r="U154">
            <v>0</v>
          </cell>
          <cell r="W154">
            <v>0</v>
          </cell>
          <cell r="Y154">
            <v>0</v>
          </cell>
          <cell r="AA154">
            <v>0</v>
          </cell>
          <cell r="AC154">
            <v>0</v>
          </cell>
        </row>
        <row r="155">
          <cell r="L155">
            <v>2</v>
          </cell>
          <cell r="Q155">
            <v>0</v>
          </cell>
          <cell r="S155">
            <v>0</v>
          </cell>
          <cell r="U155">
            <v>0</v>
          </cell>
          <cell r="W155">
            <v>0</v>
          </cell>
          <cell r="Y155">
            <v>0</v>
          </cell>
          <cell r="AA155">
            <v>0</v>
          </cell>
          <cell r="AC155">
            <v>0</v>
          </cell>
        </row>
        <row r="156">
          <cell r="L156">
            <v>0</v>
          </cell>
          <cell r="Q156">
            <v>0</v>
          </cell>
          <cell r="S156">
            <v>0</v>
          </cell>
          <cell r="U156">
            <v>0</v>
          </cell>
          <cell r="W156">
            <v>0</v>
          </cell>
          <cell r="Y156">
            <v>0</v>
          </cell>
          <cell r="AA156">
            <v>0</v>
          </cell>
          <cell r="AC156">
            <v>0</v>
          </cell>
        </row>
        <row r="157">
          <cell r="L157">
            <v>0</v>
          </cell>
          <cell r="Q157">
            <v>0</v>
          </cell>
          <cell r="S157">
            <v>0</v>
          </cell>
          <cell r="U157">
            <v>0</v>
          </cell>
          <cell r="W157">
            <v>0</v>
          </cell>
          <cell r="Y157">
            <v>0</v>
          </cell>
          <cell r="AA157">
            <v>0</v>
          </cell>
          <cell r="AC157">
            <v>0</v>
          </cell>
        </row>
        <row r="158">
          <cell r="L158">
            <v>0</v>
          </cell>
          <cell r="Q158">
            <v>0</v>
          </cell>
          <cell r="S158">
            <v>0</v>
          </cell>
          <cell r="U158">
            <v>0</v>
          </cell>
          <cell r="W158">
            <v>0</v>
          </cell>
          <cell r="Y158">
            <v>0</v>
          </cell>
          <cell r="AA158">
            <v>0</v>
          </cell>
          <cell r="AC158">
            <v>0</v>
          </cell>
        </row>
        <row r="159">
          <cell r="L159">
            <v>0</v>
          </cell>
          <cell r="Q159">
            <v>0</v>
          </cell>
          <cell r="S159">
            <v>0</v>
          </cell>
          <cell r="U159">
            <v>0</v>
          </cell>
          <cell r="W159">
            <v>0</v>
          </cell>
          <cell r="Y159">
            <v>0</v>
          </cell>
          <cell r="AA159">
            <v>0</v>
          </cell>
          <cell r="AC159">
            <v>0</v>
          </cell>
        </row>
        <row r="160">
          <cell r="L160">
            <v>0</v>
          </cell>
          <cell r="Q160">
            <v>0</v>
          </cell>
          <cell r="S160">
            <v>0</v>
          </cell>
          <cell r="U160">
            <v>0</v>
          </cell>
          <cell r="W160">
            <v>0</v>
          </cell>
          <cell r="Y160">
            <v>0</v>
          </cell>
          <cell r="AA160">
            <v>0</v>
          </cell>
          <cell r="AC160">
            <v>0</v>
          </cell>
        </row>
        <row r="161">
          <cell r="L161">
            <v>0</v>
          </cell>
          <cell r="Q161">
            <v>0</v>
          </cell>
          <cell r="S161">
            <v>0</v>
          </cell>
          <cell r="U161">
            <v>0</v>
          </cell>
          <cell r="W161">
            <v>0</v>
          </cell>
          <cell r="Y161">
            <v>0</v>
          </cell>
          <cell r="AA161">
            <v>0</v>
          </cell>
          <cell r="AC161">
            <v>0</v>
          </cell>
        </row>
        <row r="162">
          <cell r="L162">
            <v>0</v>
          </cell>
          <cell r="Q162">
            <v>0</v>
          </cell>
          <cell r="S162">
            <v>0</v>
          </cell>
          <cell r="U162">
            <v>0</v>
          </cell>
          <cell r="W162">
            <v>0</v>
          </cell>
          <cell r="Y162">
            <v>0</v>
          </cell>
          <cell r="AA162">
            <v>0</v>
          </cell>
          <cell r="AC162">
            <v>0</v>
          </cell>
        </row>
        <row r="163">
          <cell r="L163">
            <v>0</v>
          </cell>
          <cell r="Q163">
            <v>0</v>
          </cell>
          <cell r="S163">
            <v>0</v>
          </cell>
          <cell r="U163">
            <v>0</v>
          </cell>
          <cell r="W163">
            <v>0</v>
          </cell>
          <cell r="Y163">
            <v>0</v>
          </cell>
          <cell r="AA163">
            <v>0</v>
          </cell>
          <cell r="AC163">
            <v>0</v>
          </cell>
        </row>
        <row r="164">
          <cell r="L164">
            <v>1</v>
          </cell>
          <cell r="Q164">
            <v>0</v>
          </cell>
          <cell r="S164">
            <v>0</v>
          </cell>
          <cell r="U164">
            <v>0</v>
          </cell>
          <cell r="W164">
            <v>0</v>
          </cell>
          <cell r="Y164">
            <v>1</v>
          </cell>
          <cell r="AA164">
            <v>0</v>
          </cell>
          <cell r="AC164">
            <v>0</v>
          </cell>
        </row>
        <row r="165">
          <cell r="L165">
            <v>0</v>
          </cell>
          <cell r="Q165">
            <v>0</v>
          </cell>
          <cell r="S165">
            <v>0</v>
          </cell>
          <cell r="U165">
            <v>0</v>
          </cell>
          <cell r="W165">
            <v>0</v>
          </cell>
          <cell r="Y165">
            <v>0</v>
          </cell>
          <cell r="AA165">
            <v>0</v>
          </cell>
          <cell r="AC165">
            <v>0</v>
          </cell>
        </row>
        <row r="167">
          <cell r="L167">
            <v>6</v>
          </cell>
          <cell r="Q167">
            <v>0</v>
          </cell>
          <cell r="S167">
            <v>0</v>
          </cell>
          <cell r="U167">
            <v>0</v>
          </cell>
          <cell r="W167">
            <v>0</v>
          </cell>
          <cell r="Y167">
            <v>0</v>
          </cell>
          <cell r="AA167">
            <v>0</v>
          </cell>
          <cell r="AC167">
            <v>0</v>
          </cell>
        </row>
        <row r="168">
          <cell r="L168">
            <v>4</v>
          </cell>
          <cell r="Q168">
            <v>0</v>
          </cell>
          <cell r="S168">
            <v>0</v>
          </cell>
          <cell r="U168">
            <v>0</v>
          </cell>
          <cell r="W168">
            <v>0</v>
          </cell>
          <cell r="Y168">
            <v>0</v>
          </cell>
          <cell r="AA168">
            <v>0</v>
          </cell>
          <cell r="AC168">
            <v>0</v>
          </cell>
        </row>
        <row r="169">
          <cell r="L169">
            <v>3</v>
          </cell>
          <cell r="Q169">
            <v>0</v>
          </cell>
          <cell r="S169">
            <v>0</v>
          </cell>
          <cell r="U169">
            <v>0</v>
          </cell>
          <cell r="W169">
            <v>0</v>
          </cell>
          <cell r="Y169">
            <v>0</v>
          </cell>
          <cell r="AA169">
            <v>0</v>
          </cell>
          <cell r="AC169">
            <v>0</v>
          </cell>
        </row>
        <row r="170">
          <cell r="L170">
            <v>1</v>
          </cell>
          <cell r="Q170">
            <v>0</v>
          </cell>
          <cell r="S170">
            <v>0</v>
          </cell>
          <cell r="U170">
            <v>0</v>
          </cell>
          <cell r="W170">
            <v>0</v>
          </cell>
          <cell r="Y170">
            <v>0</v>
          </cell>
          <cell r="AA170">
            <v>0</v>
          </cell>
          <cell r="AC170">
            <v>0</v>
          </cell>
        </row>
        <row r="181">
          <cell r="L181">
            <v>0</v>
          </cell>
          <cell r="Q181">
            <v>0</v>
          </cell>
          <cell r="S181">
            <v>0</v>
          </cell>
          <cell r="U181">
            <v>0</v>
          </cell>
          <cell r="W181">
            <v>0</v>
          </cell>
          <cell r="Y181">
            <v>0</v>
          </cell>
          <cell r="AA181">
            <v>0</v>
          </cell>
          <cell r="AC181">
            <v>0</v>
          </cell>
        </row>
        <row r="182">
          <cell r="L182">
            <v>69.88000000000001</v>
          </cell>
          <cell r="Q182">
            <v>49.7</v>
          </cell>
          <cell r="S182">
            <v>7.7</v>
          </cell>
          <cell r="U182">
            <v>0</v>
          </cell>
          <cell r="W182">
            <v>12.48</v>
          </cell>
          <cell r="Y182">
            <v>0</v>
          </cell>
          <cell r="AA182">
            <v>0</v>
          </cell>
          <cell r="AC182">
            <v>0</v>
          </cell>
        </row>
        <row r="183">
          <cell r="L183">
            <v>0</v>
          </cell>
          <cell r="Q183">
            <v>0</v>
          </cell>
          <cell r="S183">
            <v>0</v>
          </cell>
          <cell r="U183">
            <v>0</v>
          </cell>
          <cell r="W183">
            <v>0</v>
          </cell>
          <cell r="Y183">
            <v>0</v>
          </cell>
          <cell r="AA183">
            <v>0</v>
          </cell>
          <cell r="AC183">
            <v>0</v>
          </cell>
        </row>
        <row r="184">
          <cell r="L184">
            <v>0</v>
          </cell>
          <cell r="Q184">
            <v>0</v>
          </cell>
          <cell r="S184">
            <v>0</v>
          </cell>
          <cell r="U184">
            <v>0</v>
          </cell>
          <cell r="W184">
            <v>0</v>
          </cell>
          <cell r="Y184">
            <v>0</v>
          </cell>
          <cell r="AA184">
            <v>0</v>
          </cell>
          <cell r="AC184">
            <v>0</v>
          </cell>
        </row>
        <row r="185">
          <cell r="L185">
            <v>36.520000000000003</v>
          </cell>
          <cell r="Q185">
            <v>0</v>
          </cell>
          <cell r="S185">
            <v>0</v>
          </cell>
          <cell r="U185">
            <v>0</v>
          </cell>
          <cell r="W185">
            <v>0</v>
          </cell>
          <cell r="Y185">
            <v>36.520000000000003</v>
          </cell>
          <cell r="AA185">
            <v>0</v>
          </cell>
          <cell r="AC185">
            <v>0</v>
          </cell>
        </row>
        <row r="186">
          <cell r="L186">
            <v>0</v>
          </cell>
          <cell r="Q186">
            <v>0</v>
          </cell>
          <cell r="S186">
            <v>0</v>
          </cell>
          <cell r="U186">
            <v>0</v>
          </cell>
          <cell r="W186">
            <v>0</v>
          </cell>
          <cell r="Y186">
            <v>0</v>
          </cell>
          <cell r="AA186">
            <v>0</v>
          </cell>
          <cell r="AC186">
            <v>0</v>
          </cell>
        </row>
        <row r="187">
          <cell r="L187">
            <v>0</v>
          </cell>
          <cell r="Q187">
            <v>0</v>
          </cell>
          <cell r="S187">
            <v>0</v>
          </cell>
          <cell r="U187">
            <v>0</v>
          </cell>
          <cell r="W187">
            <v>0</v>
          </cell>
          <cell r="Y187">
            <v>0</v>
          </cell>
          <cell r="AA187">
            <v>0</v>
          </cell>
          <cell r="AC187">
            <v>0</v>
          </cell>
        </row>
        <row r="188">
          <cell r="L188">
            <v>0</v>
          </cell>
          <cell r="Q188">
            <v>0</v>
          </cell>
          <cell r="S188">
            <v>0</v>
          </cell>
          <cell r="U188">
            <v>0</v>
          </cell>
          <cell r="W188">
            <v>0</v>
          </cell>
          <cell r="Y188">
            <v>0</v>
          </cell>
          <cell r="AA188">
            <v>0</v>
          </cell>
          <cell r="AC188">
            <v>0</v>
          </cell>
        </row>
        <row r="189">
          <cell r="L189">
            <v>0</v>
          </cell>
          <cell r="Q189">
            <v>0</v>
          </cell>
          <cell r="S189">
            <v>0</v>
          </cell>
          <cell r="U189">
            <v>0</v>
          </cell>
          <cell r="W189">
            <v>0</v>
          </cell>
          <cell r="Y189">
            <v>0</v>
          </cell>
          <cell r="AA189">
            <v>0</v>
          </cell>
          <cell r="AC189">
            <v>0</v>
          </cell>
        </row>
        <row r="190">
          <cell r="L190">
            <v>0</v>
          </cell>
          <cell r="Q190">
            <v>0</v>
          </cell>
          <cell r="S190">
            <v>0</v>
          </cell>
          <cell r="U190">
            <v>0</v>
          </cell>
          <cell r="W190">
            <v>0</v>
          </cell>
          <cell r="Y190">
            <v>0</v>
          </cell>
          <cell r="AA190">
            <v>0</v>
          </cell>
          <cell r="AC190">
            <v>0</v>
          </cell>
        </row>
        <row r="191">
          <cell r="L191">
            <v>56.35</v>
          </cell>
          <cell r="Q191">
            <v>0</v>
          </cell>
          <cell r="S191">
            <v>0</v>
          </cell>
          <cell r="U191">
            <v>0</v>
          </cell>
          <cell r="W191">
            <v>0</v>
          </cell>
          <cell r="Y191">
            <v>56.35</v>
          </cell>
          <cell r="AA191">
            <v>0</v>
          </cell>
          <cell r="AC191">
            <v>0</v>
          </cell>
        </row>
        <row r="192">
          <cell r="L192">
            <v>1</v>
          </cell>
          <cell r="Q192">
            <v>0</v>
          </cell>
          <cell r="S192">
            <v>0</v>
          </cell>
          <cell r="U192">
            <v>0</v>
          </cell>
          <cell r="W192">
            <v>0</v>
          </cell>
          <cell r="Y192">
            <v>1</v>
          </cell>
          <cell r="AA192">
            <v>0</v>
          </cell>
          <cell r="AC192">
            <v>0</v>
          </cell>
        </row>
        <row r="193">
          <cell r="L193">
            <v>309.04000000000002</v>
          </cell>
          <cell r="Q193">
            <v>0</v>
          </cell>
          <cell r="S193">
            <v>0</v>
          </cell>
          <cell r="U193">
            <v>92.87</v>
          </cell>
          <cell r="W193">
            <v>214.03</v>
          </cell>
          <cell r="Y193">
            <v>-28.2</v>
          </cell>
          <cell r="AA193">
            <v>30.34</v>
          </cell>
          <cell r="AC193">
            <v>0</v>
          </cell>
        </row>
        <row r="194">
          <cell r="L194">
            <v>637.75</v>
          </cell>
          <cell r="Q194">
            <v>0</v>
          </cell>
          <cell r="S194">
            <v>0</v>
          </cell>
          <cell r="U194">
            <v>192.99</v>
          </cell>
          <cell r="W194">
            <v>444.76</v>
          </cell>
          <cell r="Y194">
            <v>0</v>
          </cell>
          <cell r="AA194">
            <v>0</v>
          </cell>
          <cell r="AC194">
            <v>0</v>
          </cell>
        </row>
        <row r="195">
          <cell r="L195">
            <v>0</v>
          </cell>
          <cell r="Q195">
            <v>0</v>
          </cell>
          <cell r="S195">
            <v>0</v>
          </cell>
          <cell r="U195">
            <v>0</v>
          </cell>
          <cell r="W195">
            <v>0</v>
          </cell>
          <cell r="Y195">
            <v>0</v>
          </cell>
          <cell r="AA195">
            <v>0</v>
          </cell>
          <cell r="AC195">
            <v>0</v>
          </cell>
        </row>
        <row r="196">
          <cell r="L196">
            <v>203.25</v>
          </cell>
          <cell r="Q196">
            <v>66.11</v>
          </cell>
          <cell r="S196">
            <v>0</v>
          </cell>
          <cell r="U196">
            <v>137.13999999999999</v>
          </cell>
          <cell r="W196">
            <v>0</v>
          </cell>
          <cell r="Y196">
            <v>0</v>
          </cell>
          <cell r="AA196">
            <v>0</v>
          </cell>
          <cell r="AC196">
            <v>0</v>
          </cell>
        </row>
        <row r="197">
          <cell r="L197">
            <v>154.88</v>
          </cell>
          <cell r="Q197">
            <v>0</v>
          </cell>
          <cell r="S197">
            <v>0</v>
          </cell>
          <cell r="U197">
            <v>677.65</v>
          </cell>
          <cell r="W197">
            <v>-522.77</v>
          </cell>
          <cell r="Y197">
            <v>0</v>
          </cell>
          <cell r="AA197">
            <v>0</v>
          </cell>
          <cell r="AC197">
            <v>0</v>
          </cell>
        </row>
        <row r="198">
          <cell r="L198">
            <v>0</v>
          </cell>
          <cell r="Q198">
            <v>0</v>
          </cell>
          <cell r="S198">
            <v>0</v>
          </cell>
          <cell r="U198">
            <v>0</v>
          </cell>
          <cell r="W198">
            <v>0</v>
          </cell>
          <cell r="Y198">
            <v>0</v>
          </cell>
          <cell r="AA198">
            <v>0</v>
          </cell>
          <cell r="AC198">
            <v>0</v>
          </cell>
        </row>
        <row r="199">
          <cell r="L199">
            <v>0</v>
          </cell>
          <cell r="Q199">
            <v>0</v>
          </cell>
          <cell r="S199">
            <v>0</v>
          </cell>
          <cell r="U199">
            <v>0</v>
          </cell>
          <cell r="W199">
            <v>0</v>
          </cell>
          <cell r="Y199">
            <v>0</v>
          </cell>
          <cell r="AA199">
            <v>0</v>
          </cell>
          <cell r="AC199">
            <v>0</v>
          </cell>
        </row>
        <row r="200">
          <cell r="L200">
            <v>0</v>
          </cell>
          <cell r="Q200">
            <v>0</v>
          </cell>
          <cell r="S200">
            <v>0</v>
          </cell>
          <cell r="U200">
            <v>0</v>
          </cell>
          <cell r="W200">
            <v>0</v>
          </cell>
          <cell r="Y200">
            <v>0</v>
          </cell>
          <cell r="AA200">
            <v>0</v>
          </cell>
          <cell r="AC200">
            <v>0</v>
          </cell>
        </row>
        <row r="201">
          <cell r="L201">
            <v>0</v>
          </cell>
          <cell r="Q201">
            <v>0</v>
          </cell>
          <cell r="S201">
            <v>0</v>
          </cell>
          <cell r="U201">
            <v>0</v>
          </cell>
          <cell r="W201">
            <v>0</v>
          </cell>
          <cell r="Y201">
            <v>0</v>
          </cell>
          <cell r="AA201">
            <v>0</v>
          </cell>
          <cell r="AC201">
            <v>0</v>
          </cell>
        </row>
        <row r="202">
          <cell r="L202">
            <v>0</v>
          </cell>
          <cell r="Q202">
            <v>0</v>
          </cell>
          <cell r="S202">
            <v>0</v>
          </cell>
          <cell r="U202">
            <v>0</v>
          </cell>
          <cell r="W202">
            <v>0</v>
          </cell>
          <cell r="Y202">
            <v>0</v>
          </cell>
          <cell r="AA202">
            <v>0</v>
          </cell>
          <cell r="AC202">
            <v>0</v>
          </cell>
        </row>
        <row r="203">
          <cell r="L203">
            <v>0</v>
          </cell>
          <cell r="Q203">
            <v>0</v>
          </cell>
          <cell r="S203">
            <v>0</v>
          </cell>
          <cell r="U203">
            <v>0</v>
          </cell>
          <cell r="W203">
            <v>0</v>
          </cell>
          <cell r="Y203">
            <v>0</v>
          </cell>
          <cell r="AA203">
            <v>0</v>
          </cell>
          <cell r="AC203">
            <v>0</v>
          </cell>
        </row>
        <row r="204">
          <cell r="L204">
            <v>0</v>
          </cell>
          <cell r="Q204">
            <v>0</v>
          </cell>
          <cell r="S204">
            <v>0</v>
          </cell>
          <cell r="U204">
            <v>0</v>
          </cell>
          <cell r="W204">
            <v>0</v>
          </cell>
          <cell r="Y204">
            <v>0</v>
          </cell>
          <cell r="AA204">
            <v>0</v>
          </cell>
          <cell r="AC204">
            <v>0</v>
          </cell>
        </row>
        <row r="205">
          <cell r="L205">
            <v>0</v>
          </cell>
          <cell r="Q205">
            <v>0</v>
          </cell>
          <cell r="S205">
            <v>0</v>
          </cell>
          <cell r="U205">
            <v>0</v>
          </cell>
          <cell r="W205">
            <v>0</v>
          </cell>
          <cell r="Y205">
            <v>0</v>
          </cell>
          <cell r="AA205">
            <v>0</v>
          </cell>
          <cell r="AC205">
            <v>0</v>
          </cell>
        </row>
        <row r="206">
          <cell r="L206">
            <v>32.68</v>
          </cell>
          <cell r="Q206">
            <v>0</v>
          </cell>
          <cell r="S206">
            <v>0</v>
          </cell>
          <cell r="U206">
            <v>0</v>
          </cell>
          <cell r="W206">
            <v>0</v>
          </cell>
          <cell r="Y206">
            <v>0</v>
          </cell>
          <cell r="AA206">
            <v>32.68</v>
          </cell>
          <cell r="AC206">
            <v>0</v>
          </cell>
        </row>
        <row r="207">
          <cell r="L207">
            <v>288.3</v>
          </cell>
          <cell r="Q207">
            <v>0</v>
          </cell>
          <cell r="S207">
            <v>0</v>
          </cell>
          <cell r="U207">
            <v>0</v>
          </cell>
          <cell r="W207">
            <v>0</v>
          </cell>
          <cell r="Y207">
            <v>0</v>
          </cell>
          <cell r="AC207">
            <v>0</v>
          </cell>
        </row>
        <row r="208">
          <cell r="L208">
            <v>0</v>
          </cell>
          <cell r="Q208">
            <v>0</v>
          </cell>
          <cell r="S208">
            <v>0</v>
          </cell>
          <cell r="U208">
            <v>0</v>
          </cell>
          <cell r="W208">
            <v>0</v>
          </cell>
          <cell r="Y208">
            <v>0</v>
          </cell>
          <cell r="AA208">
            <v>0</v>
          </cell>
          <cell r="AC208">
            <v>0</v>
          </cell>
        </row>
        <row r="209">
          <cell r="L209">
            <v>1</v>
          </cell>
          <cell r="Q209">
            <v>0</v>
          </cell>
          <cell r="S209">
            <v>0</v>
          </cell>
          <cell r="U209">
            <v>0</v>
          </cell>
          <cell r="W209">
            <v>0</v>
          </cell>
          <cell r="Y209">
            <v>0</v>
          </cell>
          <cell r="AA209">
            <v>1</v>
          </cell>
          <cell r="AC209">
            <v>0</v>
          </cell>
        </row>
        <row r="210">
          <cell r="L210">
            <v>1</v>
          </cell>
          <cell r="Q210">
            <v>0</v>
          </cell>
          <cell r="S210">
            <v>0</v>
          </cell>
          <cell r="U210">
            <v>0</v>
          </cell>
          <cell r="W210">
            <v>0</v>
          </cell>
          <cell r="Y210">
            <v>0</v>
          </cell>
          <cell r="AA210">
            <v>0</v>
          </cell>
          <cell r="AC210">
            <v>0</v>
          </cell>
        </row>
        <row r="211">
          <cell r="L211">
            <v>0</v>
          </cell>
          <cell r="Q211">
            <v>0</v>
          </cell>
          <cell r="S211">
            <v>0</v>
          </cell>
          <cell r="U211">
            <v>0</v>
          </cell>
          <cell r="W211">
            <v>0</v>
          </cell>
          <cell r="Y211">
            <v>0</v>
          </cell>
          <cell r="AA211">
            <v>0</v>
          </cell>
          <cell r="AC211">
            <v>0</v>
          </cell>
        </row>
        <row r="212">
          <cell r="L212">
            <v>0</v>
          </cell>
          <cell r="Q212">
            <v>0</v>
          </cell>
          <cell r="S212">
            <v>0</v>
          </cell>
          <cell r="U212">
            <v>0</v>
          </cell>
          <cell r="W212">
            <v>0</v>
          </cell>
          <cell r="Y212">
            <v>0</v>
          </cell>
          <cell r="AA212">
            <v>0</v>
          </cell>
          <cell r="AC212">
            <v>0</v>
          </cell>
        </row>
        <row r="213">
          <cell r="L213">
            <v>0</v>
          </cell>
          <cell r="Q213">
            <v>0</v>
          </cell>
          <cell r="S213">
            <v>0</v>
          </cell>
          <cell r="U213">
            <v>0</v>
          </cell>
          <cell r="W213">
            <v>0</v>
          </cell>
          <cell r="Y213">
            <v>0</v>
          </cell>
          <cell r="AA213">
            <v>0</v>
          </cell>
          <cell r="AC213">
            <v>0</v>
          </cell>
        </row>
        <row r="214">
          <cell r="L214">
            <v>0</v>
          </cell>
          <cell r="Q214">
            <v>0</v>
          </cell>
          <cell r="S214">
            <v>0</v>
          </cell>
          <cell r="U214">
            <v>0</v>
          </cell>
          <cell r="W214">
            <v>0</v>
          </cell>
          <cell r="Y214">
            <v>0</v>
          </cell>
          <cell r="AA214">
            <v>0</v>
          </cell>
          <cell r="AC214">
            <v>0</v>
          </cell>
        </row>
        <row r="215">
          <cell r="L215">
            <v>0</v>
          </cell>
          <cell r="Q215">
            <v>0</v>
          </cell>
          <cell r="S215">
            <v>0</v>
          </cell>
          <cell r="U215">
            <v>0</v>
          </cell>
          <cell r="W215">
            <v>0</v>
          </cell>
          <cell r="Y215">
            <v>0</v>
          </cell>
          <cell r="AA215">
            <v>0</v>
          </cell>
          <cell r="AC215">
            <v>0</v>
          </cell>
        </row>
        <row r="216">
          <cell r="L216">
            <v>0</v>
          </cell>
          <cell r="Q216">
            <v>0</v>
          </cell>
          <cell r="S216">
            <v>0</v>
          </cell>
          <cell r="U216">
            <v>0</v>
          </cell>
          <cell r="W216">
            <v>0</v>
          </cell>
          <cell r="Y216">
            <v>0</v>
          </cell>
          <cell r="AA216">
            <v>0</v>
          </cell>
          <cell r="AC216">
            <v>0</v>
          </cell>
        </row>
        <row r="217">
          <cell r="L217">
            <v>0</v>
          </cell>
          <cell r="Q217">
            <v>0</v>
          </cell>
          <cell r="S217">
            <v>0</v>
          </cell>
          <cell r="U217">
            <v>0</v>
          </cell>
          <cell r="W217">
            <v>0</v>
          </cell>
          <cell r="Y217">
            <v>0</v>
          </cell>
          <cell r="AA217">
            <v>0</v>
          </cell>
          <cell r="AC217">
            <v>0</v>
          </cell>
        </row>
        <row r="218">
          <cell r="L218">
            <v>0</v>
          </cell>
          <cell r="Q218">
            <v>0</v>
          </cell>
          <cell r="S218">
            <v>0</v>
          </cell>
          <cell r="U218">
            <v>0</v>
          </cell>
          <cell r="W218">
            <v>0</v>
          </cell>
          <cell r="Y218">
            <v>0</v>
          </cell>
          <cell r="AA218">
            <v>0</v>
          </cell>
          <cell r="AC218">
            <v>0</v>
          </cell>
        </row>
        <row r="219">
          <cell r="L219">
            <v>0</v>
          </cell>
          <cell r="Q219">
            <v>0</v>
          </cell>
          <cell r="S219">
            <v>0</v>
          </cell>
          <cell r="U219">
            <v>0</v>
          </cell>
          <cell r="W219">
            <v>0</v>
          </cell>
          <cell r="Y219">
            <v>0</v>
          </cell>
          <cell r="AA219">
            <v>0</v>
          </cell>
          <cell r="AC219">
            <v>0</v>
          </cell>
        </row>
        <row r="220">
          <cell r="L220">
            <v>0</v>
          </cell>
          <cell r="Q220">
            <v>0</v>
          </cell>
          <cell r="S220">
            <v>0</v>
          </cell>
          <cell r="U220">
            <v>0</v>
          </cell>
          <cell r="W220">
            <v>0</v>
          </cell>
          <cell r="Y220">
            <v>0</v>
          </cell>
          <cell r="AA220">
            <v>0</v>
          </cell>
          <cell r="AC220">
            <v>0</v>
          </cell>
        </row>
        <row r="221">
          <cell r="L221">
            <v>0</v>
          </cell>
          <cell r="Q221">
            <v>0</v>
          </cell>
          <cell r="S221">
            <v>0</v>
          </cell>
          <cell r="U221">
            <v>0</v>
          </cell>
          <cell r="W221">
            <v>0</v>
          </cell>
          <cell r="Y221">
            <v>0</v>
          </cell>
          <cell r="AA221">
            <v>0</v>
          </cell>
          <cell r="AC221">
            <v>0</v>
          </cell>
        </row>
        <row r="222">
          <cell r="L222">
            <v>0</v>
          </cell>
          <cell r="Q222">
            <v>0</v>
          </cell>
          <cell r="S222">
            <v>0</v>
          </cell>
          <cell r="U222">
            <v>0</v>
          </cell>
          <cell r="W222">
            <v>0</v>
          </cell>
          <cell r="Y222">
            <v>0</v>
          </cell>
          <cell r="AA222">
            <v>0</v>
          </cell>
          <cell r="AC222">
            <v>0</v>
          </cell>
        </row>
        <row r="223">
          <cell r="L223">
            <v>0</v>
          </cell>
          <cell r="Q223">
            <v>0</v>
          </cell>
          <cell r="S223">
            <v>0</v>
          </cell>
          <cell r="U223">
            <v>0</v>
          </cell>
          <cell r="W223">
            <v>0</v>
          </cell>
          <cell r="Y223">
            <v>0</v>
          </cell>
          <cell r="AA223">
            <v>0</v>
          </cell>
          <cell r="AC223">
            <v>0</v>
          </cell>
        </row>
        <row r="224">
          <cell r="L224">
            <v>0</v>
          </cell>
          <cell r="Q224">
            <v>0</v>
          </cell>
          <cell r="S224">
            <v>0</v>
          </cell>
          <cell r="U224">
            <v>0</v>
          </cell>
          <cell r="W224">
            <v>0</v>
          </cell>
          <cell r="Y224">
            <v>0</v>
          </cell>
          <cell r="AA224">
            <v>0</v>
          </cell>
          <cell r="AC224">
            <v>0</v>
          </cell>
        </row>
        <row r="225">
          <cell r="L225">
            <v>0</v>
          </cell>
          <cell r="Q225">
            <v>0</v>
          </cell>
          <cell r="S225">
            <v>0</v>
          </cell>
          <cell r="U225">
            <v>0</v>
          </cell>
          <cell r="W225">
            <v>0</v>
          </cell>
          <cell r="Y225">
            <v>0</v>
          </cell>
          <cell r="AA225">
            <v>0</v>
          </cell>
          <cell r="AC225">
            <v>0</v>
          </cell>
        </row>
        <row r="226">
          <cell r="L226">
            <v>0</v>
          </cell>
          <cell r="Q226">
            <v>0</v>
          </cell>
          <cell r="S226">
            <v>0</v>
          </cell>
          <cell r="U226">
            <v>0</v>
          </cell>
          <cell r="W226">
            <v>0</v>
          </cell>
          <cell r="Y226">
            <v>0</v>
          </cell>
          <cell r="AA226">
            <v>0</v>
          </cell>
          <cell r="AC226">
            <v>0</v>
          </cell>
        </row>
        <row r="227">
          <cell r="L227">
            <v>0</v>
          </cell>
          <cell r="Q227">
            <v>0</v>
          </cell>
          <cell r="S227">
            <v>0</v>
          </cell>
          <cell r="U227">
            <v>0</v>
          </cell>
          <cell r="W227">
            <v>0</v>
          </cell>
          <cell r="Y227">
            <v>0</v>
          </cell>
          <cell r="AA227">
            <v>0</v>
          </cell>
          <cell r="AC227">
            <v>0</v>
          </cell>
        </row>
        <row r="228">
          <cell r="L228">
            <v>0</v>
          </cell>
          <cell r="Q228">
            <v>0</v>
          </cell>
          <cell r="S228">
            <v>0</v>
          </cell>
          <cell r="U228">
            <v>0</v>
          </cell>
          <cell r="W228">
            <v>0</v>
          </cell>
          <cell r="Y228">
            <v>0</v>
          </cell>
          <cell r="AA228">
            <v>0</v>
          </cell>
          <cell r="AC228">
            <v>0</v>
          </cell>
        </row>
        <row r="229">
          <cell r="L229">
            <v>0</v>
          </cell>
          <cell r="Q229">
            <v>0</v>
          </cell>
          <cell r="S229">
            <v>0</v>
          </cell>
          <cell r="U229">
            <v>0</v>
          </cell>
          <cell r="W229">
            <v>0</v>
          </cell>
          <cell r="Y229">
            <v>0</v>
          </cell>
          <cell r="AA229">
            <v>0</v>
          </cell>
          <cell r="AC229">
            <v>0</v>
          </cell>
        </row>
        <row r="230">
          <cell r="L230">
            <v>0</v>
          </cell>
          <cell r="Q230">
            <v>0</v>
          </cell>
          <cell r="S230">
            <v>0</v>
          </cell>
          <cell r="U230">
            <v>0</v>
          </cell>
          <cell r="W230">
            <v>0</v>
          </cell>
          <cell r="Y230">
            <v>0</v>
          </cell>
          <cell r="AA230">
            <v>0</v>
          </cell>
          <cell r="AC230">
            <v>0</v>
          </cell>
        </row>
        <row r="231">
          <cell r="L231">
            <v>0</v>
          </cell>
          <cell r="Q231">
            <v>0</v>
          </cell>
          <cell r="S231">
            <v>0</v>
          </cell>
          <cell r="U231">
            <v>0</v>
          </cell>
          <cell r="W231">
            <v>0</v>
          </cell>
          <cell r="Y231">
            <v>0</v>
          </cell>
          <cell r="AA231">
            <v>0</v>
          </cell>
          <cell r="AC231">
            <v>0</v>
          </cell>
        </row>
        <row r="232">
          <cell r="L232">
            <v>0</v>
          </cell>
          <cell r="Q232">
            <v>0</v>
          </cell>
          <cell r="S232">
            <v>0</v>
          </cell>
          <cell r="U232">
            <v>0</v>
          </cell>
          <cell r="W232">
            <v>0</v>
          </cell>
          <cell r="Y232">
            <v>0</v>
          </cell>
          <cell r="AA232">
            <v>0</v>
          </cell>
          <cell r="AC232">
            <v>0</v>
          </cell>
        </row>
        <row r="233">
          <cell r="L233">
            <v>0</v>
          </cell>
          <cell r="Q233">
            <v>0</v>
          </cell>
          <cell r="S233">
            <v>0</v>
          </cell>
          <cell r="U233">
            <v>0</v>
          </cell>
          <cell r="W233">
            <v>0</v>
          </cell>
          <cell r="Y233">
            <v>0</v>
          </cell>
          <cell r="AA233">
            <v>0</v>
          </cell>
          <cell r="AC233">
            <v>0</v>
          </cell>
        </row>
        <row r="234">
          <cell r="L234">
            <v>0</v>
          </cell>
          <cell r="Q234">
            <v>0</v>
          </cell>
          <cell r="S234">
            <v>0</v>
          </cell>
          <cell r="U234">
            <v>0</v>
          </cell>
          <cell r="W234">
            <v>0</v>
          </cell>
          <cell r="Y234">
            <v>0</v>
          </cell>
          <cell r="AA234">
            <v>0</v>
          </cell>
          <cell r="AC234">
            <v>0</v>
          </cell>
        </row>
        <row r="235">
          <cell r="L235">
            <v>0</v>
          </cell>
          <cell r="Q235">
            <v>0</v>
          </cell>
          <cell r="S235">
            <v>0</v>
          </cell>
          <cell r="U235">
            <v>0</v>
          </cell>
          <cell r="W235">
            <v>0</v>
          </cell>
          <cell r="Y235">
            <v>0</v>
          </cell>
          <cell r="AA235">
            <v>0</v>
          </cell>
          <cell r="AC235">
            <v>0</v>
          </cell>
        </row>
        <row r="236">
          <cell r="L236">
            <v>0</v>
          </cell>
          <cell r="Q236">
            <v>0</v>
          </cell>
          <cell r="S236">
            <v>0</v>
          </cell>
          <cell r="U236">
            <v>0</v>
          </cell>
          <cell r="W236">
            <v>0</v>
          </cell>
          <cell r="Y236">
            <v>0</v>
          </cell>
          <cell r="AA236">
            <v>0</v>
          </cell>
          <cell r="AC236">
            <v>0</v>
          </cell>
        </row>
        <row r="237">
          <cell r="L237">
            <v>0</v>
          </cell>
          <cell r="Q237">
            <v>0</v>
          </cell>
          <cell r="S237">
            <v>0</v>
          </cell>
          <cell r="U237">
            <v>0</v>
          </cell>
          <cell r="W237">
            <v>0</v>
          </cell>
          <cell r="Y237">
            <v>0</v>
          </cell>
          <cell r="AA237">
            <v>0</v>
          </cell>
          <cell r="AC237">
            <v>0</v>
          </cell>
        </row>
        <row r="238">
          <cell r="L238">
            <v>0</v>
          </cell>
          <cell r="Q238">
            <v>0</v>
          </cell>
          <cell r="S238">
            <v>0</v>
          </cell>
          <cell r="U238">
            <v>0</v>
          </cell>
          <cell r="W238">
            <v>0</v>
          </cell>
          <cell r="Y238">
            <v>0</v>
          </cell>
          <cell r="AA238">
            <v>0</v>
          </cell>
          <cell r="AC238">
            <v>0</v>
          </cell>
        </row>
        <row r="239">
          <cell r="L239">
            <v>0</v>
          </cell>
          <cell r="Q239">
            <v>0</v>
          </cell>
          <cell r="S239">
            <v>0</v>
          </cell>
          <cell r="U239">
            <v>0</v>
          </cell>
          <cell r="W239">
            <v>0</v>
          </cell>
          <cell r="Y239">
            <v>0</v>
          </cell>
          <cell r="AA239">
            <v>0</v>
          </cell>
          <cell r="AC239">
            <v>0</v>
          </cell>
        </row>
        <row r="240">
          <cell r="L240">
            <v>0</v>
          </cell>
          <cell r="Q240">
            <v>0</v>
          </cell>
          <cell r="S240">
            <v>0</v>
          </cell>
          <cell r="U240">
            <v>0</v>
          </cell>
          <cell r="W240">
            <v>0</v>
          </cell>
          <cell r="Y240">
            <v>0</v>
          </cell>
          <cell r="AA240">
            <v>0</v>
          </cell>
          <cell r="AC240">
            <v>0</v>
          </cell>
        </row>
        <row r="241">
          <cell r="L241">
            <v>0</v>
          </cell>
          <cell r="Q241">
            <v>0</v>
          </cell>
          <cell r="S241">
            <v>0</v>
          </cell>
          <cell r="U241">
            <v>0</v>
          </cell>
          <cell r="W241">
            <v>0</v>
          </cell>
          <cell r="Y241">
            <v>0</v>
          </cell>
          <cell r="AA241">
            <v>0</v>
          </cell>
          <cell r="AC241">
            <v>0</v>
          </cell>
        </row>
        <row r="242">
          <cell r="L242">
            <v>0</v>
          </cell>
          <cell r="Q242">
            <v>0</v>
          </cell>
          <cell r="S242">
            <v>0</v>
          </cell>
          <cell r="U242">
            <v>0</v>
          </cell>
          <cell r="W242">
            <v>0</v>
          </cell>
          <cell r="Y242">
            <v>0</v>
          </cell>
          <cell r="AA242">
            <v>0</v>
          </cell>
          <cell r="AC242">
            <v>0</v>
          </cell>
        </row>
        <row r="243">
          <cell r="L243">
            <v>0</v>
          </cell>
          <cell r="Q243">
            <v>0</v>
          </cell>
          <cell r="S243">
            <v>0</v>
          </cell>
          <cell r="U243">
            <v>0</v>
          </cell>
          <cell r="W243">
            <v>0</v>
          </cell>
          <cell r="Y243">
            <v>0</v>
          </cell>
          <cell r="AA243">
            <v>0</v>
          </cell>
          <cell r="AC243">
            <v>0</v>
          </cell>
        </row>
        <row r="244">
          <cell r="L244">
            <v>0</v>
          </cell>
          <cell r="Q244">
            <v>0</v>
          </cell>
          <cell r="S244">
            <v>0</v>
          </cell>
          <cell r="U244">
            <v>0</v>
          </cell>
          <cell r="W244">
            <v>0</v>
          </cell>
          <cell r="Y244">
            <v>0</v>
          </cell>
          <cell r="AA244">
            <v>0</v>
          </cell>
          <cell r="AC244">
            <v>0</v>
          </cell>
        </row>
        <row r="245">
          <cell r="L245">
            <v>0</v>
          </cell>
          <cell r="Q245">
            <v>0</v>
          </cell>
          <cell r="S245">
            <v>0</v>
          </cell>
          <cell r="U245">
            <v>0</v>
          </cell>
          <cell r="W245">
            <v>0</v>
          </cell>
          <cell r="Y245">
            <v>0</v>
          </cell>
          <cell r="AA245">
            <v>0</v>
          </cell>
          <cell r="AC245">
            <v>0</v>
          </cell>
        </row>
        <row r="246">
          <cell r="Q246">
            <v>0</v>
          </cell>
          <cell r="S246">
            <v>0</v>
          </cell>
          <cell r="U246">
            <v>0</v>
          </cell>
          <cell r="W246">
            <v>0</v>
          </cell>
          <cell r="Y246">
            <v>0</v>
          </cell>
          <cell r="AA246">
            <v>0</v>
          </cell>
          <cell r="AC246">
            <v>0</v>
          </cell>
        </row>
      </sheetData>
      <sheetData sheetId="5"/>
      <sheetData sheetId="6">
        <row r="29">
          <cell r="L29">
            <v>1811.83</v>
          </cell>
          <cell r="Q29">
            <v>1811.83</v>
          </cell>
          <cell r="S29">
            <v>0</v>
          </cell>
          <cell r="U29">
            <v>0</v>
          </cell>
          <cell r="W29">
            <v>0</v>
          </cell>
          <cell r="Y29">
            <v>0</v>
          </cell>
          <cell r="AA29">
            <v>0</v>
          </cell>
          <cell r="AC29">
            <v>0</v>
          </cell>
        </row>
        <row r="30">
          <cell r="L30">
            <v>140.35999999999999</v>
          </cell>
          <cell r="Q30">
            <v>129.35</v>
          </cell>
          <cell r="S30">
            <v>0</v>
          </cell>
          <cell r="U30">
            <v>0</v>
          </cell>
          <cell r="W30">
            <v>0</v>
          </cell>
          <cell r="Y30">
            <v>0</v>
          </cell>
          <cell r="AA30">
            <v>11.01</v>
          </cell>
          <cell r="AC30">
            <v>0</v>
          </cell>
        </row>
        <row r="31">
          <cell r="L31">
            <v>258</v>
          </cell>
          <cell r="Q31">
            <v>235.03</v>
          </cell>
          <cell r="S31">
            <v>0</v>
          </cell>
          <cell r="U31">
            <v>22.97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</row>
        <row r="33">
          <cell r="L33">
            <v>38.4</v>
          </cell>
          <cell r="Q33">
            <v>0</v>
          </cell>
          <cell r="S33">
            <v>0</v>
          </cell>
          <cell r="U33">
            <v>38.4</v>
          </cell>
          <cell r="W33">
            <v>0</v>
          </cell>
          <cell r="Y33">
            <v>0</v>
          </cell>
          <cell r="AA33">
            <v>0</v>
          </cell>
          <cell r="AC33">
            <v>0</v>
          </cell>
        </row>
        <row r="34">
          <cell r="L34">
            <v>706.62</v>
          </cell>
          <cell r="Q34">
            <v>644.39</v>
          </cell>
          <cell r="S34">
            <v>0</v>
          </cell>
          <cell r="U34">
            <v>0</v>
          </cell>
          <cell r="W34">
            <v>62.23</v>
          </cell>
          <cell r="Y34">
            <v>0</v>
          </cell>
          <cell r="AA34">
            <v>0</v>
          </cell>
          <cell r="AC34">
            <v>0</v>
          </cell>
        </row>
        <row r="35">
          <cell r="L35">
            <v>0</v>
          </cell>
          <cell r="Q35">
            <v>0</v>
          </cell>
          <cell r="S35">
            <v>0</v>
          </cell>
          <cell r="U35">
            <v>0</v>
          </cell>
          <cell r="W35">
            <v>0</v>
          </cell>
          <cell r="Y35">
            <v>0</v>
          </cell>
          <cell r="AA35">
            <v>0</v>
          </cell>
          <cell r="AC35">
            <v>0</v>
          </cell>
        </row>
        <row r="37">
          <cell r="L37">
            <v>0</v>
          </cell>
          <cell r="Q37">
            <v>0</v>
          </cell>
          <cell r="S37">
            <v>0</v>
          </cell>
          <cell r="U37">
            <v>0</v>
          </cell>
          <cell r="W37">
            <v>0</v>
          </cell>
          <cell r="Y37">
            <v>0</v>
          </cell>
          <cell r="AA37">
            <v>0</v>
          </cell>
          <cell r="AC37">
            <v>0</v>
          </cell>
        </row>
        <row r="38">
          <cell r="L38">
            <v>0</v>
          </cell>
          <cell r="Q38">
            <v>0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A38">
            <v>0</v>
          </cell>
          <cell r="AC38">
            <v>0</v>
          </cell>
        </row>
        <row r="39">
          <cell r="L39">
            <v>0</v>
          </cell>
          <cell r="Q39">
            <v>0</v>
          </cell>
          <cell r="S39">
            <v>0</v>
          </cell>
          <cell r="U39">
            <v>0</v>
          </cell>
          <cell r="W39">
            <v>0</v>
          </cell>
          <cell r="Y39">
            <v>0</v>
          </cell>
          <cell r="AA39">
            <v>0</v>
          </cell>
          <cell r="AC39">
            <v>0</v>
          </cell>
        </row>
        <row r="40">
          <cell r="L40">
            <v>8</v>
          </cell>
          <cell r="Q40">
            <v>8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A40">
            <v>0</v>
          </cell>
          <cell r="AC40">
            <v>0</v>
          </cell>
        </row>
        <row r="42">
          <cell r="L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A42">
            <v>0</v>
          </cell>
          <cell r="AC42">
            <v>0</v>
          </cell>
        </row>
        <row r="45">
          <cell r="L45">
            <v>742.39</v>
          </cell>
          <cell r="Q45">
            <v>137.91999999999999</v>
          </cell>
          <cell r="S45">
            <v>0</v>
          </cell>
          <cell r="U45">
            <v>117.4</v>
          </cell>
          <cell r="W45">
            <v>273.17</v>
          </cell>
          <cell r="Y45">
            <v>0</v>
          </cell>
          <cell r="AA45">
            <v>213.9</v>
          </cell>
          <cell r="AC45">
            <v>0</v>
          </cell>
        </row>
        <row r="46">
          <cell r="L46">
            <v>742.39</v>
          </cell>
          <cell r="Q46">
            <v>179.3</v>
          </cell>
          <cell r="S46">
            <v>0</v>
          </cell>
          <cell r="U46">
            <v>152.61000000000001</v>
          </cell>
          <cell r="W46">
            <v>0</v>
          </cell>
          <cell r="Y46">
            <v>0</v>
          </cell>
          <cell r="AA46">
            <v>410.48</v>
          </cell>
          <cell r="AC46">
            <v>0</v>
          </cell>
        </row>
        <row r="48">
          <cell r="L48">
            <v>1099.8399999999999</v>
          </cell>
          <cell r="Q48">
            <v>0</v>
          </cell>
          <cell r="S48">
            <v>0</v>
          </cell>
          <cell r="U48">
            <v>255.17</v>
          </cell>
          <cell r="W48">
            <v>529.67999999999995</v>
          </cell>
          <cell r="Y48">
            <v>0</v>
          </cell>
          <cell r="AA48">
            <v>314.99</v>
          </cell>
          <cell r="AC48">
            <v>0</v>
          </cell>
        </row>
        <row r="50">
          <cell r="L50">
            <v>274.40999999999997</v>
          </cell>
          <cell r="Q50">
            <v>0</v>
          </cell>
          <cell r="S50">
            <v>0</v>
          </cell>
          <cell r="U50">
            <v>63.8</v>
          </cell>
          <cell r="W50">
            <v>132.41999999999999</v>
          </cell>
          <cell r="Y50">
            <v>0</v>
          </cell>
          <cell r="AA50">
            <v>78.19</v>
          </cell>
          <cell r="AC50">
            <v>0</v>
          </cell>
        </row>
        <row r="51">
          <cell r="L51">
            <v>135.95999999999998</v>
          </cell>
          <cell r="Q51">
            <v>0</v>
          </cell>
          <cell r="S51">
            <v>0</v>
          </cell>
          <cell r="U51">
            <v>89.88</v>
          </cell>
          <cell r="W51">
            <v>46.08</v>
          </cell>
          <cell r="Y51">
            <v>0</v>
          </cell>
          <cell r="AA51">
            <v>0</v>
          </cell>
          <cell r="AC51">
            <v>0</v>
          </cell>
        </row>
        <row r="52">
          <cell r="L52">
            <v>94.94</v>
          </cell>
          <cell r="Q52">
            <v>0</v>
          </cell>
          <cell r="S52">
            <v>0</v>
          </cell>
          <cell r="U52">
            <v>0</v>
          </cell>
          <cell r="W52">
            <v>94.94</v>
          </cell>
          <cell r="Y52">
            <v>0</v>
          </cell>
          <cell r="AA52">
            <v>0</v>
          </cell>
          <cell r="AC52">
            <v>0</v>
          </cell>
        </row>
        <row r="55">
          <cell r="L55">
            <v>0</v>
          </cell>
          <cell r="Q55">
            <v>0</v>
          </cell>
          <cell r="S55">
            <v>0</v>
          </cell>
          <cell r="U55">
            <v>0</v>
          </cell>
          <cell r="W55">
            <v>0</v>
          </cell>
          <cell r="Y55">
            <v>0</v>
          </cell>
          <cell r="AA55">
            <v>0</v>
          </cell>
          <cell r="AC55">
            <v>0</v>
          </cell>
        </row>
        <row r="58">
          <cell r="L58">
            <v>0</v>
          </cell>
          <cell r="Q58">
            <v>0</v>
          </cell>
          <cell r="S58">
            <v>0</v>
          </cell>
          <cell r="U58">
            <v>0</v>
          </cell>
          <cell r="W58">
            <v>0</v>
          </cell>
          <cell r="Y58">
            <v>0</v>
          </cell>
          <cell r="AA58">
            <v>0</v>
          </cell>
          <cell r="AC58">
            <v>0</v>
          </cell>
        </row>
        <row r="59">
          <cell r="L59">
            <v>0</v>
          </cell>
          <cell r="Q59">
            <v>0</v>
          </cell>
          <cell r="S59">
            <v>0</v>
          </cell>
          <cell r="U59">
            <v>0</v>
          </cell>
          <cell r="W59">
            <v>0</v>
          </cell>
          <cell r="Y59">
            <v>0</v>
          </cell>
          <cell r="AA59">
            <v>0</v>
          </cell>
          <cell r="AC59">
            <v>0</v>
          </cell>
        </row>
        <row r="60">
          <cell r="L60">
            <v>0</v>
          </cell>
          <cell r="Q60">
            <v>0</v>
          </cell>
          <cell r="S60">
            <v>0</v>
          </cell>
          <cell r="U60">
            <v>0</v>
          </cell>
          <cell r="W60">
            <v>0</v>
          </cell>
          <cell r="Y60">
            <v>0</v>
          </cell>
          <cell r="AA60">
            <v>0</v>
          </cell>
          <cell r="AC60">
            <v>0</v>
          </cell>
        </row>
        <row r="61">
          <cell r="L61">
            <v>1</v>
          </cell>
          <cell r="Q61">
            <v>0</v>
          </cell>
          <cell r="S61">
            <v>0</v>
          </cell>
          <cell r="U61">
            <v>0</v>
          </cell>
          <cell r="W61">
            <v>0</v>
          </cell>
          <cell r="Y61">
            <v>1</v>
          </cell>
          <cell r="AA61">
            <v>0</v>
          </cell>
          <cell r="AC61">
            <v>0</v>
          </cell>
        </row>
        <row r="62">
          <cell r="L62">
            <v>1</v>
          </cell>
          <cell r="Q62">
            <v>0</v>
          </cell>
          <cell r="S62">
            <v>0</v>
          </cell>
          <cell r="U62">
            <v>0</v>
          </cell>
          <cell r="W62">
            <v>0</v>
          </cell>
          <cell r="Y62">
            <v>1</v>
          </cell>
          <cell r="AA62">
            <v>0</v>
          </cell>
          <cell r="AC62">
            <v>0</v>
          </cell>
        </row>
        <row r="64">
          <cell r="L64">
            <v>104.5</v>
          </cell>
          <cell r="Q64">
            <v>0</v>
          </cell>
          <cell r="S64">
            <v>0</v>
          </cell>
          <cell r="U64">
            <v>57</v>
          </cell>
          <cell r="W64">
            <v>0</v>
          </cell>
          <cell r="Y64">
            <v>47.5</v>
          </cell>
          <cell r="AA64">
            <v>0</v>
          </cell>
          <cell r="AC64">
            <v>0</v>
          </cell>
        </row>
        <row r="65">
          <cell r="L65">
            <v>0</v>
          </cell>
          <cell r="Q65">
            <v>0</v>
          </cell>
          <cell r="S65">
            <v>0</v>
          </cell>
          <cell r="U65">
            <v>0</v>
          </cell>
          <cell r="W65">
            <v>0</v>
          </cell>
          <cell r="Y65">
            <v>0</v>
          </cell>
          <cell r="AA65">
            <v>0</v>
          </cell>
          <cell r="AC65">
            <v>0</v>
          </cell>
        </row>
        <row r="68">
          <cell r="L68">
            <v>166.9</v>
          </cell>
          <cell r="Q68">
            <v>0</v>
          </cell>
          <cell r="S68">
            <v>0</v>
          </cell>
          <cell r="U68">
            <v>62.3</v>
          </cell>
          <cell r="W68">
            <v>104.6</v>
          </cell>
          <cell r="Y68">
            <v>0</v>
          </cell>
          <cell r="AC68">
            <v>0</v>
          </cell>
        </row>
        <row r="69">
          <cell r="L69">
            <v>18</v>
          </cell>
          <cell r="Q69">
            <v>0</v>
          </cell>
          <cell r="S69">
            <v>0</v>
          </cell>
          <cell r="U69">
            <v>8</v>
          </cell>
          <cell r="W69">
            <v>10</v>
          </cell>
          <cell r="Y69">
            <v>0</v>
          </cell>
          <cell r="AC69">
            <v>0</v>
          </cell>
        </row>
        <row r="70">
          <cell r="L70">
            <v>250</v>
          </cell>
          <cell r="Q70">
            <v>0</v>
          </cell>
          <cell r="S70">
            <v>0</v>
          </cell>
          <cell r="U70">
            <v>0</v>
          </cell>
          <cell r="W70">
            <v>0</v>
          </cell>
          <cell r="Y70">
            <v>0</v>
          </cell>
          <cell r="AC70">
            <v>0</v>
          </cell>
        </row>
        <row r="71">
          <cell r="L71">
            <v>203.65539999999999</v>
          </cell>
          <cell r="Q71">
            <v>0</v>
          </cell>
          <cell r="S71">
            <v>0</v>
          </cell>
          <cell r="U71">
            <v>0</v>
          </cell>
          <cell r="W71">
            <v>0</v>
          </cell>
          <cell r="Y71">
            <v>0</v>
          </cell>
          <cell r="AC71">
            <v>0</v>
          </cell>
        </row>
        <row r="72">
          <cell r="L72">
            <v>6</v>
          </cell>
          <cell r="Q72">
            <v>0</v>
          </cell>
          <cell r="S72">
            <v>0</v>
          </cell>
          <cell r="U72">
            <v>0</v>
          </cell>
          <cell r="W72">
            <v>0</v>
          </cell>
          <cell r="Y72">
            <v>0</v>
          </cell>
          <cell r="AC72">
            <v>0</v>
          </cell>
        </row>
        <row r="73">
          <cell r="L73">
            <v>360</v>
          </cell>
          <cell r="Q73">
            <v>0</v>
          </cell>
          <cell r="S73">
            <v>0</v>
          </cell>
          <cell r="U73">
            <v>0</v>
          </cell>
          <cell r="W73">
            <v>0</v>
          </cell>
          <cell r="Y73">
            <v>0</v>
          </cell>
          <cell r="AC73">
            <v>0</v>
          </cell>
        </row>
        <row r="74">
          <cell r="L74">
            <v>1</v>
          </cell>
          <cell r="Q74">
            <v>0</v>
          </cell>
          <cell r="S74">
            <v>0</v>
          </cell>
          <cell r="U74">
            <v>0</v>
          </cell>
          <cell r="W74">
            <v>1</v>
          </cell>
          <cell r="Y74">
            <v>0</v>
          </cell>
          <cell r="AC74">
            <v>0</v>
          </cell>
        </row>
        <row r="75">
          <cell r="L75">
            <v>0</v>
          </cell>
          <cell r="Q75">
            <v>0</v>
          </cell>
          <cell r="S75">
            <v>0</v>
          </cell>
          <cell r="U75">
            <v>0</v>
          </cell>
          <cell r="W75">
            <v>0</v>
          </cell>
          <cell r="Y75">
            <v>0</v>
          </cell>
          <cell r="AC75">
            <v>0</v>
          </cell>
        </row>
        <row r="76">
          <cell r="L76">
            <v>0</v>
          </cell>
          <cell r="Q76">
            <v>0</v>
          </cell>
          <cell r="S76">
            <v>0</v>
          </cell>
          <cell r="U76">
            <v>0</v>
          </cell>
          <cell r="W76">
            <v>0</v>
          </cell>
          <cell r="Y76">
            <v>0</v>
          </cell>
          <cell r="AC76">
            <v>0</v>
          </cell>
        </row>
        <row r="77">
          <cell r="L77">
            <v>1</v>
          </cell>
          <cell r="Q77">
            <v>0</v>
          </cell>
          <cell r="S77">
            <v>0</v>
          </cell>
          <cell r="U77">
            <v>0</v>
          </cell>
          <cell r="W77">
            <v>0</v>
          </cell>
          <cell r="Y77">
            <v>0</v>
          </cell>
          <cell r="AC77">
            <v>0</v>
          </cell>
        </row>
        <row r="79">
          <cell r="L79">
            <v>10</v>
          </cell>
          <cell r="Q79">
            <v>0</v>
          </cell>
          <cell r="S79">
            <v>0</v>
          </cell>
          <cell r="U79">
            <v>0</v>
          </cell>
          <cell r="W79">
            <v>0</v>
          </cell>
          <cell r="Y79">
            <v>10</v>
          </cell>
          <cell r="AA79">
            <v>0</v>
          </cell>
          <cell r="AC79">
            <v>0</v>
          </cell>
        </row>
        <row r="80">
          <cell r="L80">
            <v>35</v>
          </cell>
          <cell r="Q80">
            <v>0</v>
          </cell>
          <cell r="S80">
            <v>0</v>
          </cell>
          <cell r="U80">
            <v>0</v>
          </cell>
          <cell r="W80">
            <v>0</v>
          </cell>
          <cell r="Y80">
            <v>0</v>
          </cell>
          <cell r="AC80">
            <v>0</v>
          </cell>
        </row>
        <row r="81">
          <cell r="L81">
            <v>12</v>
          </cell>
          <cell r="Q81">
            <v>0</v>
          </cell>
          <cell r="S81">
            <v>0</v>
          </cell>
          <cell r="U81">
            <v>0</v>
          </cell>
          <cell r="W81">
            <v>0</v>
          </cell>
          <cell r="Y81">
            <v>0</v>
          </cell>
          <cell r="AC81">
            <v>0</v>
          </cell>
        </row>
        <row r="82">
          <cell r="L82">
            <v>0</v>
          </cell>
          <cell r="Q82">
            <v>0</v>
          </cell>
          <cell r="S82">
            <v>0</v>
          </cell>
          <cell r="U82">
            <v>0</v>
          </cell>
          <cell r="W82">
            <v>0</v>
          </cell>
          <cell r="Y82">
            <v>0</v>
          </cell>
          <cell r="AC82">
            <v>0</v>
          </cell>
        </row>
        <row r="83">
          <cell r="L83">
            <v>2</v>
          </cell>
          <cell r="Q83">
            <v>0</v>
          </cell>
          <cell r="S83">
            <v>0</v>
          </cell>
          <cell r="U83">
            <v>0</v>
          </cell>
          <cell r="W83">
            <v>0</v>
          </cell>
          <cell r="Y83">
            <v>0</v>
          </cell>
          <cell r="AC83">
            <v>0</v>
          </cell>
        </row>
        <row r="84">
          <cell r="L84">
            <v>1</v>
          </cell>
          <cell r="Q84">
            <v>0</v>
          </cell>
          <cell r="S84">
            <v>0</v>
          </cell>
          <cell r="U84">
            <v>0</v>
          </cell>
          <cell r="W84">
            <v>0</v>
          </cell>
          <cell r="Y84">
            <v>0</v>
          </cell>
          <cell r="AC84">
            <v>0</v>
          </cell>
        </row>
        <row r="85">
          <cell r="L85">
            <v>0</v>
          </cell>
          <cell r="Q85">
            <v>0</v>
          </cell>
          <cell r="S85">
            <v>0</v>
          </cell>
          <cell r="U85">
            <v>0</v>
          </cell>
          <cell r="W85">
            <v>0</v>
          </cell>
          <cell r="Y85">
            <v>0</v>
          </cell>
          <cell r="AC85">
            <v>0</v>
          </cell>
        </row>
        <row r="86">
          <cell r="L86">
            <v>11</v>
          </cell>
          <cell r="Q86">
            <v>0</v>
          </cell>
          <cell r="S86">
            <v>0</v>
          </cell>
          <cell r="U86">
            <v>0</v>
          </cell>
          <cell r="W86">
            <v>0</v>
          </cell>
          <cell r="Y86">
            <v>0</v>
          </cell>
          <cell r="AC86">
            <v>0</v>
          </cell>
        </row>
        <row r="88">
          <cell r="L88">
            <v>10</v>
          </cell>
          <cell r="Q88">
            <v>0</v>
          </cell>
          <cell r="S88">
            <v>0</v>
          </cell>
          <cell r="U88">
            <v>0</v>
          </cell>
          <cell r="W88">
            <v>0</v>
          </cell>
          <cell r="Y88">
            <v>0</v>
          </cell>
          <cell r="AC88">
            <v>0</v>
          </cell>
        </row>
        <row r="91">
          <cell r="L91">
            <v>0</v>
          </cell>
          <cell r="Q91">
            <v>0</v>
          </cell>
          <cell r="S91">
            <v>0</v>
          </cell>
          <cell r="U91">
            <v>0</v>
          </cell>
          <cell r="W91">
            <v>0</v>
          </cell>
          <cell r="Y91">
            <v>0</v>
          </cell>
          <cell r="AA91">
            <v>0</v>
          </cell>
          <cell r="AC91">
            <v>0</v>
          </cell>
        </row>
        <row r="94">
          <cell r="L94">
            <v>0</v>
          </cell>
          <cell r="Q94">
            <v>0</v>
          </cell>
          <cell r="S94">
            <v>0</v>
          </cell>
          <cell r="U94">
            <v>0</v>
          </cell>
          <cell r="W94">
            <v>0</v>
          </cell>
          <cell r="Y94">
            <v>0</v>
          </cell>
          <cell r="AA94">
            <v>0</v>
          </cell>
          <cell r="AC94">
            <v>0</v>
          </cell>
        </row>
        <row r="97">
          <cell r="L97">
            <v>117.92</v>
          </cell>
          <cell r="Q97">
            <v>0</v>
          </cell>
          <cell r="S97">
            <v>0</v>
          </cell>
          <cell r="U97">
            <v>0</v>
          </cell>
          <cell r="W97">
            <v>0</v>
          </cell>
          <cell r="Y97">
            <v>0</v>
          </cell>
          <cell r="AA97">
            <v>0</v>
          </cell>
          <cell r="AC97">
            <v>0</v>
          </cell>
        </row>
        <row r="98">
          <cell r="L98">
            <v>0</v>
          </cell>
          <cell r="Q98">
            <v>0</v>
          </cell>
          <cell r="S98">
            <v>0</v>
          </cell>
          <cell r="U98">
            <v>0</v>
          </cell>
          <cell r="W98">
            <v>0</v>
          </cell>
          <cell r="Y98">
            <v>0</v>
          </cell>
          <cell r="AA98">
            <v>0</v>
          </cell>
          <cell r="AC98">
            <v>0</v>
          </cell>
        </row>
        <row r="99">
          <cell r="L99">
            <v>0</v>
          </cell>
          <cell r="Q99">
            <v>0</v>
          </cell>
          <cell r="S99">
            <v>0</v>
          </cell>
          <cell r="U99">
            <v>0</v>
          </cell>
          <cell r="W99">
            <v>0</v>
          </cell>
          <cell r="Y99">
            <v>0</v>
          </cell>
          <cell r="AA99">
            <v>0</v>
          </cell>
          <cell r="AC99">
            <v>0</v>
          </cell>
        </row>
        <row r="102">
          <cell r="L102">
            <v>510</v>
          </cell>
          <cell r="Q102">
            <v>0</v>
          </cell>
          <cell r="S102">
            <v>0</v>
          </cell>
          <cell r="U102">
            <v>0</v>
          </cell>
          <cell r="W102">
            <v>0</v>
          </cell>
          <cell r="Y102">
            <v>0</v>
          </cell>
          <cell r="AA102">
            <v>0</v>
          </cell>
          <cell r="AC102">
            <v>0</v>
          </cell>
        </row>
        <row r="103">
          <cell r="L103">
            <v>5</v>
          </cell>
          <cell r="Q103">
            <v>0</v>
          </cell>
          <cell r="S103">
            <v>0</v>
          </cell>
          <cell r="U103">
            <v>0</v>
          </cell>
          <cell r="W103">
            <v>0</v>
          </cell>
          <cell r="Y103">
            <v>0</v>
          </cell>
          <cell r="AA103">
            <v>0</v>
          </cell>
          <cell r="AC103">
            <v>0</v>
          </cell>
        </row>
        <row r="104">
          <cell r="L104">
            <v>3</v>
          </cell>
          <cell r="Q104">
            <v>0</v>
          </cell>
          <cell r="S104">
            <v>0</v>
          </cell>
          <cell r="U104">
            <v>0</v>
          </cell>
          <cell r="W104">
            <v>0</v>
          </cell>
          <cell r="Y104">
            <v>0</v>
          </cell>
          <cell r="AA104">
            <v>0</v>
          </cell>
          <cell r="AC104">
            <v>0</v>
          </cell>
        </row>
        <row r="105">
          <cell r="L105">
            <v>1</v>
          </cell>
          <cell r="Q105">
            <v>0</v>
          </cell>
          <cell r="S105">
            <v>0</v>
          </cell>
          <cell r="U105">
            <v>0</v>
          </cell>
          <cell r="W105">
            <v>0</v>
          </cell>
          <cell r="Y105">
            <v>0</v>
          </cell>
          <cell r="AA105">
            <v>0</v>
          </cell>
          <cell r="AC105">
            <v>0</v>
          </cell>
        </row>
        <row r="106">
          <cell r="L106">
            <v>0</v>
          </cell>
          <cell r="Q106">
            <v>0</v>
          </cell>
          <cell r="S106">
            <v>0</v>
          </cell>
          <cell r="U106">
            <v>0</v>
          </cell>
          <cell r="W106">
            <v>0</v>
          </cell>
          <cell r="Y106">
            <v>0</v>
          </cell>
          <cell r="AA106">
            <v>0</v>
          </cell>
          <cell r="AC106">
            <v>0</v>
          </cell>
        </row>
        <row r="107">
          <cell r="L107">
            <v>3</v>
          </cell>
          <cell r="Q107">
            <v>0</v>
          </cell>
          <cell r="S107">
            <v>0</v>
          </cell>
          <cell r="U107">
            <v>0</v>
          </cell>
          <cell r="W107">
            <v>0</v>
          </cell>
          <cell r="Y107">
            <v>0</v>
          </cell>
          <cell r="AA107">
            <v>3</v>
          </cell>
          <cell r="AC107">
            <v>0</v>
          </cell>
        </row>
        <row r="108">
          <cell r="L108">
            <v>0</v>
          </cell>
          <cell r="Q108">
            <v>0</v>
          </cell>
          <cell r="S108">
            <v>0</v>
          </cell>
          <cell r="U108">
            <v>0</v>
          </cell>
          <cell r="W108">
            <v>0</v>
          </cell>
          <cell r="Y108">
            <v>0</v>
          </cell>
          <cell r="AA108">
            <v>0</v>
          </cell>
          <cell r="AC108">
            <v>0</v>
          </cell>
        </row>
        <row r="110">
          <cell r="L110">
            <v>0</v>
          </cell>
          <cell r="Q110">
            <v>0</v>
          </cell>
          <cell r="S110">
            <v>0</v>
          </cell>
          <cell r="U110">
            <v>0</v>
          </cell>
          <cell r="W110">
            <v>0</v>
          </cell>
          <cell r="Y110">
            <v>0</v>
          </cell>
          <cell r="AA110">
            <v>0</v>
          </cell>
          <cell r="AC110">
            <v>0</v>
          </cell>
        </row>
        <row r="111">
          <cell r="L111">
            <v>0</v>
          </cell>
          <cell r="Q111">
            <v>0</v>
          </cell>
          <cell r="S111">
            <v>0</v>
          </cell>
          <cell r="U111">
            <v>0</v>
          </cell>
          <cell r="W111">
            <v>0</v>
          </cell>
          <cell r="Y111">
            <v>0</v>
          </cell>
          <cell r="AA111">
            <v>0</v>
          </cell>
          <cell r="AC111">
            <v>0</v>
          </cell>
        </row>
        <row r="112">
          <cell r="L112">
            <v>0</v>
          </cell>
          <cell r="Q112">
            <v>0</v>
          </cell>
          <cell r="S112">
            <v>0</v>
          </cell>
          <cell r="U112">
            <v>0</v>
          </cell>
          <cell r="W112">
            <v>0</v>
          </cell>
          <cell r="Y112">
            <v>0</v>
          </cell>
          <cell r="AA112">
            <v>0</v>
          </cell>
          <cell r="AC112">
            <v>0</v>
          </cell>
        </row>
        <row r="114">
          <cell r="L114">
            <v>0</v>
          </cell>
          <cell r="Q114">
            <v>0</v>
          </cell>
          <cell r="S114">
            <v>0</v>
          </cell>
          <cell r="U114">
            <v>0</v>
          </cell>
          <cell r="W114">
            <v>0</v>
          </cell>
          <cell r="Y114">
            <v>0</v>
          </cell>
          <cell r="AA114">
            <v>0</v>
          </cell>
          <cell r="AC114">
            <v>0</v>
          </cell>
        </row>
        <row r="115">
          <cell r="L115">
            <v>0</v>
          </cell>
          <cell r="Q115">
            <v>0</v>
          </cell>
          <cell r="S115">
            <v>0</v>
          </cell>
          <cell r="U115">
            <v>0</v>
          </cell>
          <cell r="W115">
            <v>0</v>
          </cell>
          <cell r="Y115">
            <v>0</v>
          </cell>
          <cell r="AA115">
            <v>0</v>
          </cell>
          <cell r="AC115">
            <v>0</v>
          </cell>
        </row>
        <row r="116">
          <cell r="L116">
            <v>166.42</v>
          </cell>
          <cell r="Q116">
            <v>0</v>
          </cell>
          <cell r="S116">
            <v>0</v>
          </cell>
          <cell r="U116">
            <v>94.45</v>
          </cell>
          <cell r="W116">
            <v>0</v>
          </cell>
          <cell r="Y116">
            <v>51.24</v>
          </cell>
          <cell r="AA116">
            <v>20.73</v>
          </cell>
          <cell r="AC116">
            <v>0</v>
          </cell>
        </row>
        <row r="118">
          <cell r="L118">
            <v>0</v>
          </cell>
          <cell r="Q118">
            <v>0</v>
          </cell>
          <cell r="S118">
            <v>0</v>
          </cell>
          <cell r="U118">
            <v>0</v>
          </cell>
          <cell r="W118">
            <v>0</v>
          </cell>
          <cell r="Y118">
            <v>0</v>
          </cell>
          <cell r="AA118">
            <v>0</v>
          </cell>
          <cell r="AC118">
            <v>0</v>
          </cell>
        </row>
        <row r="119">
          <cell r="L119">
            <v>0</v>
          </cell>
          <cell r="Q119">
            <v>0</v>
          </cell>
          <cell r="S119">
            <v>0</v>
          </cell>
          <cell r="U119">
            <v>0</v>
          </cell>
          <cell r="W119">
            <v>0</v>
          </cell>
          <cell r="Y119">
            <v>0</v>
          </cell>
          <cell r="AA119">
            <v>0</v>
          </cell>
          <cell r="AC119">
            <v>0</v>
          </cell>
        </row>
        <row r="121">
          <cell r="L121">
            <v>0</v>
          </cell>
          <cell r="Q121">
            <v>0</v>
          </cell>
          <cell r="S121">
            <v>0</v>
          </cell>
          <cell r="U121">
            <v>0</v>
          </cell>
          <cell r="W121">
            <v>0</v>
          </cell>
          <cell r="Y121">
            <v>0</v>
          </cell>
          <cell r="AA121">
            <v>0</v>
          </cell>
          <cell r="AC121">
            <v>0</v>
          </cell>
        </row>
        <row r="122">
          <cell r="L122">
            <v>377.86</v>
          </cell>
          <cell r="Q122">
            <v>0</v>
          </cell>
          <cell r="S122">
            <v>0</v>
          </cell>
          <cell r="U122">
            <v>73.3</v>
          </cell>
          <cell r="W122">
            <v>143.30000000000001</v>
          </cell>
          <cell r="Y122">
            <v>0</v>
          </cell>
          <cell r="AA122">
            <v>161.26</v>
          </cell>
          <cell r="AC122">
            <v>0</v>
          </cell>
        </row>
        <row r="123">
          <cell r="L123">
            <v>228.2</v>
          </cell>
          <cell r="Q123">
            <v>0</v>
          </cell>
          <cell r="S123">
            <v>0</v>
          </cell>
          <cell r="U123">
            <v>64.150000000000006</v>
          </cell>
          <cell r="W123">
            <v>23.55</v>
          </cell>
          <cell r="Y123">
            <v>0</v>
          </cell>
          <cell r="AA123">
            <v>140.5</v>
          </cell>
          <cell r="AC123">
            <v>0</v>
          </cell>
        </row>
        <row r="124">
          <cell r="L124">
            <v>0</v>
          </cell>
          <cell r="Q124">
            <v>0</v>
          </cell>
          <cell r="S124">
            <v>0</v>
          </cell>
          <cell r="U124">
            <v>0</v>
          </cell>
          <cell r="W124">
            <v>0</v>
          </cell>
          <cell r="Y124">
            <v>0</v>
          </cell>
          <cell r="AA124">
            <v>0</v>
          </cell>
          <cell r="AC124">
            <v>0</v>
          </cell>
        </row>
        <row r="125">
          <cell r="L125">
            <v>0</v>
          </cell>
          <cell r="Q125">
            <v>0</v>
          </cell>
          <cell r="S125">
            <v>0</v>
          </cell>
          <cell r="U125">
            <v>0</v>
          </cell>
          <cell r="W125">
            <v>0</v>
          </cell>
          <cell r="Y125">
            <v>0</v>
          </cell>
          <cell r="AA125">
            <v>0</v>
          </cell>
          <cell r="AC125">
            <v>0</v>
          </cell>
        </row>
        <row r="126">
          <cell r="L126">
            <v>964.13000000000011</v>
          </cell>
          <cell r="Q126">
            <v>0</v>
          </cell>
          <cell r="S126">
            <v>0</v>
          </cell>
          <cell r="U126">
            <v>319.79000000000002</v>
          </cell>
          <cell r="W126">
            <v>189.4</v>
          </cell>
          <cell r="Y126">
            <v>0</v>
          </cell>
          <cell r="AA126">
            <v>454.94</v>
          </cell>
          <cell r="AC126">
            <v>0</v>
          </cell>
        </row>
        <row r="129">
          <cell r="L129">
            <v>0</v>
          </cell>
          <cell r="Q129">
            <v>0</v>
          </cell>
          <cell r="S129">
            <v>0</v>
          </cell>
          <cell r="U129">
            <v>0</v>
          </cell>
          <cell r="W129">
            <v>0</v>
          </cell>
          <cell r="Y129">
            <v>0</v>
          </cell>
          <cell r="AA129">
            <v>0</v>
          </cell>
          <cell r="AC129">
            <v>0</v>
          </cell>
        </row>
        <row r="130">
          <cell r="L130">
            <v>1</v>
          </cell>
          <cell r="Q130">
            <v>0</v>
          </cell>
          <cell r="S130">
            <v>0</v>
          </cell>
          <cell r="U130">
            <v>0</v>
          </cell>
          <cell r="W130">
            <v>0</v>
          </cell>
          <cell r="Y130">
            <v>0</v>
          </cell>
          <cell r="AA130">
            <v>0</v>
          </cell>
          <cell r="AC130">
            <v>0</v>
          </cell>
        </row>
        <row r="131">
          <cell r="L131">
            <v>1</v>
          </cell>
          <cell r="Q131">
            <v>0</v>
          </cell>
          <cell r="S131">
            <v>0</v>
          </cell>
          <cell r="U131">
            <v>0</v>
          </cell>
          <cell r="W131">
            <v>0</v>
          </cell>
          <cell r="Y131">
            <v>0</v>
          </cell>
          <cell r="AA131">
            <v>0</v>
          </cell>
          <cell r="AC131">
            <v>0</v>
          </cell>
        </row>
        <row r="132">
          <cell r="L132">
            <v>1</v>
          </cell>
          <cell r="Q132">
            <v>0</v>
          </cell>
          <cell r="S132">
            <v>0</v>
          </cell>
          <cell r="U132">
            <v>0</v>
          </cell>
          <cell r="W132">
            <v>0</v>
          </cell>
          <cell r="Y132">
            <v>0</v>
          </cell>
          <cell r="AA132">
            <v>0</v>
          </cell>
          <cell r="AC132">
            <v>0</v>
          </cell>
        </row>
        <row r="133">
          <cell r="L133">
            <v>1</v>
          </cell>
          <cell r="Q133">
            <v>0</v>
          </cell>
          <cell r="S133">
            <v>0</v>
          </cell>
          <cell r="U133">
            <v>0</v>
          </cell>
          <cell r="W133">
            <v>0</v>
          </cell>
          <cell r="Y133">
            <v>0</v>
          </cell>
          <cell r="AA133">
            <v>0</v>
          </cell>
          <cell r="AC133">
            <v>0</v>
          </cell>
        </row>
        <row r="134">
          <cell r="L134">
            <v>0</v>
          </cell>
          <cell r="Q134">
            <v>0</v>
          </cell>
          <cell r="S134">
            <v>0</v>
          </cell>
          <cell r="U134">
            <v>0</v>
          </cell>
          <cell r="W134">
            <v>0</v>
          </cell>
          <cell r="Y134">
            <v>0</v>
          </cell>
          <cell r="AA134">
            <v>0</v>
          </cell>
          <cell r="AC134">
            <v>0</v>
          </cell>
        </row>
        <row r="135">
          <cell r="L135">
            <v>0</v>
          </cell>
          <cell r="Q135">
            <v>0</v>
          </cell>
          <cell r="S135">
            <v>0</v>
          </cell>
          <cell r="U135">
            <v>0</v>
          </cell>
          <cell r="W135">
            <v>0</v>
          </cell>
          <cell r="Y135">
            <v>0</v>
          </cell>
          <cell r="AA135">
            <v>0</v>
          </cell>
          <cell r="AC135">
            <v>0</v>
          </cell>
        </row>
        <row r="136">
          <cell r="L136">
            <v>8</v>
          </cell>
          <cell r="Q136">
            <v>0</v>
          </cell>
          <cell r="S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C136">
            <v>0</v>
          </cell>
        </row>
        <row r="137">
          <cell r="L137">
            <v>0</v>
          </cell>
          <cell r="Q137">
            <v>0</v>
          </cell>
          <cell r="S137">
            <v>0</v>
          </cell>
          <cell r="U137">
            <v>0</v>
          </cell>
          <cell r="W137">
            <v>0</v>
          </cell>
          <cell r="Y137">
            <v>0</v>
          </cell>
          <cell r="AA137">
            <v>0</v>
          </cell>
          <cell r="AC137">
            <v>0</v>
          </cell>
        </row>
        <row r="138">
          <cell r="L138">
            <v>1</v>
          </cell>
          <cell r="Q138">
            <v>0</v>
          </cell>
          <cell r="S138">
            <v>0</v>
          </cell>
          <cell r="U138">
            <v>0</v>
          </cell>
          <cell r="W138">
            <v>0</v>
          </cell>
          <cell r="Y138">
            <v>0</v>
          </cell>
          <cell r="AA138">
            <v>0</v>
          </cell>
          <cell r="AC138">
            <v>0</v>
          </cell>
        </row>
        <row r="139">
          <cell r="L139">
            <v>1</v>
          </cell>
          <cell r="Q139">
            <v>0</v>
          </cell>
          <cell r="S139">
            <v>0</v>
          </cell>
          <cell r="U139">
            <v>0</v>
          </cell>
          <cell r="W139">
            <v>0</v>
          </cell>
          <cell r="Y139">
            <v>0</v>
          </cell>
          <cell r="AA139">
            <v>0</v>
          </cell>
          <cell r="AC139">
            <v>0</v>
          </cell>
        </row>
        <row r="140">
          <cell r="L140">
            <v>0</v>
          </cell>
          <cell r="Q140">
            <v>0</v>
          </cell>
          <cell r="S140">
            <v>0</v>
          </cell>
          <cell r="U140">
            <v>0</v>
          </cell>
          <cell r="W140">
            <v>0</v>
          </cell>
          <cell r="Y140">
            <v>0</v>
          </cell>
          <cell r="AA140">
            <v>0</v>
          </cell>
          <cell r="AC140">
            <v>0</v>
          </cell>
        </row>
        <row r="141">
          <cell r="L141">
            <v>0</v>
          </cell>
          <cell r="Q141">
            <v>0</v>
          </cell>
          <cell r="S141">
            <v>0</v>
          </cell>
          <cell r="U141">
            <v>0</v>
          </cell>
          <cell r="W141">
            <v>0</v>
          </cell>
          <cell r="Y141">
            <v>0</v>
          </cell>
          <cell r="AA141">
            <v>0</v>
          </cell>
          <cell r="AC141">
            <v>0</v>
          </cell>
        </row>
        <row r="142">
          <cell r="L142">
            <v>0</v>
          </cell>
          <cell r="Q142">
            <v>0</v>
          </cell>
          <cell r="S142">
            <v>0</v>
          </cell>
          <cell r="U142">
            <v>0</v>
          </cell>
          <cell r="W142">
            <v>0</v>
          </cell>
          <cell r="Y142">
            <v>0</v>
          </cell>
          <cell r="AA142">
            <v>0</v>
          </cell>
          <cell r="AC142">
            <v>0</v>
          </cell>
        </row>
        <row r="143">
          <cell r="L143">
            <v>0</v>
          </cell>
          <cell r="Q143">
            <v>0</v>
          </cell>
          <cell r="S143">
            <v>0</v>
          </cell>
          <cell r="U143">
            <v>0</v>
          </cell>
          <cell r="W143">
            <v>0</v>
          </cell>
          <cell r="Y143">
            <v>0</v>
          </cell>
          <cell r="AA143">
            <v>0</v>
          </cell>
          <cell r="AC143">
            <v>0</v>
          </cell>
        </row>
        <row r="144">
          <cell r="L144">
            <v>2</v>
          </cell>
          <cell r="Q144">
            <v>0</v>
          </cell>
          <cell r="S144">
            <v>0</v>
          </cell>
          <cell r="U144">
            <v>0</v>
          </cell>
          <cell r="W144">
            <v>0</v>
          </cell>
          <cell r="Y144">
            <v>0</v>
          </cell>
          <cell r="AA144">
            <v>0</v>
          </cell>
          <cell r="AC144">
            <v>0</v>
          </cell>
        </row>
        <row r="145">
          <cell r="L145">
            <v>0</v>
          </cell>
          <cell r="Q145">
            <v>0</v>
          </cell>
          <cell r="S145">
            <v>0</v>
          </cell>
          <cell r="U145">
            <v>0</v>
          </cell>
          <cell r="W145">
            <v>0</v>
          </cell>
          <cell r="Y145">
            <v>0</v>
          </cell>
          <cell r="AA145">
            <v>0</v>
          </cell>
          <cell r="AC145">
            <v>0</v>
          </cell>
        </row>
        <row r="146">
          <cell r="L146">
            <v>0</v>
          </cell>
          <cell r="Q146">
            <v>0</v>
          </cell>
          <cell r="S146">
            <v>0</v>
          </cell>
          <cell r="U146">
            <v>0</v>
          </cell>
          <cell r="W146">
            <v>0</v>
          </cell>
          <cell r="Y146">
            <v>0</v>
          </cell>
          <cell r="AA146">
            <v>0</v>
          </cell>
          <cell r="AC146">
            <v>0</v>
          </cell>
        </row>
        <row r="147">
          <cell r="L147">
            <v>0</v>
          </cell>
          <cell r="Q147">
            <v>0</v>
          </cell>
          <cell r="S147">
            <v>0</v>
          </cell>
          <cell r="U147">
            <v>0</v>
          </cell>
          <cell r="W147">
            <v>0</v>
          </cell>
          <cell r="Y147">
            <v>0</v>
          </cell>
          <cell r="AA147">
            <v>0</v>
          </cell>
          <cell r="AC147">
            <v>0</v>
          </cell>
        </row>
        <row r="148">
          <cell r="L148">
            <v>0</v>
          </cell>
          <cell r="Q148">
            <v>0</v>
          </cell>
          <cell r="S148">
            <v>0</v>
          </cell>
          <cell r="U148">
            <v>0</v>
          </cell>
          <cell r="W148">
            <v>0</v>
          </cell>
          <cell r="Y148">
            <v>0</v>
          </cell>
          <cell r="AA148">
            <v>0</v>
          </cell>
          <cell r="AC148">
            <v>0</v>
          </cell>
        </row>
        <row r="149">
          <cell r="L149">
            <v>0</v>
          </cell>
          <cell r="Q149">
            <v>0</v>
          </cell>
          <cell r="S149">
            <v>0</v>
          </cell>
          <cell r="U149">
            <v>0</v>
          </cell>
          <cell r="W149">
            <v>0</v>
          </cell>
          <cell r="Y149">
            <v>0</v>
          </cell>
          <cell r="AA149">
            <v>0</v>
          </cell>
          <cell r="AC149">
            <v>0</v>
          </cell>
        </row>
        <row r="150">
          <cell r="L150">
            <v>0</v>
          </cell>
          <cell r="Q150">
            <v>0</v>
          </cell>
          <cell r="S150">
            <v>0</v>
          </cell>
          <cell r="U150">
            <v>0</v>
          </cell>
          <cell r="W150">
            <v>0</v>
          </cell>
          <cell r="Y150">
            <v>0</v>
          </cell>
          <cell r="AA150">
            <v>0</v>
          </cell>
          <cell r="AC150">
            <v>0</v>
          </cell>
        </row>
        <row r="151">
          <cell r="L151">
            <v>0</v>
          </cell>
          <cell r="Q151">
            <v>0</v>
          </cell>
          <cell r="S151">
            <v>0</v>
          </cell>
          <cell r="U151">
            <v>0</v>
          </cell>
          <cell r="W151">
            <v>0</v>
          </cell>
          <cell r="Y151">
            <v>0</v>
          </cell>
          <cell r="AA151">
            <v>0</v>
          </cell>
          <cell r="AC151">
            <v>0</v>
          </cell>
        </row>
        <row r="152">
          <cell r="L152">
            <v>0</v>
          </cell>
          <cell r="Q152">
            <v>0</v>
          </cell>
          <cell r="S152">
            <v>0</v>
          </cell>
          <cell r="U152">
            <v>0</v>
          </cell>
          <cell r="W152">
            <v>0</v>
          </cell>
          <cell r="Y152">
            <v>0</v>
          </cell>
          <cell r="AA152">
            <v>0</v>
          </cell>
          <cell r="AC152">
            <v>0</v>
          </cell>
        </row>
        <row r="153">
          <cell r="L153">
            <v>0</v>
          </cell>
          <cell r="Q153">
            <v>0</v>
          </cell>
          <cell r="S153">
            <v>0</v>
          </cell>
          <cell r="U153">
            <v>0</v>
          </cell>
          <cell r="W153">
            <v>0</v>
          </cell>
          <cell r="Y153">
            <v>0</v>
          </cell>
          <cell r="AA153">
            <v>0</v>
          </cell>
          <cell r="AC153">
            <v>0</v>
          </cell>
        </row>
        <row r="154">
          <cell r="L154">
            <v>0</v>
          </cell>
          <cell r="Q154">
            <v>0</v>
          </cell>
          <cell r="S154">
            <v>0</v>
          </cell>
          <cell r="U154">
            <v>0</v>
          </cell>
          <cell r="W154">
            <v>0</v>
          </cell>
          <cell r="Y154">
            <v>0</v>
          </cell>
          <cell r="AA154">
            <v>0</v>
          </cell>
          <cell r="AC154">
            <v>0</v>
          </cell>
        </row>
        <row r="155">
          <cell r="L155">
            <v>4</v>
          </cell>
          <cell r="Q155">
            <v>0</v>
          </cell>
          <cell r="S155">
            <v>0</v>
          </cell>
          <cell r="U155">
            <v>0</v>
          </cell>
          <cell r="W155">
            <v>0</v>
          </cell>
          <cell r="Y155">
            <v>0</v>
          </cell>
          <cell r="AA155">
            <v>0</v>
          </cell>
          <cell r="AC155">
            <v>0</v>
          </cell>
        </row>
        <row r="156">
          <cell r="L156">
            <v>0</v>
          </cell>
          <cell r="Q156">
            <v>0</v>
          </cell>
          <cell r="S156">
            <v>0</v>
          </cell>
          <cell r="U156">
            <v>0</v>
          </cell>
          <cell r="W156">
            <v>0</v>
          </cell>
          <cell r="Y156">
            <v>0</v>
          </cell>
          <cell r="AA156">
            <v>0</v>
          </cell>
          <cell r="AC156">
            <v>0</v>
          </cell>
        </row>
        <row r="157">
          <cell r="L157">
            <v>0</v>
          </cell>
          <cell r="Q157">
            <v>0</v>
          </cell>
          <cell r="S157">
            <v>0</v>
          </cell>
          <cell r="U157">
            <v>0</v>
          </cell>
          <cell r="W157">
            <v>0</v>
          </cell>
          <cell r="Y157">
            <v>0</v>
          </cell>
          <cell r="AA157">
            <v>0</v>
          </cell>
          <cell r="AC157">
            <v>0</v>
          </cell>
        </row>
        <row r="158">
          <cell r="L158">
            <v>0</v>
          </cell>
          <cell r="Q158">
            <v>0</v>
          </cell>
          <cell r="S158">
            <v>0</v>
          </cell>
          <cell r="U158">
            <v>0</v>
          </cell>
          <cell r="W158">
            <v>0</v>
          </cell>
          <cell r="Y158">
            <v>0</v>
          </cell>
          <cell r="AA158">
            <v>0</v>
          </cell>
          <cell r="AC158">
            <v>0</v>
          </cell>
        </row>
        <row r="159">
          <cell r="L159">
            <v>0</v>
          </cell>
          <cell r="Q159">
            <v>0</v>
          </cell>
          <cell r="S159">
            <v>0</v>
          </cell>
          <cell r="U159">
            <v>0</v>
          </cell>
          <cell r="W159">
            <v>0</v>
          </cell>
          <cell r="Y159">
            <v>0</v>
          </cell>
          <cell r="AA159">
            <v>0</v>
          </cell>
          <cell r="AC159">
            <v>0</v>
          </cell>
        </row>
        <row r="160">
          <cell r="L160">
            <v>0</v>
          </cell>
          <cell r="Q160">
            <v>0</v>
          </cell>
          <cell r="S160">
            <v>0</v>
          </cell>
          <cell r="U160">
            <v>0</v>
          </cell>
          <cell r="W160">
            <v>0</v>
          </cell>
          <cell r="Y160">
            <v>0</v>
          </cell>
          <cell r="AA160">
            <v>0</v>
          </cell>
          <cell r="AC160">
            <v>0</v>
          </cell>
        </row>
        <row r="161">
          <cell r="L161">
            <v>0</v>
          </cell>
          <cell r="Q161">
            <v>0</v>
          </cell>
          <cell r="S161">
            <v>0</v>
          </cell>
          <cell r="U161">
            <v>0</v>
          </cell>
          <cell r="W161">
            <v>0</v>
          </cell>
          <cell r="Y161">
            <v>0</v>
          </cell>
          <cell r="AA161">
            <v>0</v>
          </cell>
          <cell r="AC161">
            <v>0</v>
          </cell>
        </row>
        <row r="162">
          <cell r="L162">
            <v>0</v>
          </cell>
          <cell r="Q162">
            <v>0</v>
          </cell>
          <cell r="S162">
            <v>0</v>
          </cell>
          <cell r="U162">
            <v>0</v>
          </cell>
          <cell r="W162">
            <v>0</v>
          </cell>
          <cell r="Y162">
            <v>0</v>
          </cell>
          <cell r="AA162">
            <v>0</v>
          </cell>
          <cell r="AC162">
            <v>0</v>
          </cell>
        </row>
        <row r="163">
          <cell r="L163">
            <v>0</v>
          </cell>
          <cell r="Q163">
            <v>0</v>
          </cell>
          <cell r="S163">
            <v>0</v>
          </cell>
          <cell r="U163">
            <v>0</v>
          </cell>
          <cell r="W163">
            <v>0</v>
          </cell>
          <cell r="Y163">
            <v>0</v>
          </cell>
          <cell r="AA163">
            <v>0</v>
          </cell>
          <cell r="AC163">
            <v>0</v>
          </cell>
        </row>
        <row r="164">
          <cell r="L164">
            <v>0</v>
          </cell>
          <cell r="Q164">
            <v>0</v>
          </cell>
          <cell r="S164">
            <v>0</v>
          </cell>
          <cell r="U164">
            <v>0</v>
          </cell>
          <cell r="W164">
            <v>0</v>
          </cell>
          <cell r="Y164">
            <v>0</v>
          </cell>
          <cell r="AA164">
            <v>0</v>
          </cell>
          <cell r="AC164">
            <v>0</v>
          </cell>
        </row>
        <row r="165">
          <cell r="L165">
            <v>0</v>
          </cell>
          <cell r="Q165">
            <v>0</v>
          </cell>
          <cell r="S165">
            <v>0</v>
          </cell>
          <cell r="U165">
            <v>0</v>
          </cell>
          <cell r="W165">
            <v>0</v>
          </cell>
          <cell r="Y165">
            <v>0</v>
          </cell>
          <cell r="AA165">
            <v>0</v>
          </cell>
          <cell r="AC165">
            <v>0</v>
          </cell>
        </row>
        <row r="167">
          <cell r="L167">
            <v>5</v>
          </cell>
          <cell r="Q167">
            <v>0</v>
          </cell>
          <cell r="S167">
            <v>0</v>
          </cell>
          <cell r="U167">
            <v>0</v>
          </cell>
          <cell r="W167">
            <v>0</v>
          </cell>
          <cell r="Y167">
            <v>0</v>
          </cell>
          <cell r="AA167">
            <v>0</v>
          </cell>
          <cell r="AC167">
            <v>0</v>
          </cell>
        </row>
        <row r="168">
          <cell r="L168">
            <v>2</v>
          </cell>
          <cell r="Q168">
            <v>0</v>
          </cell>
          <cell r="S168">
            <v>0</v>
          </cell>
          <cell r="U168">
            <v>0</v>
          </cell>
          <cell r="W168">
            <v>0</v>
          </cell>
          <cell r="Y168">
            <v>0</v>
          </cell>
          <cell r="AA168">
            <v>0</v>
          </cell>
          <cell r="AC168">
            <v>0</v>
          </cell>
        </row>
        <row r="169">
          <cell r="L169">
            <v>1</v>
          </cell>
          <cell r="Q169">
            <v>0</v>
          </cell>
          <cell r="S169">
            <v>0</v>
          </cell>
          <cell r="U169">
            <v>0</v>
          </cell>
          <cell r="W169">
            <v>0</v>
          </cell>
          <cell r="Y169">
            <v>0</v>
          </cell>
          <cell r="AA169">
            <v>0</v>
          </cell>
          <cell r="AC169">
            <v>0</v>
          </cell>
        </row>
        <row r="170">
          <cell r="L170">
            <v>0</v>
          </cell>
          <cell r="Q170">
            <v>0</v>
          </cell>
          <cell r="S170">
            <v>0</v>
          </cell>
          <cell r="U170">
            <v>0</v>
          </cell>
          <cell r="W170">
            <v>0</v>
          </cell>
          <cell r="Y170">
            <v>0</v>
          </cell>
          <cell r="AA170">
            <v>0</v>
          </cell>
          <cell r="AC170">
            <v>0</v>
          </cell>
        </row>
        <row r="181">
          <cell r="L181">
            <v>0</v>
          </cell>
          <cell r="Q181">
            <v>0</v>
          </cell>
          <cell r="S181">
            <v>0</v>
          </cell>
          <cell r="U181">
            <v>0</v>
          </cell>
          <cell r="W181">
            <v>0</v>
          </cell>
          <cell r="Y181">
            <v>0</v>
          </cell>
          <cell r="AA181">
            <v>0</v>
          </cell>
          <cell r="AC181">
            <v>0</v>
          </cell>
        </row>
        <row r="182">
          <cell r="L182">
            <v>146.19999999999999</v>
          </cell>
          <cell r="Q182">
            <v>146.19999999999999</v>
          </cell>
          <cell r="S182">
            <v>0</v>
          </cell>
          <cell r="U182">
            <v>0</v>
          </cell>
          <cell r="W182">
            <v>0</v>
          </cell>
          <cell r="Y182">
            <v>0</v>
          </cell>
          <cell r="AA182">
            <v>0</v>
          </cell>
          <cell r="AC182">
            <v>0</v>
          </cell>
        </row>
        <row r="183">
          <cell r="L183">
            <v>0</v>
          </cell>
          <cell r="Q183">
            <v>0</v>
          </cell>
          <cell r="S183">
            <v>0</v>
          </cell>
          <cell r="U183">
            <v>0</v>
          </cell>
          <cell r="W183">
            <v>0</v>
          </cell>
          <cell r="Y183">
            <v>0</v>
          </cell>
          <cell r="AA183">
            <v>0</v>
          </cell>
          <cell r="AC183">
            <v>0</v>
          </cell>
        </row>
        <row r="184">
          <cell r="L184">
            <v>0</v>
          </cell>
          <cell r="Q184">
            <v>0</v>
          </cell>
          <cell r="S184">
            <v>0</v>
          </cell>
          <cell r="U184">
            <v>0</v>
          </cell>
          <cell r="W184">
            <v>0</v>
          </cell>
          <cell r="Y184">
            <v>0</v>
          </cell>
          <cell r="AA184">
            <v>0</v>
          </cell>
          <cell r="AC184">
            <v>0</v>
          </cell>
        </row>
        <row r="185">
          <cell r="L185">
            <v>0</v>
          </cell>
          <cell r="Q185">
            <v>0</v>
          </cell>
          <cell r="S185">
            <v>0</v>
          </cell>
          <cell r="U185">
            <v>0</v>
          </cell>
          <cell r="W185">
            <v>0</v>
          </cell>
          <cell r="Y185">
            <v>0</v>
          </cell>
          <cell r="AA185">
            <v>0</v>
          </cell>
          <cell r="AC185">
            <v>0</v>
          </cell>
        </row>
        <row r="186">
          <cell r="L186">
            <v>0</v>
          </cell>
          <cell r="Q186">
            <v>0</v>
          </cell>
          <cell r="S186">
            <v>0</v>
          </cell>
          <cell r="U186">
            <v>0</v>
          </cell>
          <cell r="W186">
            <v>0</v>
          </cell>
          <cell r="Y186">
            <v>0</v>
          </cell>
          <cell r="AA186">
            <v>0</v>
          </cell>
          <cell r="AC186">
            <v>0</v>
          </cell>
        </row>
        <row r="187">
          <cell r="L187">
            <v>0</v>
          </cell>
          <cell r="Q187">
            <v>0</v>
          </cell>
          <cell r="S187">
            <v>0</v>
          </cell>
          <cell r="U187">
            <v>0</v>
          </cell>
          <cell r="W187">
            <v>0</v>
          </cell>
          <cell r="Y187">
            <v>0</v>
          </cell>
          <cell r="AA187">
            <v>0</v>
          </cell>
          <cell r="AC187">
            <v>0</v>
          </cell>
        </row>
        <row r="188">
          <cell r="L188">
            <v>0</v>
          </cell>
          <cell r="Q188">
            <v>0</v>
          </cell>
          <cell r="S188">
            <v>0</v>
          </cell>
          <cell r="U188">
            <v>0</v>
          </cell>
          <cell r="W188">
            <v>0</v>
          </cell>
          <cell r="Y188">
            <v>0</v>
          </cell>
          <cell r="AA188">
            <v>0</v>
          </cell>
          <cell r="AC188">
            <v>0</v>
          </cell>
        </row>
        <row r="189">
          <cell r="L189">
            <v>0</v>
          </cell>
          <cell r="Q189">
            <v>0</v>
          </cell>
          <cell r="S189">
            <v>0</v>
          </cell>
          <cell r="U189">
            <v>0</v>
          </cell>
          <cell r="W189">
            <v>0</v>
          </cell>
          <cell r="Y189">
            <v>0</v>
          </cell>
          <cell r="AA189">
            <v>0</v>
          </cell>
          <cell r="AC189">
            <v>0</v>
          </cell>
        </row>
        <row r="190">
          <cell r="L190">
            <v>0</v>
          </cell>
          <cell r="Q190">
            <v>0</v>
          </cell>
          <cell r="S190">
            <v>0</v>
          </cell>
          <cell r="U190">
            <v>0</v>
          </cell>
          <cell r="W190">
            <v>0</v>
          </cell>
          <cell r="Y190">
            <v>0</v>
          </cell>
          <cell r="AA190">
            <v>0</v>
          </cell>
          <cell r="AC190">
            <v>0</v>
          </cell>
        </row>
        <row r="191">
          <cell r="L191">
            <v>0</v>
          </cell>
          <cell r="Q191">
            <v>0</v>
          </cell>
          <cell r="S191">
            <v>0</v>
          </cell>
          <cell r="U191">
            <v>0</v>
          </cell>
          <cell r="W191">
            <v>0</v>
          </cell>
          <cell r="Y191">
            <v>0</v>
          </cell>
          <cell r="AA191">
            <v>0</v>
          </cell>
          <cell r="AC191">
            <v>0</v>
          </cell>
        </row>
        <row r="192">
          <cell r="L192">
            <v>0</v>
          </cell>
          <cell r="Q192">
            <v>0</v>
          </cell>
          <cell r="S192">
            <v>0</v>
          </cell>
          <cell r="U192">
            <v>0</v>
          </cell>
          <cell r="W192">
            <v>0</v>
          </cell>
          <cell r="Y192">
            <v>0</v>
          </cell>
          <cell r="AA192">
            <v>0</v>
          </cell>
          <cell r="AC192">
            <v>0</v>
          </cell>
        </row>
        <row r="193">
          <cell r="L193">
            <v>323.49</v>
          </cell>
          <cell r="Q193">
            <v>0</v>
          </cell>
          <cell r="S193">
            <v>0</v>
          </cell>
          <cell r="U193">
            <v>107.75</v>
          </cell>
          <cell r="W193">
            <v>9.5399999999999991</v>
          </cell>
          <cell r="Y193">
            <v>48.99</v>
          </cell>
          <cell r="AA193">
            <v>0</v>
          </cell>
          <cell r="AC193">
            <v>0</v>
          </cell>
        </row>
        <row r="194">
          <cell r="L194">
            <v>902.8</v>
          </cell>
          <cell r="Q194">
            <v>0</v>
          </cell>
          <cell r="S194">
            <v>0</v>
          </cell>
          <cell r="U194">
            <v>223.91</v>
          </cell>
          <cell r="W194">
            <v>678.89</v>
          </cell>
          <cell r="Y194">
            <v>0</v>
          </cell>
          <cell r="AA194">
            <v>0</v>
          </cell>
          <cell r="AC194">
            <v>0</v>
          </cell>
        </row>
        <row r="195">
          <cell r="L195">
            <v>0</v>
          </cell>
          <cell r="Q195">
            <v>0</v>
          </cell>
          <cell r="S195">
            <v>0</v>
          </cell>
          <cell r="U195">
            <v>0</v>
          </cell>
          <cell r="W195">
            <v>0</v>
          </cell>
          <cell r="Y195">
            <v>0</v>
          </cell>
          <cell r="AA195">
            <v>0</v>
          </cell>
          <cell r="AC195">
            <v>0</v>
          </cell>
        </row>
        <row r="196">
          <cell r="L196">
            <v>350.18</v>
          </cell>
          <cell r="Q196">
            <v>50.23</v>
          </cell>
          <cell r="S196">
            <v>0</v>
          </cell>
          <cell r="U196">
            <v>122.99</v>
          </cell>
          <cell r="W196">
            <v>176.96</v>
          </cell>
          <cell r="Y196">
            <v>0</v>
          </cell>
          <cell r="AA196">
            <v>0</v>
          </cell>
          <cell r="AC196">
            <v>0</v>
          </cell>
        </row>
        <row r="197">
          <cell r="L197">
            <v>0</v>
          </cell>
          <cell r="Q197">
            <v>0</v>
          </cell>
          <cell r="S197">
            <v>0</v>
          </cell>
          <cell r="U197">
            <v>0</v>
          </cell>
          <cell r="W197">
            <v>0</v>
          </cell>
          <cell r="Y197">
            <v>0</v>
          </cell>
          <cell r="AA197">
            <v>0</v>
          </cell>
          <cell r="AC197">
            <v>0</v>
          </cell>
        </row>
        <row r="198">
          <cell r="L198">
            <v>0</v>
          </cell>
          <cell r="Q198">
            <v>0</v>
          </cell>
          <cell r="S198">
            <v>0</v>
          </cell>
          <cell r="U198">
            <v>0</v>
          </cell>
          <cell r="W198">
            <v>0</v>
          </cell>
          <cell r="Y198">
            <v>0</v>
          </cell>
          <cell r="AA198">
            <v>0</v>
          </cell>
          <cell r="AC198">
            <v>0</v>
          </cell>
        </row>
        <row r="199">
          <cell r="L199">
            <v>0</v>
          </cell>
          <cell r="Q199">
            <v>0</v>
          </cell>
          <cell r="S199">
            <v>0</v>
          </cell>
          <cell r="U199">
            <v>0</v>
          </cell>
          <cell r="W199">
            <v>0</v>
          </cell>
          <cell r="Y199">
            <v>0</v>
          </cell>
          <cell r="AA199">
            <v>0</v>
          </cell>
          <cell r="AC199">
            <v>0</v>
          </cell>
        </row>
        <row r="200">
          <cell r="L200">
            <v>0</v>
          </cell>
          <cell r="Q200">
            <v>0</v>
          </cell>
          <cell r="S200">
            <v>0</v>
          </cell>
          <cell r="U200">
            <v>0</v>
          </cell>
          <cell r="W200">
            <v>0</v>
          </cell>
          <cell r="Y200">
            <v>0</v>
          </cell>
          <cell r="AA200">
            <v>0</v>
          </cell>
          <cell r="AC200">
            <v>0</v>
          </cell>
        </row>
        <row r="201">
          <cell r="L201">
            <v>0</v>
          </cell>
          <cell r="Q201">
            <v>0</v>
          </cell>
          <cell r="S201">
            <v>0</v>
          </cell>
          <cell r="U201">
            <v>0</v>
          </cell>
          <cell r="W201">
            <v>0</v>
          </cell>
          <cell r="Y201">
            <v>0</v>
          </cell>
          <cell r="AA201">
            <v>0</v>
          </cell>
          <cell r="AC201">
            <v>0</v>
          </cell>
        </row>
        <row r="202">
          <cell r="L202">
            <v>22</v>
          </cell>
          <cell r="Q202">
            <v>0</v>
          </cell>
          <cell r="S202">
            <v>0</v>
          </cell>
          <cell r="U202">
            <v>18</v>
          </cell>
          <cell r="W202">
            <v>4</v>
          </cell>
          <cell r="Y202">
            <v>0</v>
          </cell>
          <cell r="AA202">
            <v>0</v>
          </cell>
          <cell r="AC202">
            <v>0</v>
          </cell>
        </row>
        <row r="203">
          <cell r="L203">
            <v>0</v>
          </cell>
          <cell r="Q203">
            <v>0</v>
          </cell>
          <cell r="S203">
            <v>0</v>
          </cell>
          <cell r="U203">
            <v>0</v>
          </cell>
          <cell r="W203">
            <v>0</v>
          </cell>
          <cell r="Y203">
            <v>0</v>
          </cell>
          <cell r="AA203">
            <v>0</v>
          </cell>
          <cell r="AC203">
            <v>0</v>
          </cell>
        </row>
        <row r="204">
          <cell r="L204">
            <v>0</v>
          </cell>
          <cell r="Q204">
            <v>0</v>
          </cell>
          <cell r="S204">
            <v>0</v>
          </cell>
          <cell r="U204">
            <v>0</v>
          </cell>
          <cell r="W204">
            <v>0</v>
          </cell>
          <cell r="Y204">
            <v>0</v>
          </cell>
          <cell r="AA204">
            <v>0</v>
          </cell>
          <cell r="AC204">
            <v>0</v>
          </cell>
        </row>
        <row r="205">
          <cell r="L205">
            <v>0</v>
          </cell>
          <cell r="Q205">
            <v>0</v>
          </cell>
          <cell r="S205">
            <v>0</v>
          </cell>
          <cell r="U205">
            <v>0</v>
          </cell>
          <cell r="W205">
            <v>0</v>
          </cell>
          <cell r="Y205">
            <v>0</v>
          </cell>
          <cell r="AA205">
            <v>0</v>
          </cell>
          <cell r="AC205">
            <v>0</v>
          </cell>
        </row>
        <row r="206">
          <cell r="L206">
            <v>0</v>
          </cell>
          <cell r="Q206">
            <v>0</v>
          </cell>
          <cell r="S206">
            <v>0</v>
          </cell>
          <cell r="U206">
            <v>0</v>
          </cell>
          <cell r="W206">
            <v>0</v>
          </cell>
          <cell r="Y206">
            <v>0</v>
          </cell>
          <cell r="AA206">
            <v>0</v>
          </cell>
          <cell r="AC206">
            <v>0</v>
          </cell>
        </row>
        <row r="207">
          <cell r="L207">
            <v>499.63</v>
          </cell>
          <cell r="Q207">
            <v>0</v>
          </cell>
          <cell r="S207">
            <v>0</v>
          </cell>
          <cell r="U207">
            <v>0</v>
          </cell>
          <cell r="W207">
            <v>304.45999999999998</v>
          </cell>
          <cell r="Y207">
            <v>33.83</v>
          </cell>
          <cell r="AA207">
            <v>120.02</v>
          </cell>
          <cell r="AC207">
            <v>0</v>
          </cell>
        </row>
        <row r="208">
          <cell r="L208">
            <v>13</v>
          </cell>
          <cell r="Q208">
            <v>0</v>
          </cell>
          <cell r="S208">
            <v>0</v>
          </cell>
          <cell r="U208">
            <v>0</v>
          </cell>
          <cell r="W208">
            <v>0</v>
          </cell>
          <cell r="Y208">
            <v>13</v>
          </cell>
          <cell r="AA208">
            <v>0</v>
          </cell>
          <cell r="AC208">
            <v>0</v>
          </cell>
        </row>
        <row r="209">
          <cell r="L209">
            <v>1</v>
          </cell>
          <cell r="Q209">
            <v>0</v>
          </cell>
          <cell r="S209">
            <v>0</v>
          </cell>
          <cell r="U209">
            <v>0</v>
          </cell>
          <cell r="W209">
            <v>0</v>
          </cell>
          <cell r="Y209">
            <v>0</v>
          </cell>
          <cell r="AA209">
            <v>1</v>
          </cell>
          <cell r="AC209">
            <v>0</v>
          </cell>
        </row>
        <row r="210">
          <cell r="L210">
            <v>1</v>
          </cell>
          <cell r="Q210">
            <v>0</v>
          </cell>
          <cell r="S210">
            <v>0</v>
          </cell>
          <cell r="U210">
            <v>0</v>
          </cell>
          <cell r="W210">
            <v>0</v>
          </cell>
          <cell r="Y210">
            <v>0</v>
          </cell>
          <cell r="AA210">
            <v>0</v>
          </cell>
          <cell r="AC210">
            <v>0</v>
          </cell>
        </row>
        <row r="211">
          <cell r="L211">
            <v>101.89999999999999</v>
          </cell>
          <cell r="Q211">
            <v>0</v>
          </cell>
          <cell r="S211">
            <v>0</v>
          </cell>
          <cell r="U211">
            <v>85.1</v>
          </cell>
          <cell r="W211">
            <v>16.8</v>
          </cell>
          <cell r="Y211">
            <v>0</v>
          </cell>
          <cell r="AA211">
            <v>0</v>
          </cell>
          <cell r="AC211">
            <v>0</v>
          </cell>
        </row>
        <row r="212">
          <cell r="L212">
            <v>75.179999999999993</v>
          </cell>
          <cell r="Q212">
            <v>0</v>
          </cell>
          <cell r="S212">
            <v>0</v>
          </cell>
          <cell r="U212">
            <v>73.08</v>
          </cell>
          <cell r="W212">
            <v>2.1</v>
          </cell>
          <cell r="Y212">
            <v>0</v>
          </cell>
          <cell r="AA212">
            <v>0</v>
          </cell>
          <cell r="AC212">
            <v>0</v>
          </cell>
        </row>
        <row r="213">
          <cell r="L213">
            <v>0</v>
          </cell>
          <cell r="Q213">
            <v>0</v>
          </cell>
          <cell r="S213">
            <v>0</v>
          </cell>
          <cell r="U213">
            <v>0</v>
          </cell>
          <cell r="W213">
            <v>0</v>
          </cell>
          <cell r="Y213">
            <v>0</v>
          </cell>
          <cell r="AA213">
            <v>0</v>
          </cell>
          <cell r="AC213">
            <v>0</v>
          </cell>
        </row>
        <row r="214">
          <cell r="L214">
            <v>13</v>
          </cell>
          <cell r="Q214">
            <v>0</v>
          </cell>
          <cell r="S214">
            <v>0</v>
          </cell>
          <cell r="U214">
            <v>0</v>
          </cell>
          <cell r="W214">
            <v>0</v>
          </cell>
          <cell r="Y214">
            <v>13</v>
          </cell>
          <cell r="AA214">
            <v>0</v>
          </cell>
          <cell r="AC214">
            <v>0</v>
          </cell>
        </row>
        <row r="215">
          <cell r="L215">
            <v>6</v>
          </cell>
          <cell r="Q215">
            <v>0</v>
          </cell>
          <cell r="S215">
            <v>0</v>
          </cell>
          <cell r="U215">
            <v>0</v>
          </cell>
          <cell r="W215">
            <v>0</v>
          </cell>
          <cell r="Y215">
            <v>0</v>
          </cell>
          <cell r="AA215">
            <v>0</v>
          </cell>
          <cell r="AC215">
            <v>0</v>
          </cell>
        </row>
        <row r="216">
          <cell r="L216">
            <v>2</v>
          </cell>
          <cell r="Q216">
            <v>0</v>
          </cell>
          <cell r="S216">
            <v>0</v>
          </cell>
          <cell r="U216">
            <v>0</v>
          </cell>
          <cell r="W216">
            <v>0</v>
          </cell>
          <cell r="Y216">
            <v>0</v>
          </cell>
          <cell r="AA216">
            <v>0</v>
          </cell>
          <cell r="AC216">
            <v>0</v>
          </cell>
        </row>
        <row r="217">
          <cell r="L217">
            <v>12</v>
          </cell>
          <cell r="Q217">
            <v>0</v>
          </cell>
          <cell r="S217">
            <v>0</v>
          </cell>
          <cell r="U217">
            <v>12</v>
          </cell>
          <cell r="W217">
            <v>0</v>
          </cell>
          <cell r="Y217">
            <v>0</v>
          </cell>
          <cell r="AA217">
            <v>0</v>
          </cell>
          <cell r="AC217">
            <v>0</v>
          </cell>
        </row>
        <row r="218">
          <cell r="L218">
            <v>7</v>
          </cell>
          <cell r="Q218">
            <v>0</v>
          </cell>
          <cell r="S218">
            <v>0</v>
          </cell>
          <cell r="U218">
            <v>0</v>
          </cell>
          <cell r="W218">
            <v>0</v>
          </cell>
          <cell r="Y218">
            <v>0</v>
          </cell>
          <cell r="AA218">
            <v>7</v>
          </cell>
          <cell r="AC218">
            <v>0</v>
          </cell>
        </row>
        <row r="219">
          <cell r="L219">
            <v>0</v>
          </cell>
          <cell r="Q219">
            <v>0</v>
          </cell>
          <cell r="S219">
            <v>0</v>
          </cell>
          <cell r="U219">
            <v>0</v>
          </cell>
          <cell r="W219">
            <v>0</v>
          </cell>
          <cell r="Y219">
            <v>0</v>
          </cell>
          <cell r="AA219">
            <v>0</v>
          </cell>
          <cell r="AC219">
            <v>0</v>
          </cell>
        </row>
        <row r="220">
          <cell r="L220">
            <v>0</v>
          </cell>
          <cell r="Q220">
            <v>0</v>
          </cell>
          <cell r="S220">
            <v>0</v>
          </cell>
          <cell r="U220">
            <v>0</v>
          </cell>
          <cell r="W220">
            <v>0</v>
          </cell>
          <cell r="Y220">
            <v>0</v>
          </cell>
          <cell r="AA220">
            <v>0</v>
          </cell>
          <cell r="AC220">
            <v>0</v>
          </cell>
        </row>
        <row r="221">
          <cell r="Q221">
            <v>0</v>
          </cell>
          <cell r="S221">
            <v>0</v>
          </cell>
          <cell r="U221">
            <v>0</v>
          </cell>
          <cell r="W221">
            <v>0</v>
          </cell>
          <cell r="Y221">
            <v>0</v>
          </cell>
          <cell r="AA221">
            <v>0</v>
          </cell>
          <cell r="AC221">
            <v>0</v>
          </cell>
        </row>
        <row r="222">
          <cell r="Q222">
            <v>0</v>
          </cell>
          <cell r="S222">
            <v>0</v>
          </cell>
          <cell r="U222">
            <v>0</v>
          </cell>
          <cell r="W222">
            <v>0</v>
          </cell>
          <cell r="Y222">
            <v>0</v>
          </cell>
          <cell r="AA222">
            <v>0</v>
          </cell>
          <cell r="AC222">
            <v>0</v>
          </cell>
        </row>
        <row r="223">
          <cell r="Q223">
            <v>0</v>
          </cell>
          <cell r="S223">
            <v>0</v>
          </cell>
          <cell r="U223">
            <v>0</v>
          </cell>
          <cell r="W223">
            <v>0</v>
          </cell>
          <cell r="Y223">
            <v>0</v>
          </cell>
          <cell r="AA223">
            <v>0</v>
          </cell>
          <cell r="AC223">
            <v>0</v>
          </cell>
        </row>
        <row r="224">
          <cell r="Q224">
            <v>0</v>
          </cell>
          <cell r="S224">
            <v>0</v>
          </cell>
          <cell r="U224">
            <v>0</v>
          </cell>
          <cell r="W224">
            <v>0</v>
          </cell>
          <cell r="Y224">
            <v>0</v>
          </cell>
          <cell r="AA224">
            <v>0</v>
          </cell>
          <cell r="AC224">
            <v>0</v>
          </cell>
        </row>
        <row r="225">
          <cell r="Q225">
            <v>0</v>
          </cell>
          <cell r="S225">
            <v>0</v>
          </cell>
          <cell r="U225">
            <v>0</v>
          </cell>
          <cell r="W225">
            <v>0</v>
          </cell>
          <cell r="Y225">
            <v>0</v>
          </cell>
          <cell r="AA225">
            <v>0</v>
          </cell>
          <cell r="AC225">
            <v>0</v>
          </cell>
        </row>
        <row r="226">
          <cell r="Q226">
            <v>0</v>
          </cell>
          <cell r="S226">
            <v>0</v>
          </cell>
          <cell r="U226">
            <v>0</v>
          </cell>
          <cell r="W226">
            <v>0</v>
          </cell>
          <cell r="Y226">
            <v>0</v>
          </cell>
          <cell r="AA226">
            <v>0</v>
          </cell>
          <cell r="AC226">
            <v>0</v>
          </cell>
        </row>
        <row r="227">
          <cell r="Q227">
            <v>0</v>
          </cell>
          <cell r="S227">
            <v>0</v>
          </cell>
          <cell r="U227">
            <v>0</v>
          </cell>
          <cell r="W227">
            <v>0</v>
          </cell>
          <cell r="Y227">
            <v>0</v>
          </cell>
          <cell r="AA227">
            <v>0</v>
          </cell>
          <cell r="AC227">
            <v>0</v>
          </cell>
        </row>
        <row r="228">
          <cell r="Q228">
            <v>0</v>
          </cell>
          <cell r="S228">
            <v>0</v>
          </cell>
          <cell r="U228">
            <v>0</v>
          </cell>
          <cell r="W228">
            <v>0</v>
          </cell>
          <cell r="Y228">
            <v>0</v>
          </cell>
          <cell r="AA228">
            <v>0</v>
          </cell>
          <cell r="AC228">
            <v>0</v>
          </cell>
        </row>
        <row r="229">
          <cell r="Q229">
            <v>0</v>
          </cell>
          <cell r="S229">
            <v>0</v>
          </cell>
          <cell r="U229">
            <v>0</v>
          </cell>
          <cell r="W229">
            <v>0</v>
          </cell>
          <cell r="Y229">
            <v>0</v>
          </cell>
          <cell r="AA229">
            <v>0</v>
          </cell>
          <cell r="AC229">
            <v>0</v>
          </cell>
        </row>
        <row r="230">
          <cell r="Q230">
            <v>0</v>
          </cell>
          <cell r="S230">
            <v>0</v>
          </cell>
          <cell r="U230">
            <v>0</v>
          </cell>
          <cell r="W230">
            <v>0</v>
          </cell>
          <cell r="Y230">
            <v>0</v>
          </cell>
          <cell r="AA230">
            <v>0</v>
          </cell>
          <cell r="AC230">
            <v>0</v>
          </cell>
        </row>
        <row r="231">
          <cell r="Q231">
            <v>0</v>
          </cell>
          <cell r="S231">
            <v>0</v>
          </cell>
          <cell r="U231">
            <v>0</v>
          </cell>
          <cell r="W231">
            <v>0</v>
          </cell>
          <cell r="Y231">
            <v>0</v>
          </cell>
          <cell r="AA231">
            <v>0</v>
          </cell>
          <cell r="AC231">
            <v>0</v>
          </cell>
        </row>
        <row r="232">
          <cell r="Q232">
            <v>0</v>
          </cell>
          <cell r="S232">
            <v>0</v>
          </cell>
          <cell r="U232">
            <v>0</v>
          </cell>
          <cell r="W232">
            <v>0</v>
          </cell>
          <cell r="Y232">
            <v>0</v>
          </cell>
          <cell r="AA232">
            <v>0</v>
          </cell>
          <cell r="AC232">
            <v>0</v>
          </cell>
        </row>
        <row r="233">
          <cell r="Q233">
            <v>0</v>
          </cell>
          <cell r="S233">
            <v>0</v>
          </cell>
          <cell r="U233">
            <v>0</v>
          </cell>
          <cell r="W233">
            <v>0</v>
          </cell>
          <cell r="Y233">
            <v>0</v>
          </cell>
          <cell r="AA233">
            <v>0</v>
          </cell>
          <cell r="AC233">
            <v>0</v>
          </cell>
        </row>
        <row r="234">
          <cell r="Q234">
            <v>0</v>
          </cell>
          <cell r="S234">
            <v>0</v>
          </cell>
          <cell r="U234">
            <v>0</v>
          </cell>
          <cell r="W234">
            <v>0</v>
          </cell>
          <cell r="Y234">
            <v>0</v>
          </cell>
          <cell r="AA234">
            <v>0</v>
          </cell>
          <cell r="AC234">
            <v>0</v>
          </cell>
        </row>
        <row r="235">
          <cell r="Q235">
            <v>0</v>
          </cell>
          <cell r="S235">
            <v>0</v>
          </cell>
          <cell r="U235">
            <v>0</v>
          </cell>
          <cell r="W235">
            <v>0</v>
          </cell>
          <cell r="Y235">
            <v>0</v>
          </cell>
          <cell r="AA235">
            <v>0</v>
          </cell>
          <cell r="AC235">
            <v>0</v>
          </cell>
        </row>
        <row r="236">
          <cell r="Q236">
            <v>0</v>
          </cell>
          <cell r="S236">
            <v>0</v>
          </cell>
          <cell r="U236">
            <v>0</v>
          </cell>
          <cell r="W236">
            <v>0</v>
          </cell>
          <cell r="Y236">
            <v>0</v>
          </cell>
          <cell r="AA236">
            <v>0</v>
          </cell>
          <cell r="AC236">
            <v>0</v>
          </cell>
        </row>
        <row r="237">
          <cell r="Q237">
            <v>0</v>
          </cell>
          <cell r="S237">
            <v>0</v>
          </cell>
          <cell r="U237">
            <v>0</v>
          </cell>
          <cell r="W237">
            <v>0</v>
          </cell>
          <cell r="Y237">
            <v>0</v>
          </cell>
          <cell r="AA237">
            <v>0</v>
          </cell>
          <cell r="AC237">
            <v>0</v>
          </cell>
        </row>
        <row r="238">
          <cell r="Q238">
            <v>0</v>
          </cell>
          <cell r="S238">
            <v>0</v>
          </cell>
          <cell r="U238">
            <v>0</v>
          </cell>
          <cell r="W238">
            <v>0</v>
          </cell>
          <cell r="Y238">
            <v>0</v>
          </cell>
          <cell r="AA238">
            <v>0</v>
          </cell>
          <cell r="AC238">
            <v>0</v>
          </cell>
        </row>
        <row r="239">
          <cell r="Q239">
            <v>0</v>
          </cell>
          <cell r="S239">
            <v>0</v>
          </cell>
          <cell r="U239">
            <v>0</v>
          </cell>
          <cell r="W239">
            <v>0</v>
          </cell>
          <cell r="Y239">
            <v>0</v>
          </cell>
          <cell r="AA239">
            <v>0</v>
          </cell>
          <cell r="AC239">
            <v>0</v>
          </cell>
        </row>
        <row r="240">
          <cell r="Q240">
            <v>0</v>
          </cell>
          <cell r="S240">
            <v>0</v>
          </cell>
          <cell r="U240">
            <v>0</v>
          </cell>
          <cell r="W240">
            <v>0</v>
          </cell>
          <cell r="Y240">
            <v>0</v>
          </cell>
          <cell r="AA240">
            <v>0</v>
          </cell>
          <cell r="AC240">
            <v>0</v>
          </cell>
        </row>
        <row r="241">
          <cell r="Q241">
            <v>0</v>
          </cell>
          <cell r="S241">
            <v>0</v>
          </cell>
          <cell r="U241">
            <v>0</v>
          </cell>
          <cell r="W241">
            <v>0</v>
          </cell>
          <cell r="Y241">
            <v>0</v>
          </cell>
          <cell r="AA241">
            <v>0</v>
          </cell>
          <cell r="AC241">
            <v>0</v>
          </cell>
        </row>
        <row r="242">
          <cell r="Q242">
            <v>0</v>
          </cell>
          <cell r="S242">
            <v>0</v>
          </cell>
          <cell r="U242">
            <v>0</v>
          </cell>
          <cell r="W242">
            <v>0</v>
          </cell>
          <cell r="Y242">
            <v>0</v>
          </cell>
          <cell r="AA242">
            <v>0</v>
          </cell>
          <cell r="AC242">
            <v>0</v>
          </cell>
        </row>
        <row r="243">
          <cell r="Q243">
            <v>0</v>
          </cell>
          <cell r="S243">
            <v>0</v>
          </cell>
          <cell r="U243">
            <v>0</v>
          </cell>
          <cell r="W243">
            <v>0</v>
          </cell>
          <cell r="Y243">
            <v>0</v>
          </cell>
          <cell r="AA243">
            <v>0</v>
          </cell>
          <cell r="AC243">
            <v>0</v>
          </cell>
        </row>
        <row r="244">
          <cell r="Q244">
            <v>0</v>
          </cell>
          <cell r="S244">
            <v>0</v>
          </cell>
          <cell r="U244">
            <v>0</v>
          </cell>
          <cell r="W244">
            <v>0</v>
          </cell>
          <cell r="Y244">
            <v>0</v>
          </cell>
          <cell r="AA244">
            <v>0</v>
          </cell>
          <cell r="AC244">
            <v>0</v>
          </cell>
        </row>
        <row r="245">
          <cell r="Q245">
            <v>0</v>
          </cell>
          <cell r="S245">
            <v>0</v>
          </cell>
          <cell r="U245">
            <v>0</v>
          </cell>
          <cell r="W245">
            <v>0</v>
          </cell>
          <cell r="Y245">
            <v>0</v>
          </cell>
          <cell r="AA245">
            <v>0</v>
          </cell>
          <cell r="AC245">
            <v>0</v>
          </cell>
        </row>
        <row r="246">
          <cell r="Q246">
            <v>0</v>
          </cell>
          <cell r="S246">
            <v>0</v>
          </cell>
          <cell r="U246">
            <v>0</v>
          </cell>
          <cell r="W246">
            <v>0</v>
          </cell>
          <cell r="Y246">
            <v>0</v>
          </cell>
          <cell r="AA246">
            <v>0</v>
          </cell>
          <cell r="AC246">
            <v>0</v>
          </cell>
        </row>
      </sheetData>
      <sheetData sheetId="7"/>
      <sheetData sheetId="8">
        <row r="29">
          <cell r="L29">
            <v>924.85</v>
          </cell>
          <cell r="Q29">
            <v>924.85</v>
          </cell>
          <cell r="S29">
            <v>0</v>
          </cell>
          <cell r="U29">
            <v>0</v>
          </cell>
          <cell r="W29">
            <v>0</v>
          </cell>
          <cell r="Y29">
            <v>0</v>
          </cell>
          <cell r="AA29">
            <v>0</v>
          </cell>
          <cell r="AC29">
            <v>0</v>
          </cell>
        </row>
        <row r="30">
          <cell r="L30">
            <v>140.92000000000002</v>
          </cell>
          <cell r="Q30">
            <v>0</v>
          </cell>
          <cell r="S30">
            <v>122.2</v>
          </cell>
          <cell r="U30">
            <v>18.72</v>
          </cell>
          <cell r="W30">
            <v>0</v>
          </cell>
          <cell r="Y30">
            <v>0</v>
          </cell>
          <cell r="AA30">
            <v>0</v>
          </cell>
          <cell r="AC30">
            <v>0</v>
          </cell>
        </row>
        <row r="31">
          <cell r="L31">
            <v>65.7</v>
          </cell>
          <cell r="Q31">
            <v>65.7</v>
          </cell>
          <cell r="S31">
            <v>0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</row>
        <row r="33">
          <cell r="L33">
            <v>0</v>
          </cell>
          <cell r="Q33">
            <v>0</v>
          </cell>
          <cell r="S33">
            <v>0</v>
          </cell>
          <cell r="U33">
            <v>0</v>
          </cell>
          <cell r="W33">
            <v>0</v>
          </cell>
          <cell r="Y33">
            <v>0</v>
          </cell>
          <cell r="AA33">
            <v>0</v>
          </cell>
          <cell r="AC33">
            <v>0</v>
          </cell>
        </row>
        <row r="34">
          <cell r="L34">
            <v>0</v>
          </cell>
          <cell r="Q34">
            <v>0</v>
          </cell>
          <cell r="S34">
            <v>0</v>
          </cell>
          <cell r="U34">
            <v>0</v>
          </cell>
          <cell r="W34">
            <v>0</v>
          </cell>
          <cell r="Y34">
            <v>0</v>
          </cell>
          <cell r="AA34">
            <v>0</v>
          </cell>
          <cell r="AC34">
            <v>0</v>
          </cell>
        </row>
        <row r="35">
          <cell r="L35">
            <v>0</v>
          </cell>
          <cell r="Q35">
            <v>0</v>
          </cell>
          <cell r="S35">
            <v>0</v>
          </cell>
          <cell r="U35">
            <v>0</v>
          </cell>
          <cell r="W35">
            <v>0</v>
          </cell>
          <cell r="Y35">
            <v>0</v>
          </cell>
          <cell r="AA35">
            <v>0</v>
          </cell>
          <cell r="AC35">
            <v>0</v>
          </cell>
        </row>
        <row r="37">
          <cell r="L37">
            <v>0</v>
          </cell>
          <cell r="Q37">
            <v>0</v>
          </cell>
          <cell r="S37">
            <v>0</v>
          </cell>
          <cell r="U37">
            <v>0</v>
          </cell>
          <cell r="W37">
            <v>0</v>
          </cell>
          <cell r="Y37">
            <v>0</v>
          </cell>
          <cell r="AA37">
            <v>0</v>
          </cell>
          <cell r="AC37">
            <v>0</v>
          </cell>
        </row>
        <row r="38">
          <cell r="L38">
            <v>0</v>
          </cell>
          <cell r="Q38">
            <v>0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A38">
            <v>0</v>
          </cell>
          <cell r="AC38">
            <v>0</v>
          </cell>
        </row>
        <row r="39">
          <cell r="L39">
            <v>0</v>
          </cell>
          <cell r="Q39">
            <v>0</v>
          </cell>
          <cell r="S39">
            <v>0</v>
          </cell>
          <cell r="U39">
            <v>0</v>
          </cell>
          <cell r="W39">
            <v>0</v>
          </cell>
          <cell r="Y39">
            <v>0</v>
          </cell>
          <cell r="AA39">
            <v>0</v>
          </cell>
          <cell r="AC39">
            <v>0</v>
          </cell>
        </row>
        <row r="40">
          <cell r="L40">
            <v>67</v>
          </cell>
          <cell r="Q40">
            <v>67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A40">
            <v>0</v>
          </cell>
          <cell r="AC40">
            <v>0</v>
          </cell>
        </row>
        <row r="42">
          <cell r="L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A42">
            <v>0</v>
          </cell>
          <cell r="AC42">
            <v>0</v>
          </cell>
        </row>
        <row r="45">
          <cell r="L45">
            <v>258.83999999999997</v>
          </cell>
          <cell r="Q45">
            <v>0</v>
          </cell>
          <cell r="S45">
            <v>256.01</v>
          </cell>
          <cell r="U45">
            <v>2.83</v>
          </cell>
          <cell r="W45">
            <v>0</v>
          </cell>
          <cell r="Y45">
            <v>0</v>
          </cell>
          <cell r="AA45">
            <v>0</v>
          </cell>
          <cell r="AC45">
            <v>0</v>
          </cell>
        </row>
        <row r="46">
          <cell r="L46">
            <v>336.49</v>
          </cell>
          <cell r="Q46">
            <v>0</v>
          </cell>
          <cell r="S46">
            <v>332.81</v>
          </cell>
          <cell r="U46">
            <v>3.68</v>
          </cell>
          <cell r="W46">
            <v>0</v>
          </cell>
          <cell r="Y46">
            <v>0</v>
          </cell>
          <cell r="AA46">
            <v>0</v>
          </cell>
          <cell r="AC46">
            <v>0</v>
          </cell>
        </row>
        <row r="48">
          <cell r="L48">
            <v>432.54</v>
          </cell>
          <cell r="Q48">
            <v>0</v>
          </cell>
          <cell r="S48">
            <v>422.49</v>
          </cell>
          <cell r="U48">
            <v>10.050000000000001</v>
          </cell>
          <cell r="W48">
            <v>0</v>
          </cell>
          <cell r="Y48">
            <v>0</v>
          </cell>
          <cell r="AA48">
            <v>0</v>
          </cell>
          <cell r="AC48">
            <v>0</v>
          </cell>
        </row>
        <row r="50">
          <cell r="L50">
            <v>80</v>
          </cell>
          <cell r="Q50">
            <v>0</v>
          </cell>
          <cell r="S50">
            <v>0</v>
          </cell>
          <cell r="U50">
            <v>80</v>
          </cell>
          <cell r="W50">
            <v>0</v>
          </cell>
          <cell r="Y50">
            <v>0</v>
          </cell>
          <cell r="AA50">
            <v>0</v>
          </cell>
          <cell r="AC50">
            <v>0</v>
          </cell>
        </row>
        <row r="51">
          <cell r="L51">
            <v>86.51</v>
          </cell>
          <cell r="Q51">
            <v>0</v>
          </cell>
          <cell r="S51">
            <v>84.5</v>
          </cell>
          <cell r="U51">
            <v>2.0099999999999998</v>
          </cell>
          <cell r="W51">
            <v>0</v>
          </cell>
          <cell r="Y51">
            <v>0</v>
          </cell>
          <cell r="AA51">
            <v>0</v>
          </cell>
          <cell r="AC51">
            <v>0</v>
          </cell>
        </row>
        <row r="52">
          <cell r="L52">
            <v>151.39000000000001</v>
          </cell>
          <cell r="Q52">
            <v>0</v>
          </cell>
          <cell r="S52">
            <v>147.87</v>
          </cell>
          <cell r="U52">
            <v>3.52</v>
          </cell>
          <cell r="W52">
            <v>0</v>
          </cell>
          <cell r="Y52">
            <v>0</v>
          </cell>
          <cell r="AA52">
            <v>0</v>
          </cell>
          <cell r="AC52">
            <v>0</v>
          </cell>
        </row>
        <row r="55">
          <cell r="L55">
            <v>0</v>
          </cell>
          <cell r="Q55">
            <v>0</v>
          </cell>
          <cell r="S55">
            <v>0</v>
          </cell>
          <cell r="U55">
            <v>0</v>
          </cell>
          <cell r="W55">
            <v>0</v>
          </cell>
          <cell r="Y55">
            <v>0</v>
          </cell>
          <cell r="AA55">
            <v>0</v>
          </cell>
          <cell r="AC55">
            <v>0</v>
          </cell>
        </row>
        <row r="58">
          <cell r="L58">
            <v>0</v>
          </cell>
          <cell r="Q58">
            <v>0</v>
          </cell>
          <cell r="S58">
            <v>0</v>
          </cell>
          <cell r="U58">
            <v>0</v>
          </cell>
          <cell r="W58">
            <v>0</v>
          </cell>
          <cell r="Y58">
            <v>0</v>
          </cell>
          <cell r="AA58">
            <v>0</v>
          </cell>
          <cell r="AC58">
            <v>0</v>
          </cell>
        </row>
        <row r="59">
          <cell r="L59">
            <v>0</v>
          </cell>
          <cell r="Q59">
            <v>0</v>
          </cell>
          <cell r="S59">
            <v>0</v>
          </cell>
          <cell r="U59">
            <v>0</v>
          </cell>
          <cell r="W59">
            <v>0</v>
          </cell>
          <cell r="Y59">
            <v>0</v>
          </cell>
          <cell r="AA59">
            <v>0</v>
          </cell>
          <cell r="AC59">
            <v>0</v>
          </cell>
        </row>
        <row r="60">
          <cell r="L60">
            <v>0</v>
          </cell>
          <cell r="Q60">
            <v>0</v>
          </cell>
          <cell r="S60">
            <v>0</v>
          </cell>
          <cell r="U60">
            <v>0</v>
          </cell>
          <cell r="W60">
            <v>0</v>
          </cell>
          <cell r="Y60">
            <v>0</v>
          </cell>
          <cell r="AA60">
            <v>0</v>
          </cell>
          <cell r="AC60">
            <v>0</v>
          </cell>
        </row>
        <row r="61">
          <cell r="L61">
            <v>0</v>
          </cell>
          <cell r="Q61">
            <v>0</v>
          </cell>
          <cell r="S61">
            <v>0</v>
          </cell>
          <cell r="U61">
            <v>0</v>
          </cell>
          <cell r="W61">
            <v>0</v>
          </cell>
          <cell r="Y61">
            <v>0</v>
          </cell>
          <cell r="AA61">
            <v>0</v>
          </cell>
          <cell r="AC61">
            <v>0</v>
          </cell>
        </row>
        <row r="62">
          <cell r="L62">
            <v>0</v>
          </cell>
          <cell r="Q62">
            <v>0</v>
          </cell>
          <cell r="S62">
            <v>0</v>
          </cell>
          <cell r="U62">
            <v>0</v>
          </cell>
          <cell r="W62">
            <v>0</v>
          </cell>
          <cell r="Y62">
            <v>0</v>
          </cell>
          <cell r="AA62">
            <v>0</v>
          </cell>
          <cell r="AC62">
            <v>0</v>
          </cell>
        </row>
        <row r="64">
          <cell r="L64">
            <v>0</v>
          </cell>
          <cell r="Q64">
            <v>0</v>
          </cell>
          <cell r="S64">
            <v>0</v>
          </cell>
          <cell r="U64">
            <v>0</v>
          </cell>
          <cell r="W64">
            <v>0</v>
          </cell>
          <cell r="Y64">
            <v>0</v>
          </cell>
          <cell r="AA64">
            <v>0</v>
          </cell>
          <cell r="AC64">
            <v>0</v>
          </cell>
        </row>
        <row r="65">
          <cell r="L65">
            <v>0</v>
          </cell>
          <cell r="Q65">
            <v>0</v>
          </cell>
          <cell r="S65">
            <v>0</v>
          </cell>
          <cell r="U65">
            <v>0</v>
          </cell>
          <cell r="W65">
            <v>0</v>
          </cell>
          <cell r="Y65">
            <v>0</v>
          </cell>
          <cell r="AA65">
            <v>0</v>
          </cell>
          <cell r="AC65">
            <v>0</v>
          </cell>
        </row>
        <row r="68">
          <cell r="L68">
            <v>41.05</v>
          </cell>
          <cell r="Q68">
            <v>0</v>
          </cell>
          <cell r="S68">
            <v>0</v>
          </cell>
          <cell r="U68">
            <v>41.05</v>
          </cell>
          <cell r="W68">
            <v>0</v>
          </cell>
          <cell r="Y68">
            <v>0</v>
          </cell>
          <cell r="AA68">
            <v>0</v>
          </cell>
          <cell r="AC68">
            <v>0</v>
          </cell>
        </row>
        <row r="69">
          <cell r="L69">
            <v>9</v>
          </cell>
          <cell r="Q69">
            <v>0</v>
          </cell>
          <cell r="S69">
            <v>0</v>
          </cell>
          <cell r="U69">
            <v>9</v>
          </cell>
          <cell r="W69">
            <v>0</v>
          </cell>
          <cell r="Y69">
            <v>0</v>
          </cell>
          <cell r="AA69">
            <v>0</v>
          </cell>
          <cell r="AC69">
            <v>0</v>
          </cell>
        </row>
        <row r="70">
          <cell r="L70">
            <v>300</v>
          </cell>
          <cell r="Q70">
            <v>0</v>
          </cell>
          <cell r="S70">
            <v>0</v>
          </cell>
          <cell r="U70">
            <v>0</v>
          </cell>
          <cell r="W70">
            <v>0</v>
          </cell>
          <cell r="Y70">
            <v>0</v>
          </cell>
          <cell r="AC70">
            <v>0</v>
          </cell>
        </row>
        <row r="71">
          <cell r="L71">
            <v>38</v>
          </cell>
          <cell r="Q71">
            <v>0</v>
          </cell>
          <cell r="S71">
            <v>0</v>
          </cell>
          <cell r="U71">
            <v>0</v>
          </cell>
          <cell r="W71">
            <v>0</v>
          </cell>
          <cell r="Y71">
            <v>0</v>
          </cell>
          <cell r="AC71">
            <v>0</v>
          </cell>
        </row>
        <row r="72">
          <cell r="L72">
            <v>2</v>
          </cell>
          <cell r="Q72">
            <v>0</v>
          </cell>
          <cell r="S72">
            <v>0</v>
          </cell>
          <cell r="U72">
            <v>0</v>
          </cell>
          <cell r="W72">
            <v>0</v>
          </cell>
          <cell r="Y72">
            <v>0</v>
          </cell>
          <cell r="AC72">
            <v>0</v>
          </cell>
        </row>
        <row r="73">
          <cell r="L73">
            <v>180</v>
          </cell>
          <cell r="Q73">
            <v>0</v>
          </cell>
          <cell r="S73">
            <v>0</v>
          </cell>
          <cell r="U73">
            <v>0</v>
          </cell>
          <cell r="W73">
            <v>0</v>
          </cell>
          <cell r="Y73">
            <v>0</v>
          </cell>
          <cell r="AC73">
            <v>0</v>
          </cell>
        </row>
        <row r="74">
          <cell r="L74">
            <v>0</v>
          </cell>
          <cell r="Q74">
            <v>0</v>
          </cell>
          <cell r="S74">
            <v>0</v>
          </cell>
          <cell r="U74">
            <v>0</v>
          </cell>
          <cell r="W74">
            <v>0</v>
          </cell>
          <cell r="Y74">
            <v>0</v>
          </cell>
          <cell r="AC74">
            <v>0</v>
          </cell>
        </row>
        <row r="75">
          <cell r="L75">
            <v>0</v>
          </cell>
          <cell r="Q75">
            <v>0</v>
          </cell>
          <cell r="S75">
            <v>0</v>
          </cell>
          <cell r="U75">
            <v>0</v>
          </cell>
          <cell r="W75">
            <v>0</v>
          </cell>
          <cell r="Y75">
            <v>0</v>
          </cell>
          <cell r="AC75">
            <v>0</v>
          </cell>
        </row>
        <row r="76">
          <cell r="L76">
            <v>0</v>
          </cell>
          <cell r="Q76">
            <v>0</v>
          </cell>
          <cell r="S76">
            <v>0</v>
          </cell>
          <cell r="U76">
            <v>0</v>
          </cell>
          <cell r="W76">
            <v>0</v>
          </cell>
          <cell r="Y76">
            <v>0</v>
          </cell>
          <cell r="AC76">
            <v>0</v>
          </cell>
        </row>
        <row r="77">
          <cell r="L77">
            <v>1</v>
          </cell>
          <cell r="Q77">
            <v>0</v>
          </cell>
          <cell r="S77">
            <v>0</v>
          </cell>
          <cell r="U77">
            <v>0</v>
          </cell>
          <cell r="W77">
            <v>0</v>
          </cell>
          <cell r="Y77">
            <v>0</v>
          </cell>
          <cell r="AC77">
            <v>0</v>
          </cell>
        </row>
        <row r="79">
          <cell r="L79">
            <v>5</v>
          </cell>
          <cell r="Q79">
            <v>0</v>
          </cell>
          <cell r="S79">
            <v>0</v>
          </cell>
          <cell r="U79">
            <v>0</v>
          </cell>
          <cell r="W79">
            <v>0</v>
          </cell>
          <cell r="Y79">
            <v>5</v>
          </cell>
          <cell r="AC79">
            <v>0</v>
          </cell>
        </row>
        <row r="80">
          <cell r="L80">
            <v>18</v>
          </cell>
          <cell r="Q80">
            <v>0</v>
          </cell>
          <cell r="S80">
            <v>0</v>
          </cell>
          <cell r="U80">
            <v>0</v>
          </cell>
          <cell r="W80">
            <v>0</v>
          </cell>
          <cell r="Y80">
            <v>0</v>
          </cell>
          <cell r="AC80">
            <v>0</v>
          </cell>
        </row>
        <row r="81">
          <cell r="L81">
            <v>6</v>
          </cell>
          <cell r="Q81">
            <v>0</v>
          </cell>
          <cell r="S81">
            <v>0</v>
          </cell>
          <cell r="U81">
            <v>0</v>
          </cell>
          <cell r="W81">
            <v>0</v>
          </cell>
          <cell r="Y81">
            <v>0</v>
          </cell>
          <cell r="AC81">
            <v>0</v>
          </cell>
        </row>
        <row r="82">
          <cell r="L82">
            <v>0</v>
          </cell>
          <cell r="Q82">
            <v>0</v>
          </cell>
          <cell r="S82">
            <v>0</v>
          </cell>
          <cell r="U82">
            <v>0</v>
          </cell>
          <cell r="W82">
            <v>0</v>
          </cell>
          <cell r="Y82">
            <v>0</v>
          </cell>
          <cell r="AC82">
            <v>0</v>
          </cell>
        </row>
        <row r="83">
          <cell r="L83">
            <v>0</v>
          </cell>
          <cell r="Q83">
            <v>0</v>
          </cell>
          <cell r="S83">
            <v>0</v>
          </cell>
          <cell r="U83">
            <v>0</v>
          </cell>
          <cell r="W83">
            <v>0</v>
          </cell>
          <cell r="Y83">
            <v>0</v>
          </cell>
          <cell r="AC83">
            <v>0</v>
          </cell>
        </row>
        <row r="84">
          <cell r="L84">
            <v>0</v>
          </cell>
          <cell r="Q84">
            <v>0</v>
          </cell>
          <cell r="S84">
            <v>0</v>
          </cell>
          <cell r="U84">
            <v>0</v>
          </cell>
          <cell r="W84">
            <v>0</v>
          </cell>
          <cell r="Y84">
            <v>0</v>
          </cell>
          <cell r="AC84">
            <v>0</v>
          </cell>
        </row>
        <row r="85">
          <cell r="L85">
            <v>0</v>
          </cell>
          <cell r="Q85">
            <v>0</v>
          </cell>
          <cell r="S85">
            <v>0</v>
          </cell>
          <cell r="U85">
            <v>0</v>
          </cell>
          <cell r="W85">
            <v>0</v>
          </cell>
          <cell r="Y85">
            <v>0</v>
          </cell>
          <cell r="AC85">
            <v>0</v>
          </cell>
        </row>
        <row r="86">
          <cell r="L86">
            <v>6</v>
          </cell>
          <cell r="Q86">
            <v>0</v>
          </cell>
          <cell r="S86">
            <v>0</v>
          </cell>
          <cell r="U86">
            <v>0</v>
          </cell>
          <cell r="W86">
            <v>0</v>
          </cell>
          <cell r="Y86">
            <v>0</v>
          </cell>
          <cell r="AC86">
            <v>0</v>
          </cell>
        </row>
        <row r="88">
          <cell r="L88">
            <v>5</v>
          </cell>
          <cell r="Q88">
            <v>0</v>
          </cell>
          <cell r="S88">
            <v>0</v>
          </cell>
          <cell r="U88">
            <v>0</v>
          </cell>
          <cell r="W88">
            <v>0</v>
          </cell>
          <cell r="Y88">
            <v>0</v>
          </cell>
          <cell r="AC88">
            <v>0</v>
          </cell>
        </row>
        <row r="91">
          <cell r="L91">
            <v>0</v>
          </cell>
          <cell r="Q91">
            <v>0</v>
          </cell>
          <cell r="S91">
            <v>0</v>
          </cell>
          <cell r="U91">
            <v>0</v>
          </cell>
          <cell r="W91">
            <v>0</v>
          </cell>
          <cell r="Y91">
            <v>0</v>
          </cell>
          <cell r="AA91">
            <v>0</v>
          </cell>
          <cell r="AC91">
            <v>0</v>
          </cell>
        </row>
        <row r="94">
          <cell r="L94">
            <v>0</v>
          </cell>
          <cell r="Q94">
            <v>0</v>
          </cell>
          <cell r="S94">
            <v>0</v>
          </cell>
          <cell r="U94">
            <v>0</v>
          </cell>
          <cell r="W94">
            <v>0</v>
          </cell>
          <cell r="Y94">
            <v>0</v>
          </cell>
          <cell r="AA94">
            <v>0</v>
          </cell>
          <cell r="AC94">
            <v>0</v>
          </cell>
        </row>
        <row r="97">
          <cell r="L97">
            <v>76.099999999999994</v>
          </cell>
          <cell r="Q97">
            <v>0</v>
          </cell>
          <cell r="S97">
            <v>0</v>
          </cell>
          <cell r="U97">
            <v>0</v>
          </cell>
          <cell r="W97">
            <v>0</v>
          </cell>
          <cell r="Y97">
            <v>76.099999999999994</v>
          </cell>
          <cell r="AA97">
            <v>0</v>
          </cell>
          <cell r="AC97">
            <v>0</v>
          </cell>
        </row>
        <row r="98">
          <cell r="L98">
            <v>0</v>
          </cell>
          <cell r="Q98">
            <v>0</v>
          </cell>
          <cell r="S98">
            <v>0</v>
          </cell>
          <cell r="U98">
            <v>0</v>
          </cell>
          <cell r="W98">
            <v>0</v>
          </cell>
          <cell r="Y98">
            <v>0</v>
          </cell>
          <cell r="AA98">
            <v>0</v>
          </cell>
          <cell r="AC98">
            <v>0</v>
          </cell>
        </row>
        <row r="99">
          <cell r="L99">
            <v>0</v>
          </cell>
          <cell r="Q99">
            <v>0</v>
          </cell>
          <cell r="S99">
            <v>0</v>
          </cell>
          <cell r="U99">
            <v>0</v>
          </cell>
          <cell r="W99">
            <v>0</v>
          </cell>
          <cell r="Y99">
            <v>0</v>
          </cell>
          <cell r="AA99">
            <v>0</v>
          </cell>
          <cell r="AC99">
            <v>0</v>
          </cell>
        </row>
        <row r="102">
          <cell r="L102">
            <v>450</v>
          </cell>
          <cell r="Q102">
            <v>0</v>
          </cell>
          <cell r="S102">
            <v>0</v>
          </cell>
          <cell r="U102">
            <v>0</v>
          </cell>
          <cell r="W102">
            <v>0</v>
          </cell>
          <cell r="Y102">
            <v>0</v>
          </cell>
          <cell r="AA102">
            <v>0</v>
          </cell>
          <cell r="AC102">
            <v>0</v>
          </cell>
        </row>
        <row r="103">
          <cell r="L103">
            <v>4</v>
          </cell>
          <cell r="Q103">
            <v>0</v>
          </cell>
          <cell r="S103">
            <v>0</v>
          </cell>
          <cell r="U103">
            <v>0</v>
          </cell>
          <cell r="W103">
            <v>0</v>
          </cell>
          <cell r="Y103">
            <v>0</v>
          </cell>
          <cell r="AA103">
            <v>0</v>
          </cell>
          <cell r="AC103">
            <v>0</v>
          </cell>
        </row>
        <row r="104">
          <cell r="L104">
            <v>2</v>
          </cell>
          <cell r="Q104">
            <v>0</v>
          </cell>
          <cell r="S104">
            <v>0</v>
          </cell>
          <cell r="U104">
            <v>0</v>
          </cell>
          <cell r="W104">
            <v>0</v>
          </cell>
          <cell r="Y104">
            <v>0</v>
          </cell>
          <cell r="AA104">
            <v>0</v>
          </cell>
          <cell r="AC104">
            <v>0</v>
          </cell>
        </row>
        <row r="105">
          <cell r="L105">
            <v>0</v>
          </cell>
          <cell r="Q105">
            <v>0</v>
          </cell>
          <cell r="S105">
            <v>0</v>
          </cell>
          <cell r="U105">
            <v>0</v>
          </cell>
          <cell r="W105">
            <v>0</v>
          </cell>
          <cell r="Y105">
            <v>0</v>
          </cell>
          <cell r="AA105">
            <v>0</v>
          </cell>
          <cell r="AC105">
            <v>0</v>
          </cell>
        </row>
        <row r="106">
          <cell r="L106">
            <v>0</v>
          </cell>
          <cell r="Q106">
            <v>0</v>
          </cell>
          <cell r="S106">
            <v>0</v>
          </cell>
          <cell r="U106">
            <v>0</v>
          </cell>
          <cell r="W106">
            <v>0</v>
          </cell>
          <cell r="Y106">
            <v>0</v>
          </cell>
          <cell r="AA106">
            <v>0</v>
          </cell>
          <cell r="AC106">
            <v>0</v>
          </cell>
        </row>
        <row r="107">
          <cell r="L107">
            <v>1</v>
          </cell>
          <cell r="Q107">
            <v>0</v>
          </cell>
          <cell r="S107">
            <v>0</v>
          </cell>
          <cell r="U107">
            <v>0</v>
          </cell>
          <cell r="W107">
            <v>0</v>
          </cell>
          <cell r="Y107">
            <v>1</v>
          </cell>
          <cell r="AA107">
            <v>0</v>
          </cell>
          <cell r="AC107">
            <v>0</v>
          </cell>
        </row>
        <row r="108">
          <cell r="L108">
            <v>3</v>
          </cell>
          <cell r="Q108">
            <v>0</v>
          </cell>
          <cell r="S108">
            <v>0</v>
          </cell>
          <cell r="U108">
            <v>0</v>
          </cell>
          <cell r="W108">
            <v>0</v>
          </cell>
          <cell r="Y108">
            <v>0</v>
          </cell>
          <cell r="AA108">
            <v>0</v>
          </cell>
          <cell r="AC108">
            <v>0</v>
          </cell>
        </row>
        <row r="110">
          <cell r="L110">
            <v>0</v>
          </cell>
          <cell r="Q110">
            <v>0</v>
          </cell>
          <cell r="S110">
            <v>0</v>
          </cell>
          <cell r="U110">
            <v>0</v>
          </cell>
          <cell r="W110">
            <v>0</v>
          </cell>
          <cell r="Y110">
            <v>0</v>
          </cell>
          <cell r="AA110">
            <v>0</v>
          </cell>
          <cell r="AC110">
            <v>0</v>
          </cell>
        </row>
        <row r="111">
          <cell r="L111">
            <v>0</v>
          </cell>
          <cell r="Q111">
            <v>0</v>
          </cell>
          <cell r="S111">
            <v>0</v>
          </cell>
          <cell r="U111">
            <v>0</v>
          </cell>
          <cell r="W111">
            <v>39.799999999999997</v>
          </cell>
          <cell r="Y111">
            <v>-39.799999999999997</v>
          </cell>
          <cell r="AA111">
            <v>0</v>
          </cell>
          <cell r="AC111">
            <v>0</v>
          </cell>
        </row>
        <row r="112">
          <cell r="L112">
            <v>21.97</v>
          </cell>
          <cell r="Q112">
            <v>0</v>
          </cell>
          <cell r="S112">
            <v>0</v>
          </cell>
          <cell r="U112">
            <v>0</v>
          </cell>
          <cell r="W112">
            <v>21.97</v>
          </cell>
          <cell r="Y112">
            <v>0</v>
          </cell>
          <cell r="AA112">
            <v>0</v>
          </cell>
          <cell r="AC112">
            <v>0</v>
          </cell>
        </row>
        <row r="114">
          <cell r="L114">
            <v>0</v>
          </cell>
          <cell r="Q114">
            <v>0</v>
          </cell>
          <cell r="S114">
            <v>0</v>
          </cell>
          <cell r="U114">
            <v>0</v>
          </cell>
          <cell r="W114">
            <v>0</v>
          </cell>
          <cell r="Y114">
            <v>0</v>
          </cell>
          <cell r="AA114">
            <v>0</v>
          </cell>
          <cell r="AC114">
            <v>0</v>
          </cell>
        </row>
        <row r="115">
          <cell r="L115">
            <v>0</v>
          </cell>
          <cell r="Q115">
            <v>0</v>
          </cell>
          <cell r="S115">
            <v>0</v>
          </cell>
          <cell r="U115">
            <v>0</v>
          </cell>
          <cell r="W115">
            <v>0</v>
          </cell>
          <cell r="Y115">
            <v>0</v>
          </cell>
          <cell r="AA115">
            <v>0</v>
          </cell>
          <cell r="AC115">
            <v>0</v>
          </cell>
        </row>
        <row r="116">
          <cell r="L116">
            <v>130.6</v>
          </cell>
          <cell r="Q116">
            <v>0</v>
          </cell>
          <cell r="S116">
            <v>0</v>
          </cell>
          <cell r="U116">
            <v>0</v>
          </cell>
          <cell r="W116">
            <v>130.6</v>
          </cell>
          <cell r="Y116">
            <v>0</v>
          </cell>
          <cell r="AA116">
            <v>0</v>
          </cell>
          <cell r="AC116">
            <v>0</v>
          </cell>
        </row>
        <row r="118">
          <cell r="L118">
            <v>0</v>
          </cell>
          <cell r="Q118">
            <v>0</v>
          </cell>
          <cell r="S118">
            <v>0</v>
          </cell>
          <cell r="U118">
            <v>0</v>
          </cell>
          <cell r="W118">
            <v>0</v>
          </cell>
          <cell r="Y118">
            <v>0</v>
          </cell>
          <cell r="AA118">
            <v>0</v>
          </cell>
          <cell r="AC118">
            <v>0</v>
          </cell>
        </row>
        <row r="119">
          <cell r="L119">
            <v>0</v>
          </cell>
          <cell r="Q119">
            <v>0</v>
          </cell>
          <cell r="S119">
            <v>0</v>
          </cell>
          <cell r="U119">
            <v>0</v>
          </cell>
          <cell r="W119">
            <v>0</v>
          </cell>
          <cell r="Y119">
            <v>0</v>
          </cell>
          <cell r="AA119">
            <v>0</v>
          </cell>
          <cell r="AC119">
            <v>0</v>
          </cell>
        </row>
        <row r="121">
          <cell r="L121">
            <v>71.53</v>
          </cell>
          <cell r="Q121">
            <v>0</v>
          </cell>
          <cell r="S121">
            <v>0</v>
          </cell>
          <cell r="U121">
            <v>0</v>
          </cell>
          <cell r="W121">
            <v>71.53</v>
          </cell>
          <cell r="Y121">
            <v>0</v>
          </cell>
          <cell r="AA121">
            <v>0</v>
          </cell>
          <cell r="AC121">
            <v>0</v>
          </cell>
        </row>
        <row r="122">
          <cell r="L122">
            <v>189.8</v>
          </cell>
          <cell r="Q122">
            <v>0</v>
          </cell>
          <cell r="S122">
            <v>0</v>
          </cell>
          <cell r="U122">
            <v>189.8</v>
          </cell>
          <cell r="W122">
            <v>0</v>
          </cell>
          <cell r="Y122">
            <v>0</v>
          </cell>
          <cell r="AA122">
            <v>0</v>
          </cell>
          <cell r="AC122">
            <v>0</v>
          </cell>
        </row>
        <row r="123">
          <cell r="L123">
            <v>0</v>
          </cell>
          <cell r="Q123">
            <v>0</v>
          </cell>
          <cell r="S123">
            <v>0</v>
          </cell>
          <cell r="U123">
            <v>0</v>
          </cell>
          <cell r="W123">
            <v>0</v>
          </cell>
          <cell r="Y123">
            <v>0</v>
          </cell>
          <cell r="AA123">
            <v>0</v>
          </cell>
          <cell r="AC123">
            <v>0</v>
          </cell>
        </row>
        <row r="124">
          <cell r="L124">
            <v>0</v>
          </cell>
          <cell r="Q124">
            <v>0</v>
          </cell>
          <cell r="S124">
            <v>0</v>
          </cell>
          <cell r="U124">
            <v>0</v>
          </cell>
          <cell r="W124">
            <v>0</v>
          </cell>
          <cell r="Y124">
            <v>0</v>
          </cell>
          <cell r="AA124">
            <v>0</v>
          </cell>
          <cell r="AC124">
            <v>0</v>
          </cell>
        </row>
        <row r="125">
          <cell r="L125">
            <v>0</v>
          </cell>
          <cell r="Q125">
            <v>0</v>
          </cell>
          <cell r="S125">
            <v>0</v>
          </cell>
          <cell r="U125">
            <v>0</v>
          </cell>
          <cell r="W125">
            <v>0</v>
          </cell>
          <cell r="Y125">
            <v>0</v>
          </cell>
          <cell r="AA125">
            <v>0</v>
          </cell>
          <cell r="AC125">
            <v>0</v>
          </cell>
        </row>
        <row r="126">
          <cell r="L126">
            <v>593.88</v>
          </cell>
          <cell r="Q126">
            <v>0</v>
          </cell>
          <cell r="S126">
            <v>588.54</v>
          </cell>
          <cell r="U126">
            <v>5.34</v>
          </cell>
          <cell r="W126">
            <v>0</v>
          </cell>
          <cell r="Y126">
            <v>0</v>
          </cell>
          <cell r="AA126">
            <v>0</v>
          </cell>
          <cell r="AC126">
            <v>0</v>
          </cell>
        </row>
        <row r="129">
          <cell r="L129">
            <v>0</v>
          </cell>
          <cell r="Q129">
            <v>0</v>
          </cell>
          <cell r="S129">
            <v>0</v>
          </cell>
          <cell r="U129">
            <v>0</v>
          </cell>
          <cell r="W129">
            <v>0</v>
          </cell>
          <cell r="Y129">
            <v>0</v>
          </cell>
          <cell r="AA129">
            <v>0</v>
          </cell>
          <cell r="AC129">
            <v>0</v>
          </cell>
        </row>
        <row r="130">
          <cell r="L130">
            <v>1</v>
          </cell>
          <cell r="Q130">
            <v>0</v>
          </cell>
          <cell r="S130">
            <v>0</v>
          </cell>
          <cell r="U130">
            <v>0</v>
          </cell>
          <cell r="W130">
            <v>0</v>
          </cell>
          <cell r="Y130">
            <v>1</v>
          </cell>
          <cell r="AA130">
            <v>0</v>
          </cell>
          <cell r="AC130">
            <v>0</v>
          </cell>
        </row>
        <row r="131">
          <cell r="L131">
            <v>1</v>
          </cell>
          <cell r="Q131">
            <v>0</v>
          </cell>
          <cell r="S131">
            <v>0</v>
          </cell>
          <cell r="U131">
            <v>0</v>
          </cell>
          <cell r="W131">
            <v>0</v>
          </cell>
          <cell r="Y131">
            <v>1</v>
          </cell>
          <cell r="AA131">
            <v>0</v>
          </cell>
          <cell r="AC131">
            <v>0</v>
          </cell>
        </row>
        <row r="132">
          <cell r="L132">
            <v>0</v>
          </cell>
          <cell r="Q132">
            <v>0</v>
          </cell>
          <cell r="S132">
            <v>0</v>
          </cell>
          <cell r="U132">
            <v>0</v>
          </cell>
          <cell r="W132">
            <v>0</v>
          </cell>
          <cell r="Y132">
            <v>0</v>
          </cell>
          <cell r="AA132">
            <v>0</v>
          </cell>
          <cell r="AC132">
            <v>0</v>
          </cell>
        </row>
        <row r="133">
          <cell r="L133">
            <v>1</v>
          </cell>
          <cell r="Q133">
            <v>0</v>
          </cell>
          <cell r="S133">
            <v>0</v>
          </cell>
          <cell r="U133">
            <v>0</v>
          </cell>
          <cell r="W133">
            <v>0</v>
          </cell>
          <cell r="Y133">
            <v>1</v>
          </cell>
          <cell r="AA133">
            <v>0</v>
          </cell>
          <cell r="AC133">
            <v>0</v>
          </cell>
        </row>
        <row r="134">
          <cell r="L134">
            <v>0</v>
          </cell>
          <cell r="Q134">
            <v>0</v>
          </cell>
          <cell r="S134">
            <v>0</v>
          </cell>
          <cell r="U134">
            <v>0</v>
          </cell>
          <cell r="W134">
            <v>0</v>
          </cell>
          <cell r="Y134">
            <v>0</v>
          </cell>
          <cell r="AA134">
            <v>0</v>
          </cell>
          <cell r="AC134">
            <v>0</v>
          </cell>
        </row>
        <row r="135">
          <cell r="L135">
            <v>0</v>
          </cell>
          <cell r="Q135">
            <v>0</v>
          </cell>
          <cell r="S135">
            <v>0</v>
          </cell>
          <cell r="U135">
            <v>0</v>
          </cell>
          <cell r="W135">
            <v>0</v>
          </cell>
          <cell r="Y135">
            <v>0</v>
          </cell>
          <cell r="AA135">
            <v>0</v>
          </cell>
          <cell r="AC135">
            <v>0</v>
          </cell>
        </row>
        <row r="136">
          <cell r="L136">
            <v>1</v>
          </cell>
          <cell r="Q136">
            <v>0</v>
          </cell>
          <cell r="S136">
            <v>0</v>
          </cell>
          <cell r="U136">
            <v>0</v>
          </cell>
          <cell r="W136">
            <v>0</v>
          </cell>
          <cell r="Y136">
            <v>1</v>
          </cell>
          <cell r="AA136">
            <v>0</v>
          </cell>
          <cell r="AC136">
            <v>0</v>
          </cell>
        </row>
        <row r="137">
          <cell r="L137">
            <v>0</v>
          </cell>
          <cell r="Q137">
            <v>0</v>
          </cell>
          <cell r="S137">
            <v>0</v>
          </cell>
          <cell r="U137">
            <v>0</v>
          </cell>
          <cell r="W137">
            <v>0</v>
          </cell>
          <cell r="Y137">
            <v>0</v>
          </cell>
          <cell r="AA137">
            <v>0</v>
          </cell>
          <cell r="AC137">
            <v>0</v>
          </cell>
        </row>
        <row r="138">
          <cell r="L138">
            <v>0</v>
          </cell>
          <cell r="Q138">
            <v>0</v>
          </cell>
          <cell r="S138">
            <v>0</v>
          </cell>
          <cell r="U138">
            <v>0</v>
          </cell>
          <cell r="W138">
            <v>0</v>
          </cell>
          <cell r="Y138">
            <v>0</v>
          </cell>
          <cell r="AA138">
            <v>0</v>
          </cell>
          <cell r="AC138">
            <v>0</v>
          </cell>
        </row>
        <row r="139">
          <cell r="L139">
            <v>0</v>
          </cell>
          <cell r="Q139">
            <v>0</v>
          </cell>
          <cell r="S139">
            <v>0</v>
          </cell>
          <cell r="U139">
            <v>0</v>
          </cell>
          <cell r="W139">
            <v>0</v>
          </cell>
          <cell r="Y139">
            <v>0</v>
          </cell>
          <cell r="AA139">
            <v>0</v>
          </cell>
          <cell r="AC139">
            <v>0</v>
          </cell>
        </row>
        <row r="140">
          <cell r="L140">
            <v>0</v>
          </cell>
          <cell r="Q140">
            <v>0</v>
          </cell>
          <cell r="S140">
            <v>0</v>
          </cell>
          <cell r="U140">
            <v>0</v>
          </cell>
          <cell r="W140">
            <v>0</v>
          </cell>
          <cell r="Y140">
            <v>0</v>
          </cell>
          <cell r="AA140">
            <v>0</v>
          </cell>
          <cell r="AC140">
            <v>0</v>
          </cell>
        </row>
        <row r="141">
          <cell r="L141">
            <v>0</v>
          </cell>
          <cell r="Q141">
            <v>0</v>
          </cell>
          <cell r="S141">
            <v>0</v>
          </cell>
          <cell r="U141">
            <v>0</v>
          </cell>
          <cell r="W141">
            <v>0</v>
          </cell>
          <cell r="Y141">
            <v>0</v>
          </cell>
          <cell r="AA141">
            <v>0</v>
          </cell>
          <cell r="AC141">
            <v>0</v>
          </cell>
        </row>
        <row r="142">
          <cell r="L142">
            <v>0</v>
          </cell>
          <cell r="Q142">
            <v>0</v>
          </cell>
          <cell r="S142">
            <v>0</v>
          </cell>
          <cell r="U142">
            <v>0</v>
          </cell>
          <cell r="W142">
            <v>0</v>
          </cell>
          <cell r="Y142">
            <v>0</v>
          </cell>
          <cell r="AA142">
            <v>0</v>
          </cell>
          <cell r="AC142">
            <v>0</v>
          </cell>
        </row>
        <row r="143">
          <cell r="L143">
            <v>0</v>
          </cell>
          <cell r="Q143">
            <v>0</v>
          </cell>
          <cell r="S143">
            <v>0</v>
          </cell>
          <cell r="U143">
            <v>0</v>
          </cell>
          <cell r="W143">
            <v>0</v>
          </cell>
          <cell r="Y143">
            <v>0</v>
          </cell>
          <cell r="AA143">
            <v>0</v>
          </cell>
          <cell r="AC143">
            <v>0</v>
          </cell>
        </row>
        <row r="144">
          <cell r="L144">
            <v>1</v>
          </cell>
          <cell r="Q144">
            <v>0</v>
          </cell>
          <cell r="S144">
            <v>0</v>
          </cell>
          <cell r="U144">
            <v>0</v>
          </cell>
          <cell r="W144">
            <v>0</v>
          </cell>
          <cell r="Y144">
            <v>0</v>
          </cell>
          <cell r="AA144">
            <v>0</v>
          </cell>
          <cell r="AC144">
            <v>0</v>
          </cell>
        </row>
        <row r="145">
          <cell r="L145">
            <v>0</v>
          </cell>
          <cell r="Q145">
            <v>0</v>
          </cell>
          <cell r="S145">
            <v>0</v>
          </cell>
          <cell r="U145">
            <v>0</v>
          </cell>
          <cell r="W145">
            <v>0</v>
          </cell>
          <cell r="Y145">
            <v>0</v>
          </cell>
          <cell r="AA145">
            <v>0</v>
          </cell>
          <cell r="AC145">
            <v>0</v>
          </cell>
        </row>
        <row r="146">
          <cell r="L146">
            <v>0</v>
          </cell>
          <cell r="Q146">
            <v>0</v>
          </cell>
          <cell r="S146">
            <v>0</v>
          </cell>
          <cell r="U146">
            <v>0</v>
          </cell>
          <cell r="W146">
            <v>0</v>
          </cell>
          <cell r="Y146">
            <v>0</v>
          </cell>
          <cell r="AA146">
            <v>0</v>
          </cell>
          <cell r="AC146">
            <v>0</v>
          </cell>
        </row>
        <row r="147">
          <cell r="L147">
            <v>0</v>
          </cell>
          <cell r="Q147">
            <v>0</v>
          </cell>
          <cell r="S147">
            <v>0</v>
          </cell>
          <cell r="U147">
            <v>0</v>
          </cell>
          <cell r="W147">
            <v>0</v>
          </cell>
          <cell r="Y147">
            <v>0</v>
          </cell>
          <cell r="AA147">
            <v>0</v>
          </cell>
          <cell r="AC147">
            <v>0</v>
          </cell>
        </row>
        <row r="148">
          <cell r="L148">
            <v>0</v>
          </cell>
          <cell r="Q148">
            <v>0</v>
          </cell>
          <cell r="S148">
            <v>0</v>
          </cell>
          <cell r="U148">
            <v>0</v>
          </cell>
          <cell r="W148">
            <v>0</v>
          </cell>
          <cell r="Y148">
            <v>0</v>
          </cell>
          <cell r="AA148">
            <v>0</v>
          </cell>
          <cell r="AC148">
            <v>0</v>
          </cell>
        </row>
        <row r="149">
          <cell r="L149">
            <v>0</v>
          </cell>
          <cell r="Q149">
            <v>0</v>
          </cell>
          <cell r="S149">
            <v>0</v>
          </cell>
          <cell r="U149">
            <v>0</v>
          </cell>
          <cell r="W149">
            <v>0</v>
          </cell>
          <cell r="Y149">
            <v>0</v>
          </cell>
          <cell r="AA149">
            <v>0</v>
          </cell>
          <cell r="AC149">
            <v>0</v>
          </cell>
        </row>
        <row r="150">
          <cell r="L150">
            <v>0</v>
          </cell>
          <cell r="Q150">
            <v>0</v>
          </cell>
          <cell r="S150">
            <v>0</v>
          </cell>
          <cell r="U150">
            <v>0</v>
          </cell>
          <cell r="W150">
            <v>0</v>
          </cell>
          <cell r="Y150">
            <v>0</v>
          </cell>
          <cell r="AA150">
            <v>0</v>
          </cell>
          <cell r="AC150">
            <v>0</v>
          </cell>
        </row>
        <row r="151">
          <cell r="L151">
            <v>0</v>
          </cell>
          <cell r="Q151">
            <v>0</v>
          </cell>
          <cell r="S151">
            <v>0</v>
          </cell>
          <cell r="U151">
            <v>0</v>
          </cell>
          <cell r="W151">
            <v>0</v>
          </cell>
          <cell r="Y151">
            <v>0</v>
          </cell>
          <cell r="AA151">
            <v>0</v>
          </cell>
          <cell r="AC151">
            <v>0</v>
          </cell>
        </row>
        <row r="152">
          <cell r="L152">
            <v>0</v>
          </cell>
          <cell r="Q152">
            <v>0</v>
          </cell>
          <cell r="S152">
            <v>0</v>
          </cell>
          <cell r="U152">
            <v>0</v>
          </cell>
          <cell r="W152">
            <v>0</v>
          </cell>
          <cell r="Y152">
            <v>0</v>
          </cell>
          <cell r="AA152">
            <v>0</v>
          </cell>
          <cell r="AC152">
            <v>0</v>
          </cell>
        </row>
        <row r="153">
          <cell r="L153">
            <v>37.299999999999997</v>
          </cell>
          <cell r="Q153">
            <v>0</v>
          </cell>
          <cell r="S153">
            <v>0</v>
          </cell>
          <cell r="U153">
            <v>0</v>
          </cell>
          <cell r="W153">
            <v>37.299999999999997</v>
          </cell>
          <cell r="Y153">
            <v>0</v>
          </cell>
          <cell r="AA153">
            <v>0</v>
          </cell>
          <cell r="AC153">
            <v>0</v>
          </cell>
        </row>
        <row r="154">
          <cell r="L154">
            <v>0</v>
          </cell>
          <cell r="Q154">
            <v>0</v>
          </cell>
          <cell r="S154">
            <v>0</v>
          </cell>
          <cell r="U154">
            <v>0</v>
          </cell>
          <cell r="W154">
            <v>0</v>
          </cell>
          <cell r="Y154">
            <v>0</v>
          </cell>
          <cell r="AA154">
            <v>0</v>
          </cell>
          <cell r="AC154">
            <v>0</v>
          </cell>
        </row>
        <row r="155">
          <cell r="L155">
            <v>1</v>
          </cell>
          <cell r="Q155">
            <v>0</v>
          </cell>
          <cell r="S155">
            <v>0</v>
          </cell>
          <cell r="U155">
            <v>0</v>
          </cell>
          <cell r="W155">
            <v>0</v>
          </cell>
          <cell r="Y155">
            <v>1</v>
          </cell>
          <cell r="AA155">
            <v>0</v>
          </cell>
          <cell r="AC155">
            <v>0</v>
          </cell>
        </row>
        <row r="156">
          <cell r="L156">
            <v>10</v>
          </cell>
          <cell r="Q156">
            <v>0</v>
          </cell>
          <cell r="S156">
            <v>0</v>
          </cell>
          <cell r="U156">
            <v>0</v>
          </cell>
          <cell r="W156">
            <v>0</v>
          </cell>
          <cell r="Y156">
            <v>0</v>
          </cell>
          <cell r="AA156">
            <v>10</v>
          </cell>
          <cell r="AC156">
            <v>0</v>
          </cell>
        </row>
        <row r="157">
          <cell r="L157">
            <v>0</v>
          </cell>
          <cell r="Q157">
            <v>0</v>
          </cell>
          <cell r="S157">
            <v>0</v>
          </cell>
          <cell r="U157">
            <v>0</v>
          </cell>
          <cell r="W157">
            <v>0</v>
          </cell>
          <cell r="Y157">
            <v>0</v>
          </cell>
          <cell r="AA157">
            <v>0</v>
          </cell>
          <cell r="AC157">
            <v>0</v>
          </cell>
        </row>
        <row r="158">
          <cell r="L158">
            <v>0</v>
          </cell>
          <cell r="Q158">
            <v>0</v>
          </cell>
          <cell r="S158">
            <v>0</v>
          </cell>
          <cell r="U158">
            <v>0</v>
          </cell>
          <cell r="W158">
            <v>0</v>
          </cell>
          <cell r="Y158">
            <v>0</v>
          </cell>
          <cell r="AA158">
            <v>0</v>
          </cell>
          <cell r="AC158">
            <v>0</v>
          </cell>
        </row>
        <row r="159">
          <cell r="L159">
            <v>0</v>
          </cell>
          <cell r="Q159">
            <v>0</v>
          </cell>
          <cell r="S159">
            <v>0</v>
          </cell>
          <cell r="U159">
            <v>0</v>
          </cell>
          <cell r="W159">
            <v>0</v>
          </cell>
          <cell r="Y159">
            <v>0</v>
          </cell>
          <cell r="AA159">
            <v>0</v>
          </cell>
          <cell r="AC159">
            <v>0</v>
          </cell>
        </row>
        <row r="160">
          <cell r="L160">
            <v>0</v>
          </cell>
          <cell r="Q160">
            <v>0</v>
          </cell>
          <cell r="S160">
            <v>0</v>
          </cell>
          <cell r="U160">
            <v>0</v>
          </cell>
          <cell r="W160">
            <v>0</v>
          </cell>
          <cell r="Y160">
            <v>0</v>
          </cell>
          <cell r="AA160">
            <v>0</v>
          </cell>
          <cell r="AC160">
            <v>0</v>
          </cell>
        </row>
        <row r="161">
          <cell r="L161">
            <v>0</v>
          </cell>
          <cell r="Q161">
            <v>0</v>
          </cell>
          <cell r="S161">
            <v>0</v>
          </cell>
          <cell r="U161">
            <v>0</v>
          </cell>
          <cell r="W161">
            <v>0</v>
          </cell>
          <cell r="Y161">
            <v>0</v>
          </cell>
          <cell r="AA161">
            <v>0</v>
          </cell>
          <cell r="AC161">
            <v>0</v>
          </cell>
        </row>
        <row r="162">
          <cell r="L162">
            <v>10</v>
          </cell>
          <cell r="Q162">
            <v>0</v>
          </cell>
          <cell r="S162">
            <v>0</v>
          </cell>
          <cell r="U162">
            <v>0</v>
          </cell>
          <cell r="W162">
            <v>0</v>
          </cell>
          <cell r="Y162">
            <v>0</v>
          </cell>
          <cell r="AA162">
            <v>10</v>
          </cell>
          <cell r="AC162">
            <v>0</v>
          </cell>
        </row>
        <row r="163">
          <cell r="L163">
            <v>1</v>
          </cell>
          <cell r="Q163">
            <v>0</v>
          </cell>
          <cell r="S163">
            <v>0</v>
          </cell>
          <cell r="U163">
            <v>0</v>
          </cell>
          <cell r="W163">
            <v>0</v>
          </cell>
          <cell r="Y163">
            <v>1</v>
          </cell>
          <cell r="AA163">
            <v>0</v>
          </cell>
          <cell r="AC163">
            <v>0</v>
          </cell>
        </row>
        <row r="164">
          <cell r="L164">
            <v>1</v>
          </cell>
          <cell r="Q164">
            <v>0</v>
          </cell>
          <cell r="S164">
            <v>0</v>
          </cell>
          <cell r="U164">
            <v>0</v>
          </cell>
          <cell r="W164">
            <v>1</v>
          </cell>
          <cell r="Y164">
            <v>0</v>
          </cell>
          <cell r="AA164">
            <v>0</v>
          </cell>
          <cell r="AC164">
            <v>0</v>
          </cell>
        </row>
        <row r="165">
          <cell r="L165">
            <v>0</v>
          </cell>
          <cell r="Q165">
            <v>0</v>
          </cell>
          <cell r="S165">
            <v>0</v>
          </cell>
          <cell r="U165">
            <v>0</v>
          </cell>
          <cell r="W165">
            <v>0</v>
          </cell>
          <cell r="Y165">
            <v>0</v>
          </cell>
          <cell r="AA165">
            <v>0</v>
          </cell>
          <cell r="AC165">
            <v>0</v>
          </cell>
        </row>
        <row r="167">
          <cell r="L167">
            <v>2</v>
          </cell>
          <cell r="Q167">
            <v>0</v>
          </cell>
          <cell r="S167">
            <v>0</v>
          </cell>
          <cell r="U167">
            <v>0</v>
          </cell>
          <cell r="W167">
            <v>0</v>
          </cell>
          <cell r="Y167">
            <v>0</v>
          </cell>
          <cell r="AA167">
            <v>0</v>
          </cell>
          <cell r="AC167">
            <v>0</v>
          </cell>
        </row>
        <row r="168">
          <cell r="L168">
            <v>2</v>
          </cell>
          <cell r="Q168">
            <v>0</v>
          </cell>
          <cell r="S168">
            <v>0</v>
          </cell>
          <cell r="U168">
            <v>0</v>
          </cell>
          <cell r="W168">
            <v>0</v>
          </cell>
          <cell r="Y168">
            <v>0</v>
          </cell>
          <cell r="AA168">
            <v>0</v>
          </cell>
          <cell r="AC168">
            <v>0</v>
          </cell>
        </row>
        <row r="169">
          <cell r="L169">
            <v>2</v>
          </cell>
          <cell r="Q169">
            <v>0</v>
          </cell>
          <cell r="S169">
            <v>0</v>
          </cell>
          <cell r="U169">
            <v>0</v>
          </cell>
          <cell r="W169">
            <v>0</v>
          </cell>
          <cell r="Y169">
            <v>0</v>
          </cell>
          <cell r="AA169">
            <v>0</v>
          </cell>
          <cell r="AC169">
            <v>0</v>
          </cell>
        </row>
        <row r="170">
          <cell r="L170">
            <v>1</v>
          </cell>
          <cell r="Q170">
            <v>0</v>
          </cell>
          <cell r="S170">
            <v>0</v>
          </cell>
          <cell r="U170">
            <v>0</v>
          </cell>
          <cell r="W170">
            <v>0</v>
          </cell>
          <cell r="Y170">
            <v>0</v>
          </cell>
          <cell r="AA170">
            <v>0</v>
          </cell>
          <cell r="AC170">
            <v>0</v>
          </cell>
        </row>
        <row r="181">
          <cell r="L181">
            <v>0</v>
          </cell>
          <cell r="Q181">
            <v>0</v>
          </cell>
          <cell r="S181">
            <v>0</v>
          </cell>
          <cell r="U181">
            <v>0</v>
          </cell>
          <cell r="W181">
            <v>0</v>
          </cell>
          <cell r="Y181">
            <v>0</v>
          </cell>
          <cell r="AA181">
            <v>0</v>
          </cell>
          <cell r="AC181">
            <v>0</v>
          </cell>
        </row>
        <row r="182">
          <cell r="L182">
            <v>9.6</v>
          </cell>
          <cell r="Q182">
            <v>0</v>
          </cell>
          <cell r="S182">
            <v>9.6</v>
          </cell>
          <cell r="U182">
            <v>0</v>
          </cell>
          <cell r="W182">
            <v>0</v>
          </cell>
          <cell r="Y182">
            <v>0</v>
          </cell>
          <cell r="AA182">
            <v>0</v>
          </cell>
          <cell r="AC182">
            <v>0</v>
          </cell>
        </row>
        <row r="183">
          <cell r="L183">
            <v>0</v>
          </cell>
          <cell r="Q183">
            <v>0</v>
          </cell>
          <cell r="S183">
            <v>0</v>
          </cell>
          <cell r="U183">
            <v>0</v>
          </cell>
          <cell r="W183">
            <v>0</v>
          </cell>
          <cell r="Y183">
            <v>0</v>
          </cell>
          <cell r="AA183">
            <v>0</v>
          </cell>
          <cell r="AC183">
            <v>0</v>
          </cell>
        </row>
        <row r="184">
          <cell r="L184">
            <v>0</v>
          </cell>
          <cell r="Q184">
            <v>0</v>
          </cell>
          <cell r="S184">
            <v>0</v>
          </cell>
          <cell r="U184">
            <v>0</v>
          </cell>
          <cell r="W184">
            <v>0</v>
          </cell>
          <cell r="Y184">
            <v>0</v>
          </cell>
          <cell r="AA184">
            <v>0</v>
          </cell>
          <cell r="AC184">
            <v>0</v>
          </cell>
        </row>
        <row r="185">
          <cell r="L185">
            <v>33.799999999999997</v>
          </cell>
          <cell r="Q185">
            <v>0</v>
          </cell>
          <cell r="S185">
            <v>0</v>
          </cell>
          <cell r="U185">
            <v>0</v>
          </cell>
          <cell r="W185">
            <v>33.799999999999997</v>
          </cell>
          <cell r="Y185">
            <v>0</v>
          </cell>
          <cell r="AA185">
            <v>0</v>
          </cell>
          <cell r="AC185">
            <v>0</v>
          </cell>
        </row>
        <row r="186">
          <cell r="L186">
            <v>0</v>
          </cell>
          <cell r="Q186">
            <v>0</v>
          </cell>
          <cell r="S186">
            <v>0</v>
          </cell>
          <cell r="U186">
            <v>0</v>
          </cell>
          <cell r="W186">
            <v>0</v>
          </cell>
          <cell r="Y186">
            <v>0</v>
          </cell>
          <cell r="AA186">
            <v>0</v>
          </cell>
          <cell r="AC186">
            <v>0</v>
          </cell>
        </row>
        <row r="187">
          <cell r="L187">
            <v>0</v>
          </cell>
          <cell r="Q187">
            <v>0</v>
          </cell>
          <cell r="S187">
            <v>0</v>
          </cell>
          <cell r="U187">
            <v>0</v>
          </cell>
          <cell r="W187">
            <v>0</v>
          </cell>
          <cell r="Y187">
            <v>0</v>
          </cell>
          <cell r="AA187">
            <v>0</v>
          </cell>
          <cell r="AC187">
            <v>0</v>
          </cell>
        </row>
        <row r="188">
          <cell r="L188">
            <v>0</v>
          </cell>
          <cell r="Q188">
            <v>0</v>
          </cell>
          <cell r="S188">
            <v>0</v>
          </cell>
          <cell r="U188">
            <v>0</v>
          </cell>
          <cell r="W188">
            <v>0</v>
          </cell>
          <cell r="Y188">
            <v>0</v>
          </cell>
          <cell r="AA188">
            <v>0</v>
          </cell>
          <cell r="AC188">
            <v>0</v>
          </cell>
        </row>
        <row r="189">
          <cell r="L189">
            <v>0</v>
          </cell>
          <cell r="Q189">
            <v>0</v>
          </cell>
          <cell r="S189">
            <v>0</v>
          </cell>
          <cell r="U189">
            <v>0</v>
          </cell>
          <cell r="W189">
            <v>0</v>
          </cell>
          <cell r="Y189">
            <v>0</v>
          </cell>
          <cell r="AA189">
            <v>0</v>
          </cell>
          <cell r="AC189">
            <v>0</v>
          </cell>
        </row>
        <row r="190">
          <cell r="L190">
            <v>0</v>
          </cell>
          <cell r="Q190">
            <v>0</v>
          </cell>
          <cell r="S190">
            <v>0</v>
          </cell>
          <cell r="U190">
            <v>0</v>
          </cell>
          <cell r="W190">
            <v>0</v>
          </cell>
          <cell r="Y190">
            <v>0</v>
          </cell>
          <cell r="AA190">
            <v>0</v>
          </cell>
          <cell r="AC190">
            <v>0</v>
          </cell>
        </row>
        <row r="191">
          <cell r="L191">
            <v>42.2</v>
          </cell>
          <cell r="Q191">
            <v>0</v>
          </cell>
          <cell r="S191">
            <v>0</v>
          </cell>
          <cell r="U191">
            <v>0</v>
          </cell>
          <cell r="W191">
            <v>42.2</v>
          </cell>
          <cell r="Y191">
            <v>0</v>
          </cell>
          <cell r="AA191">
            <v>0</v>
          </cell>
          <cell r="AC191">
            <v>0</v>
          </cell>
        </row>
        <row r="192">
          <cell r="L192">
            <v>0</v>
          </cell>
          <cell r="Q192">
            <v>0</v>
          </cell>
          <cell r="S192">
            <v>0</v>
          </cell>
          <cell r="U192">
            <v>0</v>
          </cell>
          <cell r="W192">
            <v>0</v>
          </cell>
          <cell r="Y192">
            <v>0</v>
          </cell>
          <cell r="AA192">
            <v>0</v>
          </cell>
          <cell r="AC192">
            <v>0</v>
          </cell>
        </row>
        <row r="193">
          <cell r="L193">
            <v>162.20999999999998</v>
          </cell>
          <cell r="Q193">
            <v>0</v>
          </cell>
          <cell r="S193">
            <v>0</v>
          </cell>
          <cell r="U193">
            <v>150.6</v>
          </cell>
          <cell r="W193">
            <v>11.61</v>
          </cell>
          <cell r="Y193">
            <v>0</v>
          </cell>
          <cell r="AA193">
            <v>0</v>
          </cell>
          <cell r="AC193">
            <v>0</v>
          </cell>
        </row>
        <row r="194">
          <cell r="L194">
            <v>337.07</v>
          </cell>
          <cell r="Q194">
            <v>0</v>
          </cell>
          <cell r="S194">
            <v>0</v>
          </cell>
          <cell r="U194">
            <v>312.55</v>
          </cell>
          <cell r="W194">
            <v>24.52</v>
          </cell>
          <cell r="Y194">
            <v>0</v>
          </cell>
          <cell r="AA194">
            <v>0</v>
          </cell>
          <cell r="AC194">
            <v>0</v>
          </cell>
        </row>
        <row r="195">
          <cell r="L195">
            <v>1</v>
          </cell>
          <cell r="Q195">
            <v>0</v>
          </cell>
          <cell r="S195">
            <v>0</v>
          </cell>
          <cell r="U195">
            <v>0</v>
          </cell>
          <cell r="W195">
            <v>1</v>
          </cell>
          <cell r="Y195">
            <v>0</v>
          </cell>
          <cell r="AA195">
            <v>0</v>
          </cell>
          <cell r="AC195">
            <v>0</v>
          </cell>
        </row>
        <row r="196">
          <cell r="L196">
            <v>102.42</v>
          </cell>
          <cell r="Q196">
            <v>0</v>
          </cell>
          <cell r="S196">
            <v>97.31</v>
          </cell>
          <cell r="U196">
            <v>5.1100000000000003</v>
          </cell>
          <cell r="W196">
            <v>0</v>
          </cell>
          <cell r="Y196">
            <v>0</v>
          </cell>
          <cell r="AA196">
            <v>0</v>
          </cell>
          <cell r="AC196">
            <v>0</v>
          </cell>
        </row>
        <row r="197">
          <cell r="L197">
            <v>0</v>
          </cell>
          <cell r="Q197">
            <v>0</v>
          </cell>
          <cell r="S197">
            <v>0</v>
          </cell>
          <cell r="U197">
            <v>0</v>
          </cell>
          <cell r="W197">
            <v>0</v>
          </cell>
          <cell r="Y197">
            <v>0</v>
          </cell>
          <cell r="AA197">
            <v>0</v>
          </cell>
          <cell r="AC197">
            <v>0</v>
          </cell>
        </row>
        <row r="198">
          <cell r="L198">
            <v>0</v>
          </cell>
          <cell r="Q198">
            <v>0</v>
          </cell>
          <cell r="S198">
            <v>0</v>
          </cell>
          <cell r="U198">
            <v>0</v>
          </cell>
          <cell r="W198">
            <v>0</v>
          </cell>
          <cell r="Y198">
            <v>0</v>
          </cell>
          <cell r="AA198">
            <v>0</v>
          </cell>
          <cell r="AC198">
            <v>0</v>
          </cell>
        </row>
        <row r="199">
          <cell r="L199">
            <v>0</v>
          </cell>
          <cell r="Q199">
            <v>0</v>
          </cell>
          <cell r="S199">
            <v>0</v>
          </cell>
          <cell r="U199">
            <v>0</v>
          </cell>
          <cell r="W199">
            <v>0</v>
          </cell>
          <cell r="Y199">
            <v>0</v>
          </cell>
          <cell r="AA199">
            <v>0</v>
          </cell>
          <cell r="AC199">
            <v>0</v>
          </cell>
        </row>
        <row r="200">
          <cell r="L200">
            <v>0</v>
          </cell>
          <cell r="Q200">
            <v>0</v>
          </cell>
          <cell r="S200">
            <v>0</v>
          </cell>
          <cell r="U200">
            <v>0</v>
          </cell>
          <cell r="W200">
            <v>0</v>
          </cell>
          <cell r="Y200">
            <v>0</v>
          </cell>
          <cell r="AA200">
            <v>0</v>
          </cell>
          <cell r="AC200">
            <v>0</v>
          </cell>
        </row>
        <row r="201">
          <cell r="L201">
            <v>0</v>
          </cell>
          <cell r="Q201">
            <v>0</v>
          </cell>
          <cell r="S201">
            <v>0</v>
          </cell>
          <cell r="U201">
            <v>0</v>
          </cell>
          <cell r="W201">
            <v>0</v>
          </cell>
          <cell r="Y201">
            <v>0</v>
          </cell>
          <cell r="AA201">
            <v>0</v>
          </cell>
          <cell r="AC201">
            <v>0</v>
          </cell>
        </row>
        <row r="202">
          <cell r="L202">
            <v>0</v>
          </cell>
          <cell r="Q202">
            <v>0</v>
          </cell>
          <cell r="S202">
            <v>0</v>
          </cell>
          <cell r="U202">
            <v>0</v>
          </cell>
          <cell r="W202">
            <v>0</v>
          </cell>
          <cell r="Y202">
            <v>0</v>
          </cell>
          <cell r="AA202">
            <v>0</v>
          </cell>
          <cell r="AC202">
            <v>0</v>
          </cell>
        </row>
        <row r="203">
          <cell r="L203">
            <v>0</v>
          </cell>
          <cell r="Q203">
            <v>0</v>
          </cell>
          <cell r="S203">
            <v>0</v>
          </cell>
          <cell r="U203">
            <v>0</v>
          </cell>
          <cell r="W203">
            <v>0</v>
          </cell>
          <cell r="Y203">
            <v>0</v>
          </cell>
          <cell r="AA203">
            <v>0</v>
          </cell>
          <cell r="AC203">
            <v>0</v>
          </cell>
        </row>
        <row r="204">
          <cell r="L204">
            <v>0</v>
          </cell>
          <cell r="Q204">
            <v>0</v>
          </cell>
          <cell r="S204">
            <v>0</v>
          </cell>
          <cell r="U204">
            <v>0</v>
          </cell>
          <cell r="W204">
            <v>0</v>
          </cell>
          <cell r="Y204">
            <v>0</v>
          </cell>
          <cell r="AA204">
            <v>0</v>
          </cell>
          <cell r="AC204">
            <v>0</v>
          </cell>
        </row>
        <row r="205">
          <cell r="L205">
            <v>0</v>
          </cell>
          <cell r="Q205">
            <v>0</v>
          </cell>
          <cell r="S205">
            <v>0</v>
          </cell>
          <cell r="U205">
            <v>0</v>
          </cell>
          <cell r="W205">
            <v>0</v>
          </cell>
          <cell r="Y205">
            <v>0</v>
          </cell>
          <cell r="AA205">
            <v>0</v>
          </cell>
          <cell r="AC205">
            <v>0</v>
          </cell>
        </row>
        <row r="206">
          <cell r="L206">
            <v>39.799999999999997</v>
          </cell>
          <cell r="Q206">
            <v>0</v>
          </cell>
          <cell r="S206">
            <v>0</v>
          </cell>
          <cell r="U206">
            <v>0</v>
          </cell>
          <cell r="W206">
            <v>0</v>
          </cell>
          <cell r="Y206">
            <v>39.799999999999997</v>
          </cell>
          <cell r="AA206">
            <v>0</v>
          </cell>
          <cell r="AC206">
            <v>0</v>
          </cell>
        </row>
        <row r="207">
          <cell r="L207">
            <v>0</v>
          </cell>
          <cell r="Q207">
            <v>0</v>
          </cell>
          <cell r="S207">
            <v>0</v>
          </cell>
          <cell r="U207">
            <v>0</v>
          </cell>
          <cell r="W207">
            <v>0</v>
          </cell>
          <cell r="Y207">
            <v>0</v>
          </cell>
          <cell r="AA207">
            <v>0</v>
          </cell>
          <cell r="AC207">
            <v>0</v>
          </cell>
        </row>
        <row r="208">
          <cell r="L208">
            <v>0</v>
          </cell>
          <cell r="Q208">
            <v>0</v>
          </cell>
          <cell r="S208">
            <v>0</v>
          </cell>
          <cell r="U208">
            <v>0</v>
          </cell>
          <cell r="W208">
            <v>0</v>
          </cell>
          <cell r="Y208">
            <v>0</v>
          </cell>
          <cell r="AA208">
            <v>0</v>
          </cell>
          <cell r="AC208">
            <v>0</v>
          </cell>
        </row>
        <row r="209">
          <cell r="L209">
            <v>0</v>
          </cell>
          <cell r="Q209">
            <v>0</v>
          </cell>
          <cell r="S209">
            <v>0</v>
          </cell>
          <cell r="U209">
            <v>0</v>
          </cell>
          <cell r="W209">
            <v>0</v>
          </cell>
          <cell r="Y209">
            <v>0</v>
          </cell>
          <cell r="AA209">
            <v>0</v>
          </cell>
          <cell r="AC209">
            <v>0</v>
          </cell>
        </row>
        <row r="210">
          <cell r="L210">
            <v>1</v>
          </cell>
          <cell r="Q210">
            <v>0</v>
          </cell>
          <cell r="S210">
            <v>0</v>
          </cell>
          <cell r="U210">
            <v>0</v>
          </cell>
          <cell r="W210">
            <v>0</v>
          </cell>
          <cell r="Y210">
            <v>0</v>
          </cell>
          <cell r="AA210">
            <v>0</v>
          </cell>
          <cell r="AC210">
            <v>0</v>
          </cell>
        </row>
        <row r="211">
          <cell r="L211">
            <v>0</v>
          </cell>
          <cell r="Q211">
            <v>0</v>
          </cell>
          <cell r="S211">
            <v>0</v>
          </cell>
          <cell r="U211">
            <v>0</v>
          </cell>
          <cell r="W211">
            <v>0</v>
          </cell>
          <cell r="Y211">
            <v>0</v>
          </cell>
          <cell r="AA211">
            <v>0</v>
          </cell>
          <cell r="AC211">
            <v>0</v>
          </cell>
        </row>
        <row r="212">
          <cell r="L212">
            <v>0</v>
          </cell>
          <cell r="Q212">
            <v>0</v>
          </cell>
          <cell r="S212">
            <v>0</v>
          </cell>
          <cell r="U212">
            <v>0</v>
          </cell>
          <cell r="W212">
            <v>0</v>
          </cell>
          <cell r="Y212">
            <v>0</v>
          </cell>
          <cell r="AA212">
            <v>0</v>
          </cell>
          <cell r="AC212">
            <v>0</v>
          </cell>
        </row>
        <row r="213">
          <cell r="L213">
            <v>0</v>
          </cell>
          <cell r="Q213">
            <v>0</v>
          </cell>
          <cell r="S213">
            <v>0</v>
          </cell>
          <cell r="U213">
            <v>0</v>
          </cell>
          <cell r="W213">
            <v>0</v>
          </cell>
          <cell r="Y213">
            <v>0</v>
          </cell>
          <cell r="AA213">
            <v>0</v>
          </cell>
          <cell r="AC213">
            <v>0</v>
          </cell>
        </row>
        <row r="214">
          <cell r="L214">
            <v>0</v>
          </cell>
          <cell r="Q214">
            <v>0</v>
          </cell>
          <cell r="S214">
            <v>0</v>
          </cell>
          <cell r="U214">
            <v>0</v>
          </cell>
          <cell r="W214">
            <v>0</v>
          </cell>
          <cell r="Y214">
            <v>0</v>
          </cell>
          <cell r="AA214">
            <v>0</v>
          </cell>
          <cell r="AC214">
            <v>0</v>
          </cell>
        </row>
        <row r="215">
          <cell r="L215">
            <v>0</v>
          </cell>
          <cell r="Q215">
            <v>0</v>
          </cell>
          <cell r="S215">
            <v>0</v>
          </cell>
          <cell r="U215">
            <v>0</v>
          </cell>
          <cell r="W215">
            <v>0</v>
          </cell>
          <cell r="Y215">
            <v>0</v>
          </cell>
          <cell r="AA215">
            <v>0</v>
          </cell>
          <cell r="AC215">
            <v>0</v>
          </cell>
        </row>
        <row r="216">
          <cell r="L216">
            <v>0</v>
          </cell>
          <cell r="Q216">
            <v>0</v>
          </cell>
          <cell r="S216">
            <v>0</v>
          </cell>
          <cell r="U216">
            <v>0</v>
          </cell>
          <cell r="W216">
            <v>0</v>
          </cell>
          <cell r="Y216">
            <v>0</v>
          </cell>
          <cell r="AA216">
            <v>0</v>
          </cell>
          <cell r="AC216">
            <v>0</v>
          </cell>
        </row>
        <row r="217">
          <cell r="L217">
            <v>0</v>
          </cell>
          <cell r="Q217">
            <v>0</v>
          </cell>
          <cell r="S217">
            <v>0</v>
          </cell>
          <cell r="U217">
            <v>0</v>
          </cell>
          <cell r="W217">
            <v>0</v>
          </cell>
          <cell r="Y217">
            <v>0</v>
          </cell>
          <cell r="AA217">
            <v>0</v>
          </cell>
          <cell r="AC217">
            <v>0</v>
          </cell>
        </row>
        <row r="218">
          <cell r="L218">
            <v>0</v>
          </cell>
          <cell r="Q218">
            <v>0</v>
          </cell>
          <cell r="S218">
            <v>0</v>
          </cell>
          <cell r="U218">
            <v>0</v>
          </cell>
          <cell r="W218">
            <v>0</v>
          </cell>
          <cell r="Y218">
            <v>0</v>
          </cell>
          <cell r="AA218">
            <v>0</v>
          </cell>
          <cell r="AC218">
            <v>0</v>
          </cell>
        </row>
        <row r="219">
          <cell r="L219">
            <v>0</v>
          </cell>
          <cell r="Q219">
            <v>0</v>
          </cell>
          <cell r="S219">
            <v>0</v>
          </cell>
          <cell r="U219">
            <v>0</v>
          </cell>
          <cell r="W219">
            <v>0</v>
          </cell>
          <cell r="Y219">
            <v>0</v>
          </cell>
          <cell r="AA219">
            <v>0</v>
          </cell>
          <cell r="AC219">
            <v>0</v>
          </cell>
        </row>
        <row r="220">
          <cell r="L220">
            <v>0</v>
          </cell>
          <cell r="Q220">
            <v>0</v>
          </cell>
          <cell r="S220">
            <v>0</v>
          </cell>
          <cell r="U220">
            <v>0</v>
          </cell>
          <cell r="W220">
            <v>0</v>
          </cell>
          <cell r="Y220">
            <v>0</v>
          </cell>
          <cell r="AA220">
            <v>0</v>
          </cell>
          <cell r="AC220">
            <v>0</v>
          </cell>
        </row>
        <row r="221">
          <cell r="L221">
            <v>0</v>
          </cell>
          <cell r="Q221">
            <v>0</v>
          </cell>
          <cell r="S221">
            <v>0</v>
          </cell>
          <cell r="U221">
            <v>0</v>
          </cell>
          <cell r="W221">
            <v>0</v>
          </cell>
          <cell r="Y221">
            <v>0</v>
          </cell>
          <cell r="AA221">
            <v>0</v>
          </cell>
          <cell r="AC221">
            <v>0</v>
          </cell>
        </row>
        <row r="222">
          <cell r="L222">
            <v>0</v>
          </cell>
          <cell r="Q222">
            <v>0</v>
          </cell>
          <cell r="S222">
            <v>0</v>
          </cell>
          <cell r="U222">
            <v>0</v>
          </cell>
          <cell r="W222">
            <v>0</v>
          </cell>
          <cell r="Y222">
            <v>0</v>
          </cell>
          <cell r="AA222">
            <v>0</v>
          </cell>
          <cell r="AC222">
            <v>0</v>
          </cell>
        </row>
        <row r="223">
          <cell r="L223">
            <v>0</v>
          </cell>
          <cell r="Q223">
            <v>0</v>
          </cell>
          <cell r="S223">
            <v>0</v>
          </cell>
          <cell r="U223">
            <v>0</v>
          </cell>
          <cell r="W223">
            <v>0</v>
          </cell>
          <cell r="Y223">
            <v>0</v>
          </cell>
          <cell r="AA223">
            <v>0</v>
          </cell>
          <cell r="AC223">
            <v>0</v>
          </cell>
        </row>
        <row r="224">
          <cell r="L224">
            <v>0</v>
          </cell>
          <cell r="Q224">
            <v>0</v>
          </cell>
          <cell r="S224">
            <v>0</v>
          </cell>
          <cell r="U224">
            <v>0</v>
          </cell>
          <cell r="W224">
            <v>0</v>
          </cell>
          <cell r="Y224">
            <v>0</v>
          </cell>
          <cell r="AA224">
            <v>0</v>
          </cell>
          <cell r="AC224">
            <v>0</v>
          </cell>
        </row>
        <row r="225">
          <cell r="L225">
            <v>0</v>
          </cell>
          <cell r="Q225">
            <v>0</v>
          </cell>
          <cell r="S225">
            <v>0</v>
          </cell>
          <cell r="U225">
            <v>0</v>
          </cell>
          <cell r="W225">
            <v>0</v>
          </cell>
          <cell r="Y225">
            <v>0</v>
          </cell>
          <cell r="AA225">
            <v>0</v>
          </cell>
          <cell r="AC225">
            <v>0</v>
          </cell>
        </row>
        <row r="226">
          <cell r="L226">
            <v>0</v>
          </cell>
          <cell r="Q226">
            <v>0</v>
          </cell>
          <cell r="S226">
            <v>0</v>
          </cell>
          <cell r="U226">
            <v>0</v>
          </cell>
          <cell r="W226">
            <v>0</v>
          </cell>
          <cell r="Y226">
            <v>0</v>
          </cell>
          <cell r="AA226">
            <v>0</v>
          </cell>
          <cell r="AC226">
            <v>0</v>
          </cell>
        </row>
        <row r="227">
          <cell r="L227">
            <v>0</v>
          </cell>
          <cell r="Q227">
            <v>0</v>
          </cell>
          <cell r="S227">
            <v>0</v>
          </cell>
          <cell r="U227">
            <v>0</v>
          </cell>
          <cell r="W227">
            <v>0</v>
          </cell>
          <cell r="Y227">
            <v>0</v>
          </cell>
          <cell r="AA227">
            <v>0</v>
          </cell>
          <cell r="AC227">
            <v>0</v>
          </cell>
        </row>
        <row r="228">
          <cell r="L228">
            <v>0</v>
          </cell>
          <cell r="Q228">
            <v>0</v>
          </cell>
          <cell r="S228">
            <v>0</v>
          </cell>
          <cell r="U228">
            <v>0</v>
          </cell>
          <cell r="W228">
            <v>0</v>
          </cell>
          <cell r="Y228">
            <v>0</v>
          </cell>
          <cell r="AA228">
            <v>0</v>
          </cell>
          <cell r="AC228">
            <v>0</v>
          </cell>
        </row>
        <row r="229">
          <cell r="L229">
            <v>0</v>
          </cell>
          <cell r="Q229">
            <v>0</v>
          </cell>
          <cell r="S229">
            <v>0</v>
          </cell>
          <cell r="U229">
            <v>0</v>
          </cell>
          <cell r="W229">
            <v>0</v>
          </cell>
          <cell r="Y229">
            <v>0</v>
          </cell>
          <cell r="AA229">
            <v>0</v>
          </cell>
          <cell r="AC229">
            <v>0</v>
          </cell>
        </row>
        <row r="230">
          <cell r="L230">
            <v>0</v>
          </cell>
          <cell r="Q230">
            <v>0</v>
          </cell>
          <cell r="S230">
            <v>0</v>
          </cell>
          <cell r="U230">
            <v>0</v>
          </cell>
          <cell r="W230">
            <v>0</v>
          </cell>
          <cell r="Y230">
            <v>0</v>
          </cell>
          <cell r="AA230">
            <v>0</v>
          </cell>
          <cell r="AC230">
            <v>0</v>
          </cell>
        </row>
        <row r="231">
          <cell r="L231">
            <v>0</v>
          </cell>
          <cell r="Q231">
            <v>0</v>
          </cell>
          <cell r="S231">
            <v>0</v>
          </cell>
          <cell r="U231">
            <v>0</v>
          </cell>
          <cell r="W231">
            <v>0</v>
          </cell>
          <cell r="Y231">
            <v>0</v>
          </cell>
          <cell r="AA231">
            <v>0</v>
          </cell>
          <cell r="AC231">
            <v>0</v>
          </cell>
        </row>
        <row r="232">
          <cell r="L232">
            <v>0</v>
          </cell>
          <cell r="Q232">
            <v>0</v>
          </cell>
          <cell r="S232">
            <v>0</v>
          </cell>
          <cell r="U232">
            <v>0</v>
          </cell>
          <cell r="W232">
            <v>0</v>
          </cell>
          <cell r="Y232">
            <v>0</v>
          </cell>
          <cell r="AA232">
            <v>0</v>
          </cell>
          <cell r="AC232">
            <v>0</v>
          </cell>
        </row>
        <row r="233">
          <cell r="L233">
            <v>0</v>
          </cell>
          <cell r="Q233">
            <v>0</v>
          </cell>
          <cell r="S233">
            <v>0</v>
          </cell>
          <cell r="U233">
            <v>0</v>
          </cell>
          <cell r="W233">
            <v>0</v>
          </cell>
          <cell r="Y233">
            <v>0</v>
          </cell>
          <cell r="AA233">
            <v>0</v>
          </cell>
          <cell r="AC233">
            <v>0</v>
          </cell>
        </row>
        <row r="234">
          <cell r="L234">
            <v>0</v>
          </cell>
          <cell r="Q234">
            <v>0</v>
          </cell>
          <cell r="S234">
            <v>0</v>
          </cell>
          <cell r="U234">
            <v>0</v>
          </cell>
          <cell r="W234">
            <v>0</v>
          </cell>
          <cell r="Y234">
            <v>0</v>
          </cell>
          <cell r="AA234">
            <v>0</v>
          </cell>
          <cell r="AC234">
            <v>0</v>
          </cell>
        </row>
        <row r="235">
          <cell r="L235">
            <v>0</v>
          </cell>
          <cell r="Q235">
            <v>0</v>
          </cell>
          <cell r="S235">
            <v>0</v>
          </cell>
          <cell r="U235">
            <v>0</v>
          </cell>
          <cell r="W235">
            <v>0</v>
          </cell>
          <cell r="Y235">
            <v>0</v>
          </cell>
          <cell r="AA235">
            <v>0</v>
          </cell>
          <cell r="AC235">
            <v>0</v>
          </cell>
        </row>
        <row r="236">
          <cell r="L236">
            <v>0</v>
          </cell>
          <cell r="Q236">
            <v>0</v>
          </cell>
          <cell r="S236">
            <v>0</v>
          </cell>
          <cell r="U236">
            <v>0</v>
          </cell>
          <cell r="W236">
            <v>0</v>
          </cell>
          <cell r="Y236">
            <v>0</v>
          </cell>
          <cell r="AA236">
            <v>0</v>
          </cell>
          <cell r="AC236">
            <v>0</v>
          </cell>
        </row>
        <row r="237">
          <cell r="L237">
            <v>0</v>
          </cell>
          <cell r="Q237">
            <v>0</v>
          </cell>
          <cell r="S237">
            <v>0</v>
          </cell>
          <cell r="U237">
            <v>0</v>
          </cell>
          <cell r="W237">
            <v>0</v>
          </cell>
          <cell r="Y237">
            <v>0</v>
          </cell>
          <cell r="AA237">
            <v>0</v>
          </cell>
          <cell r="AC237">
            <v>0</v>
          </cell>
        </row>
        <row r="238">
          <cell r="L238">
            <v>0</v>
          </cell>
          <cell r="Q238">
            <v>0</v>
          </cell>
          <cell r="S238">
            <v>0</v>
          </cell>
          <cell r="U238">
            <v>0</v>
          </cell>
          <cell r="W238">
            <v>0</v>
          </cell>
          <cell r="Y238">
            <v>0</v>
          </cell>
          <cell r="AA238">
            <v>0</v>
          </cell>
          <cell r="AC238">
            <v>0</v>
          </cell>
        </row>
        <row r="239">
          <cell r="L239">
            <v>0</v>
          </cell>
          <cell r="Q239">
            <v>0</v>
          </cell>
          <cell r="S239">
            <v>0</v>
          </cell>
          <cell r="U239">
            <v>0</v>
          </cell>
          <cell r="W239">
            <v>0</v>
          </cell>
          <cell r="Y239">
            <v>0</v>
          </cell>
          <cell r="AA239">
            <v>0</v>
          </cell>
          <cell r="AC239">
            <v>0</v>
          </cell>
        </row>
        <row r="240">
          <cell r="L240">
            <v>0</v>
          </cell>
          <cell r="Q240">
            <v>0</v>
          </cell>
          <cell r="S240">
            <v>0</v>
          </cell>
          <cell r="U240">
            <v>0</v>
          </cell>
          <cell r="W240">
            <v>0</v>
          </cell>
          <cell r="Y240">
            <v>0</v>
          </cell>
          <cell r="AA240">
            <v>0</v>
          </cell>
          <cell r="AC240">
            <v>0</v>
          </cell>
        </row>
        <row r="241">
          <cell r="L241">
            <v>0</v>
          </cell>
          <cell r="Q241">
            <v>0</v>
          </cell>
          <cell r="S241">
            <v>0</v>
          </cell>
          <cell r="U241">
            <v>0</v>
          </cell>
          <cell r="W241">
            <v>0</v>
          </cell>
          <cell r="Y241">
            <v>0</v>
          </cell>
          <cell r="AA241">
            <v>0</v>
          </cell>
          <cell r="AC241">
            <v>0</v>
          </cell>
        </row>
        <row r="242">
          <cell r="L242">
            <v>0</v>
          </cell>
          <cell r="Q242">
            <v>0</v>
          </cell>
          <cell r="S242">
            <v>0</v>
          </cell>
          <cell r="U242">
            <v>0</v>
          </cell>
          <cell r="W242">
            <v>0</v>
          </cell>
          <cell r="Y242">
            <v>0</v>
          </cell>
          <cell r="AA242">
            <v>0</v>
          </cell>
          <cell r="AC242">
            <v>0</v>
          </cell>
        </row>
        <row r="243">
          <cell r="L243">
            <v>0</v>
          </cell>
          <cell r="Q243">
            <v>0</v>
          </cell>
          <cell r="S243">
            <v>0</v>
          </cell>
          <cell r="U243">
            <v>0</v>
          </cell>
          <cell r="W243">
            <v>0</v>
          </cell>
          <cell r="Y243">
            <v>0</v>
          </cell>
          <cell r="AA243">
            <v>0</v>
          </cell>
          <cell r="AC243">
            <v>0</v>
          </cell>
        </row>
        <row r="244">
          <cell r="L244">
            <v>0</v>
          </cell>
          <cell r="Q244">
            <v>0</v>
          </cell>
          <cell r="S244">
            <v>0</v>
          </cell>
          <cell r="U244">
            <v>0</v>
          </cell>
          <cell r="W244">
            <v>0</v>
          </cell>
          <cell r="Y244">
            <v>0</v>
          </cell>
          <cell r="AA244">
            <v>0</v>
          </cell>
          <cell r="AC244">
            <v>0</v>
          </cell>
        </row>
        <row r="245">
          <cell r="L245">
            <v>0</v>
          </cell>
          <cell r="Q245">
            <v>0</v>
          </cell>
          <cell r="S245">
            <v>0</v>
          </cell>
          <cell r="U245">
            <v>0</v>
          </cell>
          <cell r="W245">
            <v>0</v>
          </cell>
          <cell r="Y245">
            <v>0</v>
          </cell>
          <cell r="AA245">
            <v>0</v>
          </cell>
          <cell r="AC245">
            <v>0</v>
          </cell>
        </row>
        <row r="246">
          <cell r="L246">
            <v>0</v>
          </cell>
          <cell r="Q246">
            <v>0</v>
          </cell>
          <cell r="S246">
            <v>0</v>
          </cell>
          <cell r="U246">
            <v>0</v>
          </cell>
          <cell r="W246">
            <v>0</v>
          </cell>
          <cell r="Y246">
            <v>0</v>
          </cell>
          <cell r="AA246">
            <v>0</v>
          </cell>
          <cell r="AC246">
            <v>0</v>
          </cell>
        </row>
      </sheetData>
      <sheetData sheetId="9"/>
      <sheetData sheetId="10">
        <row r="29">
          <cell r="L29">
            <v>6203.4</v>
          </cell>
          <cell r="Q29">
            <v>0</v>
          </cell>
          <cell r="S29">
            <v>6203.4</v>
          </cell>
          <cell r="U29">
            <v>0</v>
          </cell>
          <cell r="W29">
            <v>0</v>
          </cell>
          <cell r="Y29">
            <v>0</v>
          </cell>
          <cell r="AA29">
            <v>0</v>
          </cell>
          <cell r="AC29">
            <v>0</v>
          </cell>
        </row>
        <row r="30">
          <cell r="L30">
            <v>851.9</v>
          </cell>
          <cell r="Q30">
            <v>0</v>
          </cell>
          <cell r="S30">
            <v>581.52</v>
          </cell>
          <cell r="U30">
            <v>258.06</v>
          </cell>
          <cell r="W30">
            <v>12.32</v>
          </cell>
          <cell r="Y30">
            <v>0</v>
          </cell>
          <cell r="AA30">
            <v>0</v>
          </cell>
          <cell r="AC30">
            <v>0</v>
          </cell>
        </row>
        <row r="31">
          <cell r="L31">
            <v>151.4</v>
          </cell>
          <cell r="Q31">
            <v>0</v>
          </cell>
          <cell r="S31">
            <v>151.4</v>
          </cell>
          <cell r="U31">
            <v>0</v>
          </cell>
          <cell r="W31">
            <v>0</v>
          </cell>
          <cell r="Y31">
            <v>0</v>
          </cell>
          <cell r="AA31">
            <v>0</v>
          </cell>
          <cell r="AC31">
            <v>0</v>
          </cell>
        </row>
        <row r="33">
          <cell r="L33">
            <v>0</v>
          </cell>
          <cell r="Q33">
            <v>0</v>
          </cell>
          <cell r="S33">
            <v>0</v>
          </cell>
          <cell r="U33">
            <v>0</v>
          </cell>
          <cell r="W33">
            <v>0</v>
          </cell>
          <cell r="Y33">
            <v>0</v>
          </cell>
          <cell r="AA33">
            <v>0</v>
          </cell>
          <cell r="AC33">
            <v>0</v>
          </cell>
        </row>
        <row r="34">
          <cell r="L34">
            <v>0</v>
          </cell>
          <cell r="Q34">
            <v>0</v>
          </cell>
          <cell r="S34">
            <v>0</v>
          </cell>
          <cell r="U34">
            <v>0</v>
          </cell>
          <cell r="W34">
            <v>0</v>
          </cell>
          <cell r="Y34">
            <v>0</v>
          </cell>
          <cell r="AA34">
            <v>0</v>
          </cell>
          <cell r="AC34">
            <v>0</v>
          </cell>
        </row>
        <row r="35">
          <cell r="L35">
            <v>0</v>
          </cell>
          <cell r="Q35">
            <v>0</v>
          </cell>
          <cell r="S35">
            <v>0</v>
          </cell>
          <cell r="U35">
            <v>0</v>
          </cell>
          <cell r="W35">
            <v>0</v>
          </cell>
          <cell r="Y35">
            <v>0</v>
          </cell>
          <cell r="AA35">
            <v>0</v>
          </cell>
          <cell r="AC35">
            <v>0</v>
          </cell>
        </row>
        <row r="37">
          <cell r="L37">
            <v>0</v>
          </cell>
          <cell r="Q37">
            <v>0</v>
          </cell>
          <cell r="S37">
            <v>0</v>
          </cell>
          <cell r="U37">
            <v>0</v>
          </cell>
          <cell r="W37">
            <v>0</v>
          </cell>
          <cell r="Y37">
            <v>0</v>
          </cell>
          <cell r="AA37">
            <v>0</v>
          </cell>
          <cell r="AC37">
            <v>0</v>
          </cell>
        </row>
        <row r="38">
          <cell r="L38">
            <v>8</v>
          </cell>
          <cell r="Q38">
            <v>0</v>
          </cell>
          <cell r="S38">
            <v>0</v>
          </cell>
          <cell r="U38">
            <v>0</v>
          </cell>
          <cell r="W38">
            <v>8</v>
          </cell>
          <cell r="Y38">
            <v>0</v>
          </cell>
          <cell r="AA38">
            <v>0</v>
          </cell>
          <cell r="AC38">
            <v>0</v>
          </cell>
        </row>
        <row r="39">
          <cell r="L39">
            <v>0</v>
          </cell>
          <cell r="Q39">
            <v>0</v>
          </cell>
          <cell r="S39">
            <v>0</v>
          </cell>
          <cell r="U39">
            <v>0</v>
          </cell>
          <cell r="W39">
            <v>0</v>
          </cell>
          <cell r="Y39">
            <v>0</v>
          </cell>
          <cell r="AA39">
            <v>0</v>
          </cell>
          <cell r="AC39">
            <v>0</v>
          </cell>
        </row>
        <row r="40">
          <cell r="L40">
            <v>0</v>
          </cell>
          <cell r="Q40">
            <v>0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A40">
            <v>0</v>
          </cell>
          <cell r="AC40">
            <v>0</v>
          </cell>
        </row>
        <row r="42">
          <cell r="L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A42">
            <v>0</v>
          </cell>
          <cell r="AC42">
            <v>0</v>
          </cell>
        </row>
        <row r="45">
          <cell r="L45">
            <v>333.24</v>
          </cell>
          <cell r="Q45">
            <v>0</v>
          </cell>
          <cell r="S45">
            <v>232.61</v>
          </cell>
          <cell r="U45">
            <v>96.6</v>
          </cell>
          <cell r="W45">
            <v>4.03</v>
          </cell>
          <cell r="Y45">
            <v>0</v>
          </cell>
          <cell r="AA45">
            <v>0</v>
          </cell>
          <cell r="AC45">
            <v>0</v>
          </cell>
        </row>
        <row r="46">
          <cell r="L46">
            <v>333.24</v>
          </cell>
          <cell r="Q46">
            <v>0</v>
          </cell>
          <cell r="S46">
            <v>302.39</v>
          </cell>
          <cell r="U46">
            <v>125.58</v>
          </cell>
          <cell r="W46">
            <v>0</v>
          </cell>
          <cell r="Y46">
            <v>0</v>
          </cell>
          <cell r="AA46">
            <v>-94.73</v>
          </cell>
          <cell r="AC46">
            <v>0</v>
          </cell>
        </row>
        <row r="48">
          <cell r="L48">
            <v>673.66</v>
          </cell>
          <cell r="Q48">
            <v>0</v>
          </cell>
          <cell r="S48">
            <v>581.52</v>
          </cell>
          <cell r="U48">
            <v>85.42</v>
          </cell>
          <cell r="W48">
            <v>6.72</v>
          </cell>
          <cell r="Y48">
            <v>0</v>
          </cell>
          <cell r="AA48">
            <v>0</v>
          </cell>
          <cell r="AC48">
            <v>0</v>
          </cell>
        </row>
        <row r="50">
          <cell r="L50">
            <v>92.690000000000012</v>
          </cell>
          <cell r="Q50">
            <v>0</v>
          </cell>
          <cell r="S50">
            <v>0</v>
          </cell>
          <cell r="U50">
            <v>91.68</v>
          </cell>
          <cell r="W50">
            <v>1.01</v>
          </cell>
          <cell r="Y50">
            <v>0</v>
          </cell>
          <cell r="AA50">
            <v>0</v>
          </cell>
          <cell r="AC50">
            <v>0</v>
          </cell>
        </row>
        <row r="51">
          <cell r="L51">
            <v>134.72999999999999</v>
          </cell>
          <cell r="Q51">
            <v>0</v>
          </cell>
          <cell r="S51">
            <v>0</v>
          </cell>
          <cell r="U51">
            <v>133.38999999999999</v>
          </cell>
          <cell r="W51">
            <v>1.34</v>
          </cell>
          <cell r="Y51">
            <v>0</v>
          </cell>
          <cell r="AA51">
            <v>0</v>
          </cell>
          <cell r="AC51">
            <v>0</v>
          </cell>
        </row>
        <row r="52">
          <cell r="L52">
            <v>235.78</v>
          </cell>
          <cell r="Q52">
            <v>0</v>
          </cell>
          <cell r="S52">
            <v>0</v>
          </cell>
          <cell r="U52">
            <v>233.43</v>
          </cell>
          <cell r="W52">
            <v>2.35</v>
          </cell>
          <cell r="Y52">
            <v>0</v>
          </cell>
          <cell r="AA52">
            <v>0</v>
          </cell>
          <cell r="AC52">
            <v>0</v>
          </cell>
        </row>
        <row r="55">
          <cell r="L55">
            <v>0</v>
          </cell>
          <cell r="Q55">
            <v>0</v>
          </cell>
          <cell r="S55">
            <v>0</v>
          </cell>
          <cell r="U55">
            <v>0</v>
          </cell>
          <cell r="W55">
            <v>0</v>
          </cell>
          <cell r="Y55">
            <v>0</v>
          </cell>
          <cell r="AA55">
            <v>0</v>
          </cell>
          <cell r="AC55">
            <v>0</v>
          </cell>
        </row>
        <row r="58">
          <cell r="L58">
            <v>20</v>
          </cell>
          <cell r="Q58">
            <v>0</v>
          </cell>
          <cell r="S58">
            <v>0</v>
          </cell>
          <cell r="U58">
            <v>20</v>
          </cell>
          <cell r="W58">
            <v>0</v>
          </cell>
          <cell r="Y58">
            <v>0</v>
          </cell>
          <cell r="AA58">
            <v>0</v>
          </cell>
          <cell r="AC58">
            <v>0</v>
          </cell>
        </row>
        <row r="59">
          <cell r="L59">
            <v>0</v>
          </cell>
          <cell r="Q59">
            <v>0</v>
          </cell>
          <cell r="S59">
            <v>0</v>
          </cell>
          <cell r="U59">
            <v>0</v>
          </cell>
          <cell r="W59">
            <v>0</v>
          </cell>
          <cell r="Y59">
            <v>0</v>
          </cell>
          <cell r="AA59">
            <v>0</v>
          </cell>
          <cell r="AC59">
            <v>0</v>
          </cell>
        </row>
        <row r="60">
          <cell r="L60">
            <v>0</v>
          </cell>
          <cell r="Q60">
            <v>0</v>
          </cell>
          <cell r="S60">
            <v>0</v>
          </cell>
          <cell r="U60">
            <v>0</v>
          </cell>
          <cell r="W60">
            <v>0</v>
          </cell>
          <cell r="Y60">
            <v>0</v>
          </cell>
          <cell r="AA60">
            <v>0</v>
          </cell>
          <cell r="AC60">
            <v>0</v>
          </cell>
        </row>
        <row r="61">
          <cell r="L61">
            <v>0</v>
          </cell>
          <cell r="Q61">
            <v>0</v>
          </cell>
          <cell r="S61">
            <v>0</v>
          </cell>
          <cell r="U61">
            <v>0</v>
          </cell>
          <cell r="W61">
            <v>0</v>
          </cell>
          <cell r="Y61">
            <v>0</v>
          </cell>
          <cell r="AA61">
            <v>0</v>
          </cell>
          <cell r="AC61">
            <v>0</v>
          </cell>
        </row>
        <row r="62">
          <cell r="L62">
            <v>0</v>
          </cell>
          <cell r="Q62">
            <v>0</v>
          </cell>
          <cell r="S62">
            <v>0</v>
          </cell>
          <cell r="U62">
            <v>0</v>
          </cell>
          <cell r="W62">
            <v>0</v>
          </cell>
          <cell r="Y62">
            <v>0</v>
          </cell>
          <cell r="AA62">
            <v>0</v>
          </cell>
          <cell r="AC62">
            <v>0</v>
          </cell>
        </row>
        <row r="64">
          <cell r="L64">
            <v>24.4</v>
          </cell>
          <cell r="Q64">
            <v>0</v>
          </cell>
          <cell r="S64">
            <v>0</v>
          </cell>
          <cell r="U64">
            <v>24.4</v>
          </cell>
          <cell r="W64">
            <v>0</v>
          </cell>
          <cell r="Y64">
            <v>0</v>
          </cell>
          <cell r="AA64">
            <v>0</v>
          </cell>
          <cell r="AC64">
            <v>0</v>
          </cell>
        </row>
        <row r="65">
          <cell r="L65">
            <v>0</v>
          </cell>
          <cell r="Q65">
            <v>0</v>
          </cell>
          <cell r="S65">
            <v>0</v>
          </cell>
          <cell r="U65">
            <v>0</v>
          </cell>
          <cell r="W65">
            <v>0</v>
          </cell>
          <cell r="Y65">
            <v>0</v>
          </cell>
          <cell r="AA65">
            <v>0</v>
          </cell>
          <cell r="AC65">
            <v>0</v>
          </cell>
        </row>
        <row r="68">
          <cell r="L68">
            <v>353.6</v>
          </cell>
          <cell r="Q68">
            <v>0</v>
          </cell>
          <cell r="S68">
            <v>0</v>
          </cell>
          <cell r="U68">
            <v>349.1</v>
          </cell>
          <cell r="W68">
            <v>4.5</v>
          </cell>
          <cell r="Y68">
            <v>0</v>
          </cell>
          <cell r="AC68">
            <v>0</v>
          </cell>
        </row>
        <row r="69">
          <cell r="L69">
            <v>34</v>
          </cell>
          <cell r="Q69">
            <v>0</v>
          </cell>
          <cell r="S69">
            <v>0</v>
          </cell>
          <cell r="U69">
            <v>33</v>
          </cell>
          <cell r="W69">
            <v>1</v>
          </cell>
          <cell r="Y69">
            <v>0</v>
          </cell>
          <cell r="AC69">
            <v>0</v>
          </cell>
        </row>
        <row r="70">
          <cell r="L70">
            <v>626.32000000000005</v>
          </cell>
          <cell r="Q70">
            <v>0</v>
          </cell>
          <cell r="S70">
            <v>0</v>
          </cell>
          <cell r="U70">
            <v>0</v>
          </cell>
          <cell r="W70">
            <v>0</v>
          </cell>
          <cell r="Y70">
            <v>0</v>
          </cell>
          <cell r="AC70">
            <v>0</v>
          </cell>
        </row>
        <row r="71">
          <cell r="L71">
            <v>648</v>
          </cell>
          <cell r="Q71">
            <v>0</v>
          </cell>
          <cell r="S71">
            <v>0</v>
          </cell>
          <cell r="U71">
            <v>0</v>
          </cell>
          <cell r="W71">
            <v>0</v>
          </cell>
          <cell r="Y71">
            <v>0</v>
          </cell>
          <cell r="AC71">
            <v>0</v>
          </cell>
        </row>
        <row r="72">
          <cell r="L72">
            <v>2</v>
          </cell>
          <cell r="Q72">
            <v>0</v>
          </cell>
          <cell r="S72">
            <v>0</v>
          </cell>
          <cell r="U72">
            <v>0</v>
          </cell>
          <cell r="W72">
            <v>0</v>
          </cell>
          <cell r="Y72">
            <v>0</v>
          </cell>
          <cell r="AC72">
            <v>0</v>
          </cell>
        </row>
        <row r="73">
          <cell r="L73">
            <v>1575.8015</v>
          </cell>
          <cell r="Q73">
            <v>0</v>
          </cell>
          <cell r="S73">
            <v>0</v>
          </cell>
          <cell r="U73">
            <v>0</v>
          </cell>
          <cell r="W73">
            <v>0</v>
          </cell>
          <cell r="Y73">
            <v>0</v>
          </cell>
          <cell r="AC73">
            <v>0</v>
          </cell>
        </row>
        <row r="74">
          <cell r="L74">
            <v>1</v>
          </cell>
          <cell r="Q74">
            <v>0</v>
          </cell>
          <cell r="S74">
            <v>0</v>
          </cell>
          <cell r="U74">
            <v>0</v>
          </cell>
          <cell r="W74">
            <v>1</v>
          </cell>
          <cell r="Y74">
            <v>0</v>
          </cell>
          <cell r="AC74">
            <v>0</v>
          </cell>
        </row>
        <row r="75">
          <cell r="L75">
            <v>1</v>
          </cell>
          <cell r="Q75">
            <v>0</v>
          </cell>
          <cell r="S75">
            <v>0</v>
          </cell>
          <cell r="U75">
            <v>0</v>
          </cell>
          <cell r="W75">
            <v>0</v>
          </cell>
          <cell r="Y75">
            <v>0</v>
          </cell>
          <cell r="AC75">
            <v>0</v>
          </cell>
        </row>
        <row r="76">
          <cell r="L76">
            <v>0</v>
          </cell>
          <cell r="Q76">
            <v>0</v>
          </cell>
          <cell r="S76">
            <v>0</v>
          </cell>
          <cell r="U76">
            <v>0</v>
          </cell>
          <cell r="W76">
            <v>0</v>
          </cell>
          <cell r="Y76">
            <v>0</v>
          </cell>
          <cell r="AC76">
            <v>0</v>
          </cell>
        </row>
        <row r="77">
          <cell r="L77">
            <v>1</v>
          </cell>
          <cell r="Q77">
            <v>0</v>
          </cell>
          <cell r="S77">
            <v>0</v>
          </cell>
          <cell r="U77">
            <v>0</v>
          </cell>
          <cell r="W77">
            <v>0</v>
          </cell>
          <cell r="Y77">
            <v>0</v>
          </cell>
          <cell r="AC77">
            <v>0</v>
          </cell>
        </row>
        <row r="79">
          <cell r="L79">
            <v>9</v>
          </cell>
          <cell r="Q79">
            <v>0</v>
          </cell>
          <cell r="S79">
            <v>0</v>
          </cell>
          <cell r="U79">
            <v>0</v>
          </cell>
          <cell r="W79">
            <v>0</v>
          </cell>
          <cell r="Y79">
            <v>9</v>
          </cell>
          <cell r="AC79">
            <v>0</v>
          </cell>
        </row>
        <row r="80">
          <cell r="L80">
            <v>51</v>
          </cell>
          <cell r="Q80">
            <v>0</v>
          </cell>
          <cell r="S80">
            <v>0</v>
          </cell>
          <cell r="U80">
            <v>0</v>
          </cell>
          <cell r="W80">
            <v>0</v>
          </cell>
          <cell r="Y80">
            <v>0</v>
          </cell>
          <cell r="AC80">
            <v>0</v>
          </cell>
        </row>
        <row r="81">
          <cell r="L81">
            <v>16</v>
          </cell>
          <cell r="Q81">
            <v>0</v>
          </cell>
          <cell r="S81">
            <v>0</v>
          </cell>
          <cell r="U81">
            <v>0</v>
          </cell>
          <cell r="W81">
            <v>0</v>
          </cell>
          <cell r="Y81">
            <v>0</v>
          </cell>
          <cell r="AC81">
            <v>0</v>
          </cell>
        </row>
        <row r="82">
          <cell r="L82">
            <v>0</v>
          </cell>
          <cell r="Q82">
            <v>0</v>
          </cell>
          <cell r="S82">
            <v>0</v>
          </cell>
          <cell r="U82">
            <v>0</v>
          </cell>
          <cell r="W82">
            <v>0</v>
          </cell>
          <cell r="Y82">
            <v>0</v>
          </cell>
          <cell r="AC82">
            <v>0</v>
          </cell>
        </row>
        <row r="83">
          <cell r="L83">
            <v>3</v>
          </cell>
          <cell r="Q83">
            <v>0</v>
          </cell>
          <cell r="S83">
            <v>0</v>
          </cell>
          <cell r="U83">
            <v>0</v>
          </cell>
          <cell r="W83">
            <v>0</v>
          </cell>
          <cell r="Y83">
            <v>0</v>
          </cell>
          <cell r="AC83">
            <v>0</v>
          </cell>
        </row>
        <row r="84">
          <cell r="L84">
            <v>0</v>
          </cell>
          <cell r="Q84">
            <v>0</v>
          </cell>
          <cell r="S84">
            <v>0</v>
          </cell>
          <cell r="U84">
            <v>0</v>
          </cell>
          <cell r="W84">
            <v>0</v>
          </cell>
          <cell r="Y84">
            <v>0</v>
          </cell>
          <cell r="AC84">
            <v>0</v>
          </cell>
        </row>
        <row r="85">
          <cell r="L85">
            <v>4</v>
          </cell>
          <cell r="Q85">
            <v>0</v>
          </cell>
          <cell r="S85">
            <v>0</v>
          </cell>
          <cell r="U85">
            <v>0</v>
          </cell>
          <cell r="W85">
            <v>0</v>
          </cell>
          <cell r="Y85">
            <v>0</v>
          </cell>
          <cell r="AC85">
            <v>0</v>
          </cell>
        </row>
        <row r="86">
          <cell r="L86">
            <v>12</v>
          </cell>
          <cell r="Q86">
            <v>0</v>
          </cell>
          <cell r="S86">
            <v>0</v>
          </cell>
          <cell r="U86">
            <v>0</v>
          </cell>
          <cell r="W86">
            <v>0</v>
          </cell>
          <cell r="Y86">
            <v>0</v>
          </cell>
          <cell r="AC86">
            <v>0</v>
          </cell>
        </row>
        <row r="88">
          <cell r="L88">
            <v>12</v>
          </cell>
          <cell r="Q88">
            <v>0</v>
          </cell>
          <cell r="S88">
            <v>0</v>
          </cell>
          <cell r="U88">
            <v>0</v>
          </cell>
          <cell r="W88">
            <v>0</v>
          </cell>
          <cell r="Y88">
            <v>0</v>
          </cell>
          <cell r="AA88">
            <v>0</v>
          </cell>
          <cell r="AC88">
            <v>0</v>
          </cell>
        </row>
        <row r="91">
          <cell r="L91">
            <v>0</v>
          </cell>
          <cell r="Q91">
            <v>0</v>
          </cell>
          <cell r="S91">
            <v>0</v>
          </cell>
          <cell r="U91">
            <v>0</v>
          </cell>
          <cell r="W91">
            <v>0</v>
          </cell>
          <cell r="Y91">
            <v>0</v>
          </cell>
          <cell r="AA91">
            <v>0</v>
          </cell>
          <cell r="AC91">
            <v>0</v>
          </cell>
        </row>
        <row r="94">
          <cell r="L94">
            <v>0</v>
          </cell>
          <cell r="Q94">
            <v>0</v>
          </cell>
          <cell r="S94">
            <v>0</v>
          </cell>
          <cell r="U94">
            <v>0</v>
          </cell>
          <cell r="W94">
            <v>0</v>
          </cell>
          <cell r="Y94">
            <v>0</v>
          </cell>
          <cell r="AA94">
            <v>0</v>
          </cell>
          <cell r="AC94">
            <v>0</v>
          </cell>
        </row>
        <row r="97">
          <cell r="L97">
            <v>155.5</v>
          </cell>
          <cell r="Q97">
            <v>0</v>
          </cell>
          <cell r="S97">
            <v>0</v>
          </cell>
          <cell r="U97">
            <v>0</v>
          </cell>
          <cell r="W97">
            <v>0</v>
          </cell>
          <cell r="Y97">
            <v>149.4</v>
          </cell>
          <cell r="AA97">
            <v>0</v>
          </cell>
          <cell r="AC97">
            <v>0</v>
          </cell>
        </row>
        <row r="98">
          <cell r="L98">
            <v>0</v>
          </cell>
          <cell r="Q98">
            <v>0</v>
          </cell>
          <cell r="S98">
            <v>0</v>
          </cell>
          <cell r="U98">
            <v>0</v>
          </cell>
          <cell r="W98">
            <v>0</v>
          </cell>
          <cell r="Y98">
            <v>0</v>
          </cell>
          <cell r="AA98">
            <v>0</v>
          </cell>
          <cell r="AC98">
            <v>0</v>
          </cell>
        </row>
        <row r="99">
          <cell r="L99">
            <v>0</v>
          </cell>
          <cell r="Q99">
            <v>0</v>
          </cell>
          <cell r="S99">
            <v>0</v>
          </cell>
          <cell r="U99">
            <v>0</v>
          </cell>
          <cell r="W99">
            <v>0</v>
          </cell>
          <cell r="Y99">
            <v>0</v>
          </cell>
          <cell r="AA99">
            <v>0</v>
          </cell>
          <cell r="AC99">
            <v>0</v>
          </cell>
        </row>
        <row r="102">
          <cell r="L102">
            <v>1180</v>
          </cell>
          <cell r="Q102">
            <v>0</v>
          </cell>
          <cell r="S102">
            <v>0</v>
          </cell>
          <cell r="U102">
            <v>0</v>
          </cell>
          <cell r="W102">
            <v>0</v>
          </cell>
          <cell r="Y102">
            <v>0</v>
          </cell>
          <cell r="AA102">
            <v>0</v>
          </cell>
          <cell r="AC102">
            <v>0</v>
          </cell>
        </row>
        <row r="103">
          <cell r="L103">
            <v>1</v>
          </cell>
          <cell r="Q103">
            <v>0</v>
          </cell>
          <cell r="S103">
            <v>0</v>
          </cell>
          <cell r="U103">
            <v>0</v>
          </cell>
          <cell r="W103">
            <v>0</v>
          </cell>
          <cell r="Y103">
            <v>0</v>
          </cell>
          <cell r="AA103">
            <v>0</v>
          </cell>
          <cell r="AC103">
            <v>0</v>
          </cell>
        </row>
        <row r="104">
          <cell r="L104">
            <v>0</v>
          </cell>
          <cell r="Q104">
            <v>0</v>
          </cell>
          <cell r="S104">
            <v>0</v>
          </cell>
          <cell r="U104">
            <v>0</v>
          </cell>
          <cell r="W104">
            <v>0</v>
          </cell>
          <cell r="Y104">
            <v>0</v>
          </cell>
          <cell r="AA104">
            <v>0</v>
          </cell>
          <cell r="AC104">
            <v>0</v>
          </cell>
        </row>
        <row r="105">
          <cell r="L105">
            <v>0</v>
          </cell>
          <cell r="Q105">
            <v>0</v>
          </cell>
          <cell r="S105">
            <v>0</v>
          </cell>
          <cell r="U105">
            <v>0</v>
          </cell>
          <cell r="W105">
            <v>0</v>
          </cell>
          <cell r="Y105">
            <v>0</v>
          </cell>
          <cell r="AA105">
            <v>0</v>
          </cell>
          <cell r="AC105">
            <v>0</v>
          </cell>
        </row>
        <row r="106">
          <cell r="L106">
            <v>0</v>
          </cell>
          <cell r="Q106">
            <v>0</v>
          </cell>
          <cell r="S106">
            <v>0</v>
          </cell>
          <cell r="U106">
            <v>0</v>
          </cell>
          <cell r="W106">
            <v>0</v>
          </cell>
          <cell r="Y106">
            <v>0</v>
          </cell>
          <cell r="AA106">
            <v>0</v>
          </cell>
          <cell r="AC106">
            <v>0</v>
          </cell>
        </row>
        <row r="107">
          <cell r="L107">
            <v>0</v>
          </cell>
          <cell r="Q107">
            <v>0</v>
          </cell>
          <cell r="S107">
            <v>0</v>
          </cell>
          <cell r="U107">
            <v>0</v>
          </cell>
          <cell r="W107">
            <v>0</v>
          </cell>
          <cell r="Y107">
            <v>0</v>
          </cell>
          <cell r="AA107">
            <v>0</v>
          </cell>
          <cell r="AC107">
            <v>0</v>
          </cell>
        </row>
        <row r="108">
          <cell r="L108">
            <v>0</v>
          </cell>
          <cell r="Q108">
            <v>0</v>
          </cell>
          <cell r="S108">
            <v>0</v>
          </cell>
          <cell r="U108">
            <v>0</v>
          </cell>
          <cell r="W108">
            <v>0</v>
          </cell>
          <cell r="Y108">
            <v>0</v>
          </cell>
          <cell r="AA108">
            <v>0</v>
          </cell>
          <cell r="AC108">
            <v>0</v>
          </cell>
        </row>
        <row r="110">
          <cell r="L110">
            <v>0</v>
          </cell>
          <cell r="Q110">
            <v>0</v>
          </cell>
          <cell r="S110">
            <v>0</v>
          </cell>
          <cell r="U110">
            <v>0</v>
          </cell>
          <cell r="W110">
            <v>0</v>
          </cell>
          <cell r="Y110">
            <v>0</v>
          </cell>
          <cell r="AA110">
            <v>0</v>
          </cell>
          <cell r="AC110">
            <v>0</v>
          </cell>
        </row>
        <row r="111">
          <cell r="L111">
            <v>0</v>
          </cell>
          <cell r="Q111">
            <v>0</v>
          </cell>
          <cell r="S111">
            <v>0</v>
          </cell>
          <cell r="U111">
            <v>0</v>
          </cell>
          <cell r="W111">
            <v>0</v>
          </cell>
          <cell r="Y111">
            <v>0</v>
          </cell>
          <cell r="AA111">
            <v>0</v>
          </cell>
          <cell r="AC111">
            <v>0</v>
          </cell>
        </row>
        <row r="112">
          <cell r="L112">
            <v>0</v>
          </cell>
          <cell r="Q112">
            <v>0</v>
          </cell>
          <cell r="S112">
            <v>0</v>
          </cell>
          <cell r="U112">
            <v>0</v>
          </cell>
          <cell r="W112">
            <v>0</v>
          </cell>
          <cell r="Y112">
            <v>0</v>
          </cell>
          <cell r="AA112">
            <v>0</v>
          </cell>
          <cell r="AC112">
            <v>0</v>
          </cell>
        </row>
        <row r="114">
          <cell r="L114">
            <v>0</v>
          </cell>
          <cell r="Q114">
            <v>0</v>
          </cell>
          <cell r="S114">
            <v>0</v>
          </cell>
          <cell r="U114">
            <v>0</v>
          </cell>
          <cell r="W114">
            <v>0</v>
          </cell>
          <cell r="Y114">
            <v>0</v>
          </cell>
          <cell r="AA114">
            <v>0</v>
          </cell>
          <cell r="AC114">
            <v>0</v>
          </cell>
        </row>
        <row r="115">
          <cell r="L115">
            <v>0</v>
          </cell>
          <cell r="Q115">
            <v>0</v>
          </cell>
          <cell r="S115">
            <v>0</v>
          </cell>
          <cell r="U115">
            <v>0</v>
          </cell>
          <cell r="W115">
            <v>0</v>
          </cell>
          <cell r="Y115">
            <v>0</v>
          </cell>
          <cell r="AA115">
            <v>0</v>
          </cell>
          <cell r="AC115">
            <v>0</v>
          </cell>
        </row>
        <row r="116">
          <cell r="L116">
            <v>126.92</v>
          </cell>
          <cell r="Q116">
            <v>0</v>
          </cell>
          <cell r="S116">
            <v>0</v>
          </cell>
          <cell r="U116">
            <v>126.92</v>
          </cell>
          <cell r="W116">
            <v>0</v>
          </cell>
          <cell r="Y116">
            <v>0</v>
          </cell>
          <cell r="AA116">
            <v>0</v>
          </cell>
          <cell r="AC116">
            <v>0</v>
          </cell>
        </row>
        <row r="118">
          <cell r="L118">
            <v>0</v>
          </cell>
          <cell r="Q118">
            <v>0</v>
          </cell>
          <cell r="S118">
            <v>0</v>
          </cell>
          <cell r="U118">
            <v>0</v>
          </cell>
          <cell r="W118">
            <v>0</v>
          </cell>
          <cell r="Y118">
            <v>0</v>
          </cell>
          <cell r="AA118">
            <v>0</v>
          </cell>
          <cell r="AC118">
            <v>0</v>
          </cell>
        </row>
        <row r="119">
          <cell r="L119">
            <v>0</v>
          </cell>
          <cell r="Q119">
            <v>0</v>
          </cell>
          <cell r="S119">
            <v>0</v>
          </cell>
          <cell r="U119">
            <v>0</v>
          </cell>
          <cell r="W119">
            <v>0</v>
          </cell>
          <cell r="Y119">
            <v>0</v>
          </cell>
          <cell r="AA119">
            <v>0</v>
          </cell>
          <cell r="AC119">
            <v>0</v>
          </cell>
        </row>
        <row r="121">
          <cell r="L121">
            <v>0</v>
          </cell>
          <cell r="Q121">
            <v>0</v>
          </cell>
          <cell r="S121">
            <v>0</v>
          </cell>
          <cell r="U121">
            <v>0</v>
          </cell>
          <cell r="W121">
            <v>0</v>
          </cell>
          <cell r="Y121">
            <v>0</v>
          </cell>
          <cell r="AA121">
            <v>0</v>
          </cell>
          <cell r="AC121">
            <v>0</v>
          </cell>
        </row>
        <row r="122">
          <cell r="L122">
            <v>177.39999999999998</v>
          </cell>
          <cell r="Q122">
            <v>0</v>
          </cell>
          <cell r="S122">
            <v>0</v>
          </cell>
          <cell r="U122">
            <v>143.6</v>
          </cell>
          <cell r="W122">
            <v>33.799999999999997</v>
          </cell>
          <cell r="Y122">
            <v>0</v>
          </cell>
          <cell r="AA122">
            <v>0</v>
          </cell>
          <cell r="AC122">
            <v>0</v>
          </cell>
        </row>
        <row r="123">
          <cell r="L123">
            <v>0</v>
          </cell>
          <cell r="Q123">
            <v>0</v>
          </cell>
          <cell r="S123">
            <v>0</v>
          </cell>
          <cell r="U123">
            <v>0</v>
          </cell>
          <cell r="W123">
            <v>0</v>
          </cell>
          <cell r="Y123">
            <v>0</v>
          </cell>
          <cell r="AA123">
            <v>0</v>
          </cell>
          <cell r="AC123">
            <v>0</v>
          </cell>
        </row>
        <row r="124">
          <cell r="L124">
            <v>0</v>
          </cell>
          <cell r="Q124">
            <v>0</v>
          </cell>
          <cell r="S124">
            <v>0</v>
          </cell>
          <cell r="U124">
            <v>0</v>
          </cell>
          <cell r="W124">
            <v>0</v>
          </cell>
          <cell r="Y124">
            <v>0</v>
          </cell>
          <cell r="AA124">
            <v>0</v>
          </cell>
          <cell r="AC124">
            <v>0</v>
          </cell>
        </row>
        <row r="125">
          <cell r="L125">
            <v>0</v>
          </cell>
          <cell r="Q125">
            <v>0</v>
          </cell>
          <cell r="S125">
            <v>0</v>
          </cell>
          <cell r="U125">
            <v>0</v>
          </cell>
          <cell r="W125">
            <v>0</v>
          </cell>
          <cell r="Y125">
            <v>0</v>
          </cell>
          <cell r="AA125">
            <v>0</v>
          </cell>
          <cell r="AC125">
            <v>0</v>
          </cell>
        </row>
        <row r="126">
          <cell r="L126">
            <v>688.91</v>
          </cell>
          <cell r="Q126">
            <v>0</v>
          </cell>
          <cell r="S126">
            <v>0</v>
          </cell>
          <cell r="U126">
            <v>873.67</v>
          </cell>
          <cell r="W126">
            <v>-184.76</v>
          </cell>
          <cell r="Y126">
            <v>0</v>
          </cell>
          <cell r="AA126">
            <v>0</v>
          </cell>
          <cell r="AC126">
            <v>0</v>
          </cell>
        </row>
        <row r="129">
          <cell r="L129">
            <v>0</v>
          </cell>
          <cell r="Q129">
            <v>0</v>
          </cell>
          <cell r="S129">
            <v>0</v>
          </cell>
          <cell r="U129">
            <v>0</v>
          </cell>
          <cell r="W129">
            <v>0</v>
          </cell>
          <cell r="Y129">
            <v>0</v>
          </cell>
          <cell r="AA129">
            <v>0</v>
          </cell>
          <cell r="AC129">
            <v>0</v>
          </cell>
        </row>
        <row r="130">
          <cell r="L130">
            <v>2</v>
          </cell>
          <cell r="Q130">
            <v>0</v>
          </cell>
          <cell r="S130">
            <v>0</v>
          </cell>
          <cell r="U130">
            <v>0</v>
          </cell>
          <cell r="W130">
            <v>0</v>
          </cell>
          <cell r="Y130">
            <v>2</v>
          </cell>
          <cell r="AA130">
            <v>0</v>
          </cell>
          <cell r="AC130">
            <v>0</v>
          </cell>
        </row>
        <row r="131">
          <cell r="L131">
            <v>1</v>
          </cell>
          <cell r="Q131">
            <v>0</v>
          </cell>
          <cell r="S131">
            <v>0</v>
          </cell>
          <cell r="U131">
            <v>0</v>
          </cell>
          <cell r="W131">
            <v>0</v>
          </cell>
          <cell r="Y131">
            <v>1</v>
          </cell>
          <cell r="AA131">
            <v>0</v>
          </cell>
          <cell r="AC131">
            <v>0</v>
          </cell>
        </row>
        <row r="132">
          <cell r="L132">
            <v>1</v>
          </cell>
          <cell r="Q132">
            <v>0</v>
          </cell>
          <cell r="S132">
            <v>0</v>
          </cell>
          <cell r="U132">
            <v>0</v>
          </cell>
          <cell r="W132">
            <v>0</v>
          </cell>
          <cell r="Y132">
            <v>1</v>
          </cell>
          <cell r="AA132">
            <v>0</v>
          </cell>
          <cell r="AC132">
            <v>0</v>
          </cell>
        </row>
        <row r="133">
          <cell r="L133">
            <v>0</v>
          </cell>
          <cell r="Q133">
            <v>0</v>
          </cell>
          <cell r="S133">
            <v>0</v>
          </cell>
          <cell r="U133">
            <v>0</v>
          </cell>
          <cell r="W133">
            <v>0</v>
          </cell>
          <cell r="Y133">
            <v>0</v>
          </cell>
          <cell r="AA133">
            <v>0</v>
          </cell>
          <cell r="AC133">
            <v>0</v>
          </cell>
        </row>
        <row r="134">
          <cell r="L134">
            <v>0</v>
          </cell>
          <cell r="Q134">
            <v>0</v>
          </cell>
          <cell r="S134">
            <v>0</v>
          </cell>
          <cell r="U134">
            <v>0</v>
          </cell>
          <cell r="W134">
            <v>0</v>
          </cell>
          <cell r="Y134">
            <v>0</v>
          </cell>
          <cell r="AA134">
            <v>0</v>
          </cell>
          <cell r="AC134">
            <v>0</v>
          </cell>
        </row>
        <row r="135">
          <cell r="L135">
            <v>0</v>
          </cell>
          <cell r="Q135">
            <v>0</v>
          </cell>
          <cell r="S135">
            <v>0</v>
          </cell>
          <cell r="U135">
            <v>0</v>
          </cell>
          <cell r="W135">
            <v>0</v>
          </cell>
          <cell r="Y135">
            <v>0</v>
          </cell>
          <cell r="AA135">
            <v>0</v>
          </cell>
          <cell r="AC135">
            <v>0</v>
          </cell>
        </row>
        <row r="136">
          <cell r="L136">
            <v>12</v>
          </cell>
          <cell r="Q136">
            <v>0</v>
          </cell>
          <cell r="S136">
            <v>0</v>
          </cell>
          <cell r="U136">
            <v>0</v>
          </cell>
          <cell r="W136">
            <v>0</v>
          </cell>
          <cell r="Y136">
            <v>12</v>
          </cell>
          <cell r="AA136">
            <v>0</v>
          </cell>
          <cell r="AC136">
            <v>0</v>
          </cell>
        </row>
        <row r="137">
          <cell r="L137">
            <v>6</v>
          </cell>
          <cell r="Q137">
            <v>0</v>
          </cell>
          <cell r="S137">
            <v>0</v>
          </cell>
          <cell r="U137">
            <v>0</v>
          </cell>
          <cell r="W137">
            <v>0</v>
          </cell>
          <cell r="Y137">
            <v>6</v>
          </cell>
          <cell r="AA137">
            <v>0</v>
          </cell>
          <cell r="AC137">
            <v>0</v>
          </cell>
        </row>
        <row r="138">
          <cell r="L138">
            <v>1</v>
          </cell>
          <cell r="Q138">
            <v>0</v>
          </cell>
          <cell r="S138">
            <v>0</v>
          </cell>
          <cell r="U138">
            <v>0</v>
          </cell>
          <cell r="W138">
            <v>0</v>
          </cell>
          <cell r="Y138">
            <v>1</v>
          </cell>
          <cell r="AA138">
            <v>0</v>
          </cell>
          <cell r="AC138">
            <v>0</v>
          </cell>
        </row>
        <row r="139">
          <cell r="L139">
            <v>0</v>
          </cell>
          <cell r="Q139">
            <v>0</v>
          </cell>
          <cell r="S139">
            <v>0</v>
          </cell>
          <cell r="U139">
            <v>0</v>
          </cell>
          <cell r="W139">
            <v>0</v>
          </cell>
          <cell r="Y139">
            <v>0</v>
          </cell>
          <cell r="AA139">
            <v>0</v>
          </cell>
          <cell r="AC139">
            <v>0</v>
          </cell>
        </row>
        <row r="140">
          <cell r="L140">
            <v>0</v>
          </cell>
          <cell r="Q140">
            <v>0</v>
          </cell>
          <cell r="S140">
            <v>0</v>
          </cell>
          <cell r="U140">
            <v>0</v>
          </cell>
          <cell r="W140">
            <v>0</v>
          </cell>
          <cell r="Y140">
            <v>0</v>
          </cell>
          <cell r="AA140">
            <v>0</v>
          </cell>
          <cell r="AC140">
            <v>0</v>
          </cell>
        </row>
        <row r="141">
          <cell r="L141">
            <v>0</v>
          </cell>
          <cell r="Q141">
            <v>0</v>
          </cell>
          <cell r="S141">
            <v>0</v>
          </cell>
          <cell r="U141">
            <v>0</v>
          </cell>
          <cell r="W141">
            <v>0</v>
          </cell>
          <cell r="Y141">
            <v>0</v>
          </cell>
          <cell r="AA141">
            <v>0</v>
          </cell>
          <cell r="AC141">
            <v>0</v>
          </cell>
        </row>
        <row r="142">
          <cell r="L142">
            <v>2</v>
          </cell>
          <cell r="Q142">
            <v>0</v>
          </cell>
          <cell r="S142">
            <v>0</v>
          </cell>
          <cell r="U142">
            <v>0</v>
          </cell>
          <cell r="W142">
            <v>0</v>
          </cell>
          <cell r="Y142">
            <v>2</v>
          </cell>
          <cell r="AA142">
            <v>0</v>
          </cell>
          <cell r="AC142">
            <v>0</v>
          </cell>
        </row>
        <row r="143">
          <cell r="L143">
            <v>0</v>
          </cell>
          <cell r="Q143">
            <v>0</v>
          </cell>
          <cell r="S143">
            <v>0</v>
          </cell>
          <cell r="U143">
            <v>0</v>
          </cell>
          <cell r="W143">
            <v>0</v>
          </cell>
          <cell r="Y143">
            <v>0</v>
          </cell>
          <cell r="AA143">
            <v>0</v>
          </cell>
          <cell r="AC143">
            <v>0</v>
          </cell>
        </row>
        <row r="144">
          <cell r="L144">
            <v>2</v>
          </cell>
          <cell r="Q144">
            <v>0</v>
          </cell>
          <cell r="S144">
            <v>0</v>
          </cell>
          <cell r="U144">
            <v>0</v>
          </cell>
          <cell r="W144">
            <v>0</v>
          </cell>
          <cell r="Y144">
            <v>0</v>
          </cell>
          <cell r="AA144">
            <v>0</v>
          </cell>
          <cell r="AC144">
            <v>0</v>
          </cell>
        </row>
        <row r="145">
          <cell r="L145">
            <v>0</v>
          </cell>
          <cell r="Q145">
            <v>0</v>
          </cell>
          <cell r="S145">
            <v>0</v>
          </cell>
          <cell r="U145">
            <v>0</v>
          </cell>
          <cell r="W145">
            <v>0</v>
          </cell>
          <cell r="Y145">
            <v>0</v>
          </cell>
          <cell r="AA145">
            <v>0</v>
          </cell>
          <cell r="AC145">
            <v>0</v>
          </cell>
        </row>
        <row r="146">
          <cell r="L146">
            <v>1</v>
          </cell>
          <cell r="Q146">
            <v>0</v>
          </cell>
          <cell r="S146">
            <v>0</v>
          </cell>
          <cell r="U146">
            <v>0</v>
          </cell>
          <cell r="W146">
            <v>0</v>
          </cell>
          <cell r="Y146">
            <v>1</v>
          </cell>
          <cell r="AA146">
            <v>0</v>
          </cell>
          <cell r="AC146">
            <v>0</v>
          </cell>
        </row>
        <row r="147">
          <cell r="L147">
            <v>0</v>
          </cell>
          <cell r="Q147">
            <v>0</v>
          </cell>
          <cell r="S147">
            <v>0</v>
          </cell>
          <cell r="U147">
            <v>0</v>
          </cell>
          <cell r="W147">
            <v>0</v>
          </cell>
          <cell r="Y147">
            <v>0</v>
          </cell>
          <cell r="AA147">
            <v>0</v>
          </cell>
          <cell r="AC147">
            <v>0</v>
          </cell>
        </row>
        <row r="148">
          <cell r="L148">
            <v>0</v>
          </cell>
          <cell r="Q148">
            <v>0</v>
          </cell>
          <cell r="S148">
            <v>0</v>
          </cell>
          <cell r="U148">
            <v>0</v>
          </cell>
          <cell r="W148">
            <v>0</v>
          </cell>
          <cell r="Y148">
            <v>0</v>
          </cell>
          <cell r="AA148">
            <v>0</v>
          </cell>
          <cell r="AC148">
            <v>0</v>
          </cell>
        </row>
        <row r="149">
          <cell r="L149">
            <v>0</v>
          </cell>
          <cell r="Q149">
            <v>0</v>
          </cell>
          <cell r="S149">
            <v>0</v>
          </cell>
          <cell r="U149">
            <v>0</v>
          </cell>
          <cell r="W149">
            <v>0</v>
          </cell>
          <cell r="Y149">
            <v>0</v>
          </cell>
          <cell r="AA149">
            <v>0</v>
          </cell>
          <cell r="AC149">
            <v>0</v>
          </cell>
        </row>
        <row r="150">
          <cell r="L150">
            <v>0</v>
          </cell>
          <cell r="Q150">
            <v>0</v>
          </cell>
          <cell r="S150">
            <v>0</v>
          </cell>
          <cell r="U150">
            <v>0</v>
          </cell>
          <cell r="W150">
            <v>0</v>
          </cell>
          <cell r="Y150">
            <v>0</v>
          </cell>
          <cell r="AA150">
            <v>0</v>
          </cell>
          <cell r="AC150">
            <v>0</v>
          </cell>
        </row>
        <row r="151">
          <cell r="L151">
            <v>0</v>
          </cell>
          <cell r="Q151">
            <v>0</v>
          </cell>
          <cell r="S151">
            <v>0</v>
          </cell>
          <cell r="U151">
            <v>0</v>
          </cell>
          <cell r="W151">
            <v>0</v>
          </cell>
          <cell r="Y151">
            <v>0</v>
          </cell>
          <cell r="AA151">
            <v>0</v>
          </cell>
          <cell r="AC151">
            <v>0</v>
          </cell>
        </row>
        <row r="152">
          <cell r="L152">
            <v>1</v>
          </cell>
          <cell r="Q152">
            <v>0</v>
          </cell>
          <cell r="S152">
            <v>0</v>
          </cell>
          <cell r="U152">
            <v>0</v>
          </cell>
          <cell r="W152">
            <v>0</v>
          </cell>
          <cell r="Y152">
            <v>1</v>
          </cell>
          <cell r="AA152">
            <v>0</v>
          </cell>
          <cell r="AC152">
            <v>0</v>
          </cell>
        </row>
        <row r="153">
          <cell r="L153">
            <v>76</v>
          </cell>
          <cell r="Q153">
            <v>0</v>
          </cell>
          <cell r="S153">
            <v>0</v>
          </cell>
          <cell r="U153">
            <v>0</v>
          </cell>
          <cell r="W153">
            <v>76</v>
          </cell>
          <cell r="Y153">
            <v>0</v>
          </cell>
          <cell r="AA153">
            <v>0</v>
          </cell>
          <cell r="AC153">
            <v>0</v>
          </cell>
        </row>
        <row r="154">
          <cell r="L154">
            <v>0</v>
          </cell>
          <cell r="Q154">
            <v>0</v>
          </cell>
          <cell r="S154">
            <v>0</v>
          </cell>
          <cell r="U154">
            <v>0</v>
          </cell>
          <cell r="W154">
            <v>0</v>
          </cell>
          <cell r="Y154">
            <v>0</v>
          </cell>
          <cell r="AA154">
            <v>0</v>
          </cell>
          <cell r="AC154">
            <v>0</v>
          </cell>
        </row>
        <row r="155">
          <cell r="L155">
            <v>3</v>
          </cell>
          <cell r="Q155">
            <v>0</v>
          </cell>
          <cell r="S155">
            <v>0</v>
          </cell>
          <cell r="U155">
            <v>0</v>
          </cell>
          <cell r="W155">
            <v>0</v>
          </cell>
          <cell r="Y155">
            <v>3</v>
          </cell>
          <cell r="AA155">
            <v>0</v>
          </cell>
          <cell r="AC155">
            <v>0</v>
          </cell>
        </row>
        <row r="156">
          <cell r="L156">
            <v>3</v>
          </cell>
          <cell r="Q156">
            <v>0</v>
          </cell>
          <cell r="S156">
            <v>0</v>
          </cell>
          <cell r="U156">
            <v>0</v>
          </cell>
          <cell r="W156">
            <v>0</v>
          </cell>
          <cell r="Y156">
            <v>3</v>
          </cell>
          <cell r="AA156">
            <v>0</v>
          </cell>
          <cell r="AC156">
            <v>0</v>
          </cell>
        </row>
        <row r="157">
          <cell r="L157">
            <v>0</v>
          </cell>
          <cell r="Q157">
            <v>0</v>
          </cell>
          <cell r="S157">
            <v>0</v>
          </cell>
          <cell r="U157">
            <v>0</v>
          </cell>
          <cell r="W157">
            <v>0</v>
          </cell>
          <cell r="Y157">
            <v>0</v>
          </cell>
          <cell r="AA157">
            <v>0</v>
          </cell>
          <cell r="AC157">
            <v>0</v>
          </cell>
        </row>
        <row r="158">
          <cell r="L158">
            <v>0</v>
          </cell>
          <cell r="Q158">
            <v>0</v>
          </cell>
          <cell r="S158">
            <v>0</v>
          </cell>
          <cell r="U158">
            <v>0</v>
          </cell>
          <cell r="W158">
            <v>0</v>
          </cell>
          <cell r="Y158">
            <v>0</v>
          </cell>
          <cell r="AA158">
            <v>0</v>
          </cell>
          <cell r="AC158">
            <v>0</v>
          </cell>
        </row>
        <row r="159">
          <cell r="L159">
            <v>0</v>
          </cell>
          <cell r="Q159">
            <v>0</v>
          </cell>
          <cell r="S159">
            <v>0</v>
          </cell>
          <cell r="U159">
            <v>0</v>
          </cell>
          <cell r="W159">
            <v>0</v>
          </cell>
          <cell r="Y159">
            <v>0</v>
          </cell>
          <cell r="AA159">
            <v>0</v>
          </cell>
          <cell r="AC159">
            <v>0</v>
          </cell>
        </row>
        <row r="160">
          <cell r="L160">
            <v>0</v>
          </cell>
          <cell r="Q160">
            <v>0</v>
          </cell>
          <cell r="S160">
            <v>0</v>
          </cell>
          <cell r="U160">
            <v>0</v>
          </cell>
          <cell r="W160">
            <v>0</v>
          </cell>
          <cell r="Y160">
            <v>0</v>
          </cell>
          <cell r="AA160">
            <v>0</v>
          </cell>
          <cell r="AC160">
            <v>0</v>
          </cell>
        </row>
        <row r="161">
          <cell r="L161">
            <v>0</v>
          </cell>
          <cell r="Q161">
            <v>0</v>
          </cell>
          <cell r="S161">
            <v>0</v>
          </cell>
          <cell r="U161">
            <v>0</v>
          </cell>
          <cell r="W161">
            <v>0</v>
          </cell>
          <cell r="Y161">
            <v>0</v>
          </cell>
          <cell r="AA161">
            <v>0</v>
          </cell>
          <cell r="AC161">
            <v>0</v>
          </cell>
        </row>
        <row r="162">
          <cell r="L162">
            <v>0</v>
          </cell>
          <cell r="Q162">
            <v>0</v>
          </cell>
          <cell r="S162">
            <v>0</v>
          </cell>
          <cell r="U162">
            <v>0</v>
          </cell>
          <cell r="W162">
            <v>0</v>
          </cell>
          <cell r="Y162">
            <v>0</v>
          </cell>
          <cell r="AA162">
            <v>0</v>
          </cell>
          <cell r="AC162">
            <v>0</v>
          </cell>
        </row>
        <row r="163">
          <cell r="L163">
            <v>0</v>
          </cell>
          <cell r="Q163">
            <v>0</v>
          </cell>
          <cell r="S163">
            <v>0</v>
          </cell>
          <cell r="U163">
            <v>0</v>
          </cell>
          <cell r="W163">
            <v>0</v>
          </cell>
          <cell r="Y163">
            <v>0</v>
          </cell>
          <cell r="AA163">
            <v>0</v>
          </cell>
          <cell r="AC163">
            <v>0</v>
          </cell>
        </row>
        <row r="164">
          <cell r="L164">
            <v>2</v>
          </cell>
          <cell r="Q164">
            <v>0</v>
          </cell>
          <cell r="S164">
            <v>0</v>
          </cell>
          <cell r="U164">
            <v>0</v>
          </cell>
          <cell r="W164">
            <v>2</v>
          </cell>
          <cell r="Y164">
            <v>0</v>
          </cell>
          <cell r="AA164">
            <v>0</v>
          </cell>
          <cell r="AC164">
            <v>0</v>
          </cell>
        </row>
        <row r="165">
          <cell r="L165">
            <v>0</v>
          </cell>
          <cell r="Q165">
            <v>0</v>
          </cell>
          <cell r="S165">
            <v>0</v>
          </cell>
          <cell r="U165">
            <v>0</v>
          </cell>
          <cell r="W165">
            <v>0</v>
          </cell>
          <cell r="Y165">
            <v>0</v>
          </cell>
          <cell r="AA165">
            <v>0</v>
          </cell>
          <cell r="AC165">
            <v>0</v>
          </cell>
        </row>
        <row r="167">
          <cell r="L167">
            <v>9</v>
          </cell>
          <cell r="Q167">
            <v>0</v>
          </cell>
          <cell r="S167">
            <v>0</v>
          </cell>
          <cell r="U167">
            <v>0</v>
          </cell>
          <cell r="W167">
            <v>0</v>
          </cell>
          <cell r="Y167">
            <v>0</v>
          </cell>
          <cell r="AA167">
            <v>0</v>
          </cell>
          <cell r="AC167">
            <v>0</v>
          </cell>
        </row>
        <row r="168">
          <cell r="L168">
            <v>2</v>
          </cell>
          <cell r="Q168">
            <v>0</v>
          </cell>
          <cell r="S168">
            <v>0</v>
          </cell>
          <cell r="U168">
            <v>0</v>
          </cell>
          <cell r="W168">
            <v>0</v>
          </cell>
          <cell r="Y168">
            <v>0</v>
          </cell>
          <cell r="AA168">
            <v>0</v>
          </cell>
          <cell r="AC168">
            <v>0</v>
          </cell>
        </row>
        <row r="169">
          <cell r="L169">
            <v>3</v>
          </cell>
          <cell r="Q169">
            <v>0</v>
          </cell>
          <cell r="S169">
            <v>0</v>
          </cell>
          <cell r="U169">
            <v>0</v>
          </cell>
          <cell r="W169">
            <v>0</v>
          </cell>
          <cell r="Y169">
            <v>0</v>
          </cell>
          <cell r="AA169">
            <v>0</v>
          </cell>
          <cell r="AC169">
            <v>0</v>
          </cell>
        </row>
        <row r="170">
          <cell r="L170">
            <v>0</v>
          </cell>
          <cell r="Q170">
            <v>0</v>
          </cell>
          <cell r="S170">
            <v>0</v>
          </cell>
          <cell r="U170">
            <v>0</v>
          </cell>
          <cell r="W170">
            <v>0</v>
          </cell>
          <cell r="Y170">
            <v>0</v>
          </cell>
          <cell r="AA170">
            <v>0</v>
          </cell>
          <cell r="AC170">
            <v>0</v>
          </cell>
        </row>
        <row r="181">
          <cell r="L181">
            <v>162.36000000000001</v>
          </cell>
          <cell r="Q181">
            <v>0</v>
          </cell>
          <cell r="S181">
            <v>162.36000000000001</v>
          </cell>
          <cell r="U181">
            <v>0</v>
          </cell>
          <cell r="W181">
            <v>0</v>
          </cell>
          <cell r="Y181">
            <v>0</v>
          </cell>
          <cell r="AA181">
            <v>0</v>
          </cell>
          <cell r="AC181">
            <v>0</v>
          </cell>
        </row>
        <row r="182">
          <cell r="L182">
            <v>86.8</v>
          </cell>
          <cell r="Q182">
            <v>0</v>
          </cell>
          <cell r="S182">
            <v>86.8</v>
          </cell>
          <cell r="U182">
            <v>0</v>
          </cell>
          <cell r="W182">
            <v>0</v>
          </cell>
          <cell r="Y182">
            <v>0</v>
          </cell>
          <cell r="AA182">
            <v>0</v>
          </cell>
          <cell r="AC182">
            <v>0</v>
          </cell>
        </row>
        <row r="183">
          <cell r="L183">
            <v>21.6</v>
          </cell>
          <cell r="Q183">
            <v>0</v>
          </cell>
          <cell r="S183">
            <v>21.6</v>
          </cell>
          <cell r="U183">
            <v>0</v>
          </cell>
          <cell r="W183">
            <v>0</v>
          </cell>
          <cell r="Y183">
            <v>0</v>
          </cell>
          <cell r="AA183">
            <v>0</v>
          </cell>
          <cell r="AC183">
            <v>0</v>
          </cell>
        </row>
        <row r="184">
          <cell r="L184">
            <v>0</v>
          </cell>
          <cell r="Q184">
            <v>0</v>
          </cell>
          <cell r="S184">
            <v>0</v>
          </cell>
          <cell r="U184">
            <v>0</v>
          </cell>
          <cell r="W184">
            <v>0</v>
          </cell>
          <cell r="Y184">
            <v>0</v>
          </cell>
          <cell r="AA184">
            <v>0</v>
          </cell>
          <cell r="AC184">
            <v>0</v>
          </cell>
        </row>
        <row r="185">
          <cell r="L185">
            <v>273</v>
          </cell>
          <cell r="Q185">
            <v>0</v>
          </cell>
          <cell r="S185">
            <v>0</v>
          </cell>
          <cell r="U185">
            <v>0</v>
          </cell>
          <cell r="W185">
            <v>273</v>
          </cell>
          <cell r="Y185">
            <v>0</v>
          </cell>
          <cell r="AA185">
            <v>0</v>
          </cell>
          <cell r="AC185">
            <v>0</v>
          </cell>
        </row>
        <row r="186">
          <cell r="L186">
            <v>0</v>
          </cell>
          <cell r="Q186">
            <v>0</v>
          </cell>
          <cell r="S186">
            <v>0</v>
          </cell>
          <cell r="U186">
            <v>0</v>
          </cell>
          <cell r="W186">
            <v>0</v>
          </cell>
          <cell r="Y186">
            <v>0</v>
          </cell>
          <cell r="AA186">
            <v>0</v>
          </cell>
          <cell r="AC186">
            <v>0</v>
          </cell>
        </row>
        <row r="187">
          <cell r="L187">
            <v>1</v>
          </cell>
          <cell r="Q187">
            <v>0</v>
          </cell>
          <cell r="S187">
            <v>0</v>
          </cell>
          <cell r="U187">
            <v>0</v>
          </cell>
          <cell r="W187">
            <v>1</v>
          </cell>
          <cell r="Y187">
            <v>0</v>
          </cell>
          <cell r="AA187">
            <v>0</v>
          </cell>
          <cell r="AC187">
            <v>0</v>
          </cell>
        </row>
        <row r="188">
          <cell r="L188">
            <v>1</v>
          </cell>
          <cell r="Q188">
            <v>0</v>
          </cell>
          <cell r="S188">
            <v>0</v>
          </cell>
          <cell r="U188">
            <v>0</v>
          </cell>
          <cell r="W188">
            <v>1</v>
          </cell>
          <cell r="Y188">
            <v>0</v>
          </cell>
          <cell r="AA188">
            <v>0</v>
          </cell>
          <cell r="AC188">
            <v>0</v>
          </cell>
        </row>
        <row r="189">
          <cell r="L189">
            <v>1</v>
          </cell>
          <cell r="Q189">
            <v>0</v>
          </cell>
          <cell r="S189">
            <v>0</v>
          </cell>
          <cell r="U189">
            <v>0</v>
          </cell>
          <cell r="W189">
            <v>1</v>
          </cell>
          <cell r="Y189">
            <v>0</v>
          </cell>
          <cell r="AA189">
            <v>0</v>
          </cell>
          <cell r="AC189">
            <v>0</v>
          </cell>
        </row>
        <row r="190">
          <cell r="L190">
            <v>0</v>
          </cell>
          <cell r="Q190">
            <v>0</v>
          </cell>
          <cell r="S190">
            <v>0</v>
          </cell>
          <cell r="U190">
            <v>0</v>
          </cell>
          <cell r="W190">
            <v>0</v>
          </cell>
          <cell r="Y190">
            <v>0</v>
          </cell>
          <cell r="AA190">
            <v>0</v>
          </cell>
          <cell r="AC190">
            <v>0</v>
          </cell>
        </row>
        <row r="191">
          <cell r="L191">
            <v>50</v>
          </cell>
          <cell r="Q191">
            <v>0</v>
          </cell>
          <cell r="S191">
            <v>0</v>
          </cell>
          <cell r="U191">
            <v>0</v>
          </cell>
          <cell r="W191">
            <v>50</v>
          </cell>
          <cell r="Y191">
            <v>0</v>
          </cell>
          <cell r="AA191">
            <v>0</v>
          </cell>
          <cell r="AC191">
            <v>0</v>
          </cell>
        </row>
        <row r="192">
          <cell r="L192">
            <v>1</v>
          </cell>
          <cell r="Q192">
            <v>0</v>
          </cell>
          <cell r="S192">
            <v>0</v>
          </cell>
          <cell r="U192">
            <v>0</v>
          </cell>
          <cell r="W192">
            <v>1</v>
          </cell>
          <cell r="Y192">
            <v>0</v>
          </cell>
          <cell r="AA192">
            <v>0</v>
          </cell>
          <cell r="AC192">
            <v>0</v>
          </cell>
        </row>
        <row r="193">
          <cell r="L193">
            <v>486.89</v>
          </cell>
          <cell r="Q193">
            <v>0</v>
          </cell>
          <cell r="S193">
            <v>0</v>
          </cell>
          <cell r="U193">
            <v>480.59</v>
          </cell>
          <cell r="W193">
            <v>6.3</v>
          </cell>
          <cell r="Y193">
            <v>0</v>
          </cell>
          <cell r="AA193">
            <v>0</v>
          </cell>
          <cell r="AC193">
            <v>0</v>
          </cell>
        </row>
        <row r="194">
          <cell r="L194">
            <v>1011.76</v>
          </cell>
          <cell r="Q194">
            <v>0</v>
          </cell>
          <cell r="S194">
            <v>0</v>
          </cell>
          <cell r="U194">
            <v>998.67</v>
          </cell>
          <cell r="W194">
            <v>13.09</v>
          </cell>
          <cell r="Y194">
            <v>0</v>
          </cell>
          <cell r="AA194">
            <v>0</v>
          </cell>
          <cell r="AC194">
            <v>0</v>
          </cell>
        </row>
        <row r="195">
          <cell r="L195">
            <v>0</v>
          </cell>
          <cell r="Q195">
            <v>0</v>
          </cell>
          <cell r="S195">
            <v>0</v>
          </cell>
          <cell r="U195">
            <v>0</v>
          </cell>
          <cell r="W195">
            <v>0</v>
          </cell>
          <cell r="Y195">
            <v>0</v>
          </cell>
          <cell r="AA195">
            <v>0</v>
          </cell>
          <cell r="AC195">
            <v>0</v>
          </cell>
        </row>
        <row r="196">
          <cell r="L196">
            <v>333.24</v>
          </cell>
          <cell r="Q196">
            <v>0</v>
          </cell>
          <cell r="S196">
            <v>232.61</v>
          </cell>
          <cell r="U196">
            <v>96.6</v>
          </cell>
          <cell r="W196">
            <v>4.03</v>
          </cell>
          <cell r="Y196">
            <v>0</v>
          </cell>
          <cell r="AA196">
            <v>0</v>
          </cell>
          <cell r="AC196">
            <v>0</v>
          </cell>
        </row>
        <row r="197">
          <cell r="L197">
            <v>0</v>
          </cell>
          <cell r="Q197">
            <v>0</v>
          </cell>
          <cell r="S197">
            <v>0</v>
          </cell>
          <cell r="U197">
            <v>0</v>
          </cell>
          <cell r="W197">
            <v>0</v>
          </cell>
          <cell r="Y197">
            <v>0</v>
          </cell>
          <cell r="AA197">
            <v>0</v>
          </cell>
          <cell r="AC197">
            <v>0</v>
          </cell>
        </row>
        <row r="198">
          <cell r="L198">
            <v>0</v>
          </cell>
          <cell r="Q198">
            <v>0</v>
          </cell>
          <cell r="S198">
            <v>0</v>
          </cell>
          <cell r="U198">
            <v>0</v>
          </cell>
          <cell r="W198">
            <v>0</v>
          </cell>
          <cell r="Y198">
            <v>0</v>
          </cell>
          <cell r="AA198">
            <v>0</v>
          </cell>
          <cell r="AC198">
            <v>0</v>
          </cell>
        </row>
        <row r="199">
          <cell r="L199">
            <v>0</v>
          </cell>
          <cell r="Q199">
            <v>0</v>
          </cell>
          <cell r="S199">
            <v>0</v>
          </cell>
          <cell r="U199">
            <v>0</v>
          </cell>
          <cell r="W199">
            <v>0</v>
          </cell>
          <cell r="Y199">
            <v>0</v>
          </cell>
          <cell r="AA199">
            <v>0</v>
          </cell>
          <cell r="AC199">
            <v>0</v>
          </cell>
        </row>
        <row r="200">
          <cell r="L200">
            <v>0</v>
          </cell>
          <cell r="Q200">
            <v>0</v>
          </cell>
          <cell r="S200">
            <v>0</v>
          </cell>
          <cell r="U200">
            <v>0</v>
          </cell>
          <cell r="W200">
            <v>0</v>
          </cell>
          <cell r="Y200">
            <v>0</v>
          </cell>
          <cell r="AA200">
            <v>0</v>
          </cell>
          <cell r="AC200">
            <v>0</v>
          </cell>
        </row>
        <row r="201">
          <cell r="L201">
            <v>0</v>
          </cell>
          <cell r="Q201">
            <v>0</v>
          </cell>
          <cell r="S201">
            <v>0</v>
          </cell>
          <cell r="U201">
            <v>0</v>
          </cell>
          <cell r="W201">
            <v>0</v>
          </cell>
          <cell r="Y201">
            <v>0</v>
          </cell>
          <cell r="AA201">
            <v>0</v>
          </cell>
          <cell r="AC201">
            <v>0</v>
          </cell>
        </row>
        <row r="202">
          <cell r="L202">
            <v>4</v>
          </cell>
          <cell r="Q202">
            <v>0</v>
          </cell>
          <cell r="S202">
            <v>0</v>
          </cell>
          <cell r="U202">
            <v>0</v>
          </cell>
          <cell r="W202">
            <v>4</v>
          </cell>
          <cell r="Y202">
            <v>0</v>
          </cell>
          <cell r="AA202">
            <v>0</v>
          </cell>
          <cell r="AC202">
            <v>0</v>
          </cell>
        </row>
        <row r="203">
          <cell r="L203">
            <v>0</v>
          </cell>
          <cell r="Q203">
            <v>0</v>
          </cell>
          <cell r="S203">
            <v>0</v>
          </cell>
          <cell r="U203">
            <v>0</v>
          </cell>
          <cell r="W203">
            <v>0</v>
          </cell>
          <cell r="Y203">
            <v>0</v>
          </cell>
          <cell r="AA203">
            <v>0</v>
          </cell>
          <cell r="AC203">
            <v>0</v>
          </cell>
        </row>
        <row r="204">
          <cell r="L204">
            <v>1</v>
          </cell>
          <cell r="Q204">
            <v>0</v>
          </cell>
          <cell r="S204">
            <v>0</v>
          </cell>
          <cell r="U204">
            <v>0</v>
          </cell>
          <cell r="W204">
            <v>0</v>
          </cell>
          <cell r="Y204">
            <v>0</v>
          </cell>
          <cell r="AA204">
            <v>1</v>
          </cell>
          <cell r="AC204">
            <v>0</v>
          </cell>
        </row>
        <row r="205">
          <cell r="L205">
            <v>2</v>
          </cell>
          <cell r="Q205">
            <v>0</v>
          </cell>
          <cell r="S205">
            <v>0</v>
          </cell>
          <cell r="U205">
            <v>0</v>
          </cell>
          <cell r="W205">
            <v>0</v>
          </cell>
          <cell r="Y205">
            <v>2</v>
          </cell>
          <cell r="AA205">
            <v>0</v>
          </cell>
          <cell r="AC205">
            <v>0</v>
          </cell>
        </row>
        <row r="206">
          <cell r="L206">
            <v>0</v>
          </cell>
          <cell r="Q206">
            <v>0</v>
          </cell>
          <cell r="S206">
            <v>0</v>
          </cell>
          <cell r="U206">
            <v>0</v>
          </cell>
          <cell r="W206">
            <v>0</v>
          </cell>
          <cell r="Y206">
            <v>0</v>
          </cell>
          <cell r="AA206">
            <v>0</v>
          </cell>
          <cell r="AC206">
            <v>0</v>
          </cell>
        </row>
        <row r="207">
          <cell r="L207">
            <v>0</v>
          </cell>
          <cell r="Q207">
            <v>0</v>
          </cell>
          <cell r="S207">
            <v>0</v>
          </cell>
          <cell r="U207">
            <v>0</v>
          </cell>
          <cell r="W207">
            <v>0</v>
          </cell>
          <cell r="Y207">
            <v>0</v>
          </cell>
          <cell r="AA207">
            <v>0</v>
          </cell>
          <cell r="AC207">
            <v>0</v>
          </cell>
        </row>
        <row r="208">
          <cell r="L208">
            <v>0</v>
          </cell>
          <cell r="Q208">
            <v>0</v>
          </cell>
          <cell r="S208">
            <v>0</v>
          </cell>
          <cell r="U208">
            <v>0</v>
          </cell>
          <cell r="W208">
            <v>0</v>
          </cell>
          <cell r="Y208">
            <v>0</v>
          </cell>
          <cell r="AA208">
            <v>0</v>
          </cell>
          <cell r="AC208">
            <v>0</v>
          </cell>
        </row>
        <row r="209">
          <cell r="L209">
            <v>0</v>
          </cell>
          <cell r="Q209">
            <v>0</v>
          </cell>
          <cell r="S209">
            <v>0</v>
          </cell>
          <cell r="U209">
            <v>0</v>
          </cell>
          <cell r="W209">
            <v>0</v>
          </cell>
          <cell r="Y209">
            <v>0</v>
          </cell>
          <cell r="AA209">
            <v>0</v>
          </cell>
          <cell r="AC209">
            <v>0</v>
          </cell>
        </row>
        <row r="210">
          <cell r="L210">
            <v>1</v>
          </cell>
          <cell r="Q210">
            <v>0</v>
          </cell>
          <cell r="S210">
            <v>0</v>
          </cell>
          <cell r="U210">
            <v>0</v>
          </cell>
          <cell r="W210">
            <v>0</v>
          </cell>
          <cell r="Y210">
            <v>0</v>
          </cell>
          <cell r="AA210">
            <v>0</v>
          </cell>
          <cell r="AC210">
            <v>0</v>
          </cell>
        </row>
        <row r="211">
          <cell r="L211">
            <v>0</v>
          </cell>
          <cell r="Q211">
            <v>0</v>
          </cell>
          <cell r="S211">
            <v>0</v>
          </cell>
          <cell r="U211">
            <v>0</v>
          </cell>
          <cell r="W211">
            <v>0</v>
          </cell>
          <cell r="Y211">
            <v>0</v>
          </cell>
          <cell r="AA211">
            <v>0</v>
          </cell>
          <cell r="AC211">
            <v>0</v>
          </cell>
        </row>
        <row r="212">
          <cell r="L212">
            <v>0</v>
          </cell>
          <cell r="Q212">
            <v>0</v>
          </cell>
          <cell r="S212">
            <v>0</v>
          </cell>
          <cell r="U212">
            <v>0</v>
          </cell>
          <cell r="W212">
            <v>0</v>
          </cell>
          <cell r="Y212">
            <v>0</v>
          </cell>
          <cell r="AA212">
            <v>0</v>
          </cell>
          <cell r="AC212">
            <v>0</v>
          </cell>
        </row>
        <row r="213">
          <cell r="L213">
            <v>0</v>
          </cell>
          <cell r="Q213">
            <v>0</v>
          </cell>
          <cell r="S213">
            <v>0</v>
          </cell>
          <cell r="U213">
            <v>0</v>
          </cell>
          <cell r="W213">
            <v>0</v>
          </cell>
          <cell r="Y213">
            <v>0</v>
          </cell>
          <cell r="AA213">
            <v>0</v>
          </cell>
          <cell r="AC213">
            <v>0</v>
          </cell>
        </row>
        <row r="214">
          <cell r="L214">
            <v>0</v>
          </cell>
          <cell r="Q214">
            <v>0</v>
          </cell>
          <cell r="S214">
            <v>0</v>
          </cell>
          <cell r="U214">
            <v>0</v>
          </cell>
          <cell r="W214">
            <v>0</v>
          </cell>
          <cell r="Y214">
            <v>0</v>
          </cell>
          <cell r="AA214">
            <v>0</v>
          </cell>
          <cell r="AC214">
            <v>0</v>
          </cell>
        </row>
        <row r="215">
          <cell r="L215">
            <v>0</v>
          </cell>
          <cell r="Q215">
            <v>0</v>
          </cell>
          <cell r="S215">
            <v>0</v>
          </cell>
          <cell r="U215">
            <v>0</v>
          </cell>
          <cell r="W215">
            <v>0</v>
          </cell>
          <cell r="Y215">
            <v>0</v>
          </cell>
          <cell r="AA215">
            <v>0</v>
          </cell>
          <cell r="AC215">
            <v>0</v>
          </cell>
        </row>
        <row r="216">
          <cell r="L216">
            <v>0</v>
          </cell>
          <cell r="Q216">
            <v>0</v>
          </cell>
          <cell r="S216">
            <v>0</v>
          </cell>
          <cell r="U216">
            <v>0</v>
          </cell>
          <cell r="W216">
            <v>0</v>
          </cell>
          <cell r="Y216">
            <v>0</v>
          </cell>
          <cell r="AA216">
            <v>0</v>
          </cell>
          <cell r="AC216">
            <v>0</v>
          </cell>
        </row>
        <row r="217">
          <cell r="L217">
            <v>0</v>
          </cell>
          <cell r="Q217">
            <v>0</v>
          </cell>
          <cell r="S217">
            <v>0</v>
          </cell>
          <cell r="U217">
            <v>0</v>
          </cell>
          <cell r="W217">
            <v>0</v>
          </cell>
          <cell r="Y217">
            <v>0</v>
          </cell>
          <cell r="AA217">
            <v>0</v>
          </cell>
          <cell r="AC217">
            <v>0</v>
          </cell>
        </row>
        <row r="218">
          <cell r="L218">
            <v>0</v>
          </cell>
          <cell r="Q218">
            <v>0</v>
          </cell>
          <cell r="S218">
            <v>0</v>
          </cell>
          <cell r="U218">
            <v>0</v>
          </cell>
          <cell r="W218">
            <v>0</v>
          </cell>
          <cell r="Y218">
            <v>0</v>
          </cell>
          <cell r="AA218">
            <v>0</v>
          </cell>
          <cell r="AC218">
            <v>0</v>
          </cell>
        </row>
        <row r="219">
          <cell r="L219">
            <v>0</v>
          </cell>
          <cell r="Q219">
            <v>0</v>
          </cell>
          <cell r="S219">
            <v>0</v>
          </cell>
          <cell r="U219">
            <v>0</v>
          </cell>
          <cell r="W219">
            <v>0</v>
          </cell>
          <cell r="Y219">
            <v>0</v>
          </cell>
          <cell r="AA219">
            <v>0</v>
          </cell>
          <cell r="AC219">
            <v>0</v>
          </cell>
        </row>
        <row r="220">
          <cell r="L220">
            <v>0</v>
          </cell>
          <cell r="Q220">
            <v>0</v>
          </cell>
          <cell r="S220">
            <v>0</v>
          </cell>
          <cell r="U220">
            <v>0</v>
          </cell>
          <cell r="W220">
            <v>0</v>
          </cell>
          <cell r="Y220">
            <v>0</v>
          </cell>
          <cell r="AA220">
            <v>0</v>
          </cell>
          <cell r="AC220">
            <v>0</v>
          </cell>
        </row>
        <row r="221">
          <cell r="L221">
            <v>1</v>
          </cell>
          <cell r="Q221">
            <v>0</v>
          </cell>
          <cell r="S221">
            <v>0</v>
          </cell>
          <cell r="U221">
            <v>1</v>
          </cell>
          <cell r="W221">
            <v>0</v>
          </cell>
          <cell r="Y221">
            <v>0</v>
          </cell>
          <cell r="AA221">
            <v>0</v>
          </cell>
          <cell r="AC221">
            <v>0</v>
          </cell>
        </row>
        <row r="222">
          <cell r="L222">
            <v>1</v>
          </cell>
          <cell r="Q222">
            <v>0</v>
          </cell>
          <cell r="S222">
            <v>0</v>
          </cell>
          <cell r="U222">
            <v>1</v>
          </cell>
          <cell r="W222">
            <v>0</v>
          </cell>
          <cell r="Y222">
            <v>0</v>
          </cell>
          <cell r="AA222">
            <v>0</v>
          </cell>
          <cell r="AC222">
            <v>0</v>
          </cell>
        </row>
        <row r="223">
          <cell r="L223">
            <v>0</v>
          </cell>
          <cell r="Q223">
            <v>0</v>
          </cell>
          <cell r="S223">
            <v>0</v>
          </cell>
          <cell r="U223">
            <v>0</v>
          </cell>
          <cell r="W223">
            <v>0</v>
          </cell>
          <cell r="Y223">
            <v>0</v>
          </cell>
          <cell r="AA223">
            <v>0</v>
          </cell>
          <cell r="AC223">
            <v>0</v>
          </cell>
        </row>
        <row r="224">
          <cell r="L224">
            <v>0</v>
          </cell>
          <cell r="Q224">
            <v>0</v>
          </cell>
          <cell r="S224">
            <v>0</v>
          </cell>
          <cell r="U224">
            <v>0</v>
          </cell>
          <cell r="W224">
            <v>0</v>
          </cell>
          <cell r="Y224">
            <v>0</v>
          </cell>
          <cell r="AA224">
            <v>0</v>
          </cell>
          <cell r="AC224">
            <v>0</v>
          </cell>
        </row>
        <row r="225">
          <cell r="L225">
            <v>0</v>
          </cell>
          <cell r="Q225">
            <v>0</v>
          </cell>
          <cell r="S225">
            <v>0</v>
          </cell>
          <cell r="U225">
            <v>0</v>
          </cell>
          <cell r="W225">
            <v>0</v>
          </cell>
          <cell r="Y225">
            <v>0</v>
          </cell>
          <cell r="AA225">
            <v>0</v>
          </cell>
          <cell r="AC225">
            <v>0</v>
          </cell>
        </row>
        <row r="226">
          <cell r="L226">
            <v>0</v>
          </cell>
          <cell r="Q226">
            <v>0</v>
          </cell>
          <cell r="S226">
            <v>0</v>
          </cell>
          <cell r="U226">
            <v>0</v>
          </cell>
          <cell r="W226">
            <v>0</v>
          </cell>
          <cell r="Y226">
            <v>0</v>
          </cell>
          <cell r="AA226">
            <v>0</v>
          </cell>
          <cell r="AC226">
            <v>0</v>
          </cell>
        </row>
        <row r="227">
          <cell r="L227">
            <v>0</v>
          </cell>
          <cell r="Q227">
            <v>0</v>
          </cell>
          <cell r="S227">
            <v>0</v>
          </cell>
          <cell r="U227">
            <v>0</v>
          </cell>
          <cell r="W227">
            <v>0</v>
          </cell>
          <cell r="Y227">
            <v>0</v>
          </cell>
          <cell r="AA227">
            <v>0</v>
          </cell>
          <cell r="AC227">
            <v>0</v>
          </cell>
        </row>
        <row r="228">
          <cell r="L228">
            <v>0</v>
          </cell>
          <cell r="Q228">
            <v>0</v>
          </cell>
          <cell r="S228">
            <v>0</v>
          </cell>
          <cell r="U228">
            <v>0</v>
          </cell>
          <cell r="W228">
            <v>0</v>
          </cell>
          <cell r="Y228">
            <v>0</v>
          </cell>
          <cell r="AA228">
            <v>0</v>
          </cell>
          <cell r="AC228">
            <v>0</v>
          </cell>
        </row>
        <row r="229">
          <cell r="L229">
            <v>0</v>
          </cell>
          <cell r="Q229">
            <v>0</v>
          </cell>
          <cell r="S229">
            <v>0</v>
          </cell>
          <cell r="U229">
            <v>0</v>
          </cell>
          <cell r="W229">
            <v>0</v>
          </cell>
          <cell r="Y229">
            <v>0</v>
          </cell>
          <cell r="AA229">
            <v>0</v>
          </cell>
          <cell r="AC229">
            <v>0</v>
          </cell>
        </row>
        <row r="230">
          <cell r="L230">
            <v>0</v>
          </cell>
          <cell r="Q230">
            <v>0</v>
          </cell>
          <cell r="S230">
            <v>0</v>
          </cell>
          <cell r="U230">
            <v>0</v>
          </cell>
          <cell r="W230">
            <v>0</v>
          </cell>
          <cell r="Y230">
            <v>0</v>
          </cell>
          <cell r="AA230">
            <v>0</v>
          </cell>
          <cell r="AC230">
            <v>0</v>
          </cell>
        </row>
        <row r="231">
          <cell r="L231">
            <v>0</v>
          </cell>
          <cell r="Q231">
            <v>0</v>
          </cell>
          <cell r="S231">
            <v>0</v>
          </cell>
          <cell r="U231">
            <v>0</v>
          </cell>
          <cell r="W231">
            <v>0</v>
          </cell>
          <cell r="Y231">
            <v>0</v>
          </cell>
          <cell r="AA231">
            <v>0</v>
          </cell>
          <cell r="AC231">
            <v>0</v>
          </cell>
        </row>
        <row r="232">
          <cell r="L232">
            <v>0</v>
          </cell>
          <cell r="Q232">
            <v>0</v>
          </cell>
          <cell r="S232">
            <v>0</v>
          </cell>
          <cell r="U232">
            <v>0</v>
          </cell>
          <cell r="W232">
            <v>0</v>
          </cell>
          <cell r="Y232">
            <v>0</v>
          </cell>
          <cell r="AA232">
            <v>0</v>
          </cell>
          <cell r="AC232">
            <v>0</v>
          </cell>
        </row>
        <row r="233">
          <cell r="L233">
            <v>0</v>
          </cell>
          <cell r="Q233">
            <v>0</v>
          </cell>
          <cell r="S233">
            <v>0</v>
          </cell>
          <cell r="U233">
            <v>0</v>
          </cell>
          <cell r="W233">
            <v>0</v>
          </cell>
          <cell r="Y233">
            <v>0</v>
          </cell>
          <cell r="AA233">
            <v>0</v>
          </cell>
          <cell r="AC233">
            <v>0</v>
          </cell>
        </row>
        <row r="234">
          <cell r="L234">
            <v>0</v>
          </cell>
          <cell r="Q234">
            <v>0</v>
          </cell>
          <cell r="S234">
            <v>0</v>
          </cell>
          <cell r="U234">
            <v>0</v>
          </cell>
          <cell r="W234">
            <v>0</v>
          </cell>
          <cell r="Y234">
            <v>0</v>
          </cell>
          <cell r="AA234">
            <v>0</v>
          </cell>
          <cell r="AC234">
            <v>0</v>
          </cell>
        </row>
        <row r="235">
          <cell r="L235">
            <v>0</v>
          </cell>
          <cell r="Q235">
            <v>0</v>
          </cell>
          <cell r="S235">
            <v>0</v>
          </cell>
          <cell r="U235">
            <v>0</v>
          </cell>
          <cell r="W235">
            <v>0</v>
          </cell>
          <cell r="Y235">
            <v>0</v>
          </cell>
          <cell r="AA235">
            <v>0</v>
          </cell>
          <cell r="AC235">
            <v>0</v>
          </cell>
        </row>
        <row r="236">
          <cell r="L236">
            <v>0</v>
          </cell>
          <cell r="Q236">
            <v>0</v>
          </cell>
          <cell r="S236">
            <v>0</v>
          </cell>
          <cell r="U236">
            <v>0</v>
          </cell>
          <cell r="W236">
            <v>0</v>
          </cell>
          <cell r="Y236">
            <v>0</v>
          </cell>
          <cell r="AA236">
            <v>0</v>
          </cell>
          <cell r="AC236">
            <v>0</v>
          </cell>
        </row>
        <row r="237">
          <cell r="L237">
            <v>0</v>
          </cell>
          <cell r="Q237">
            <v>0</v>
          </cell>
          <cell r="S237">
            <v>0</v>
          </cell>
          <cell r="U237">
            <v>0</v>
          </cell>
          <cell r="W237">
            <v>0</v>
          </cell>
          <cell r="Y237">
            <v>0</v>
          </cell>
          <cell r="AA237">
            <v>0</v>
          </cell>
          <cell r="AC237">
            <v>0</v>
          </cell>
        </row>
        <row r="238">
          <cell r="L238">
            <v>0</v>
          </cell>
          <cell r="Q238">
            <v>0</v>
          </cell>
          <cell r="S238">
            <v>0</v>
          </cell>
          <cell r="U238">
            <v>0</v>
          </cell>
          <cell r="W238">
            <v>0</v>
          </cell>
          <cell r="Y238">
            <v>0</v>
          </cell>
          <cell r="AA238">
            <v>0</v>
          </cell>
          <cell r="AC238">
            <v>0</v>
          </cell>
        </row>
        <row r="239">
          <cell r="L239">
            <v>0</v>
          </cell>
          <cell r="Q239">
            <v>0</v>
          </cell>
          <cell r="S239">
            <v>0</v>
          </cell>
          <cell r="U239">
            <v>0</v>
          </cell>
          <cell r="W239">
            <v>0</v>
          </cell>
          <cell r="Y239">
            <v>0</v>
          </cell>
          <cell r="AA239">
            <v>0</v>
          </cell>
          <cell r="AC239">
            <v>0</v>
          </cell>
        </row>
        <row r="240">
          <cell r="L240">
            <v>0</v>
          </cell>
          <cell r="Q240">
            <v>0</v>
          </cell>
          <cell r="S240">
            <v>0</v>
          </cell>
          <cell r="U240">
            <v>0</v>
          </cell>
          <cell r="W240">
            <v>0</v>
          </cell>
          <cell r="Y240">
            <v>0</v>
          </cell>
          <cell r="AA240">
            <v>0</v>
          </cell>
          <cell r="AC240">
            <v>0</v>
          </cell>
        </row>
        <row r="241">
          <cell r="L241">
            <v>0</v>
          </cell>
          <cell r="Q241">
            <v>0</v>
          </cell>
          <cell r="S241">
            <v>0</v>
          </cell>
          <cell r="U241">
            <v>0</v>
          </cell>
          <cell r="W241">
            <v>0</v>
          </cell>
          <cell r="Y241">
            <v>0</v>
          </cell>
          <cell r="AA241">
            <v>0</v>
          </cell>
          <cell r="AC241">
            <v>0</v>
          </cell>
        </row>
        <row r="242">
          <cell r="L242">
            <v>0</v>
          </cell>
          <cell r="Q242">
            <v>0</v>
          </cell>
          <cell r="S242">
            <v>0</v>
          </cell>
          <cell r="U242">
            <v>0</v>
          </cell>
          <cell r="W242">
            <v>0</v>
          </cell>
          <cell r="Y242">
            <v>0</v>
          </cell>
          <cell r="AA242">
            <v>0</v>
          </cell>
          <cell r="AC242">
            <v>0</v>
          </cell>
        </row>
        <row r="243">
          <cell r="L243">
            <v>0</v>
          </cell>
          <cell r="Q243">
            <v>0</v>
          </cell>
          <cell r="S243">
            <v>0</v>
          </cell>
          <cell r="U243">
            <v>0</v>
          </cell>
          <cell r="W243">
            <v>0</v>
          </cell>
          <cell r="Y243">
            <v>0</v>
          </cell>
          <cell r="AA243">
            <v>0</v>
          </cell>
          <cell r="AC243">
            <v>0</v>
          </cell>
        </row>
        <row r="244">
          <cell r="L244">
            <v>0</v>
          </cell>
          <cell r="Q244">
            <v>0</v>
          </cell>
          <cell r="S244">
            <v>0</v>
          </cell>
          <cell r="U244">
            <v>0</v>
          </cell>
          <cell r="W244">
            <v>0</v>
          </cell>
          <cell r="Y244">
            <v>0</v>
          </cell>
          <cell r="AA244">
            <v>0</v>
          </cell>
          <cell r="AC244">
            <v>0</v>
          </cell>
        </row>
        <row r="245">
          <cell r="L245">
            <v>0</v>
          </cell>
          <cell r="Q245">
            <v>0</v>
          </cell>
          <cell r="S245">
            <v>0</v>
          </cell>
          <cell r="U245">
            <v>0</v>
          </cell>
          <cell r="W245">
            <v>0</v>
          </cell>
          <cell r="Y245">
            <v>0</v>
          </cell>
          <cell r="AA245">
            <v>0</v>
          </cell>
          <cell r="AC245">
            <v>0</v>
          </cell>
        </row>
        <row r="246">
          <cell r="L246">
            <v>0</v>
          </cell>
          <cell r="Q246">
            <v>0</v>
          </cell>
          <cell r="S246">
            <v>0</v>
          </cell>
          <cell r="U246">
            <v>0</v>
          </cell>
          <cell r="W246">
            <v>0</v>
          </cell>
          <cell r="Y246">
            <v>0</v>
          </cell>
          <cell r="AA246">
            <v>0</v>
          </cell>
          <cell r="AC246">
            <v>0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3"/>
      <sheetName val="CORTE OBRA 1"/>
      <sheetName val="LIQUIDACION"/>
      <sheetName val="PLANILLA 1"/>
      <sheetName val="LIQUIDACION PAGO 2"/>
      <sheetName val="PLANILLA PAGO 2"/>
      <sheetName val="CORTE 2"/>
      <sheetName val="Hoja4"/>
      <sheetName val="LIQUIDACION PAGO 3"/>
      <sheetName val="Hoja2"/>
      <sheetName val="Hoja1"/>
      <sheetName val="planilla"/>
      <sheetName val="corte 5"/>
      <sheetName val="planilla corte 5"/>
      <sheetName val="interventoria 5"/>
      <sheetName val="planilla 5 in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AP5">
            <v>563844089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DD0E-0BF8-4580-8EA2-5ACD682D39EA}">
  <sheetPr filterMode="1">
    <tabColor rgb="FFFFC000"/>
  </sheetPr>
  <dimension ref="B3:AP293"/>
  <sheetViews>
    <sheetView view="pageBreakPreview" topLeftCell="O249" zoomScaleNormal="100" zoomScaleSheetLayoutView="100" workbookViewId="0">
      <selection activeCell="G9" sqref="G9"/>
    </sheetView>
  </sheetViews>
  <sheetFormatPr baseColWidth="10" defaultRowHeight="11.25"/>
  <cols>
    <col min="1" max="1" width="2" style="3" customWidth="1"/>
    <col min="2" max="2" width="7" style="1" customWidth="1"/>
    <col min="3" max="3" width="7.140625" style="1" customWidth="1"/>
    <col min="4" max="5" width="3.42578125" style="1" customWidth="1"/>
    <col min="6" max="6" width="7.28515625" style="1" customWidth="1"/>
    <col min="7" max="7" width="57.85546875" style="3" customWidth="1"/>
    <col min="8" max="8" width="7.28515625" style="3" customWidth="1"/>
    <col min="9" max="9" width="9.42578125" style="3" customWidth="1"/>
    <col min="10" max="10" width="16.42578125" style="3" customWidth="1"/>
    <col min="11" max="11" width="18.140625" style="3" customWidth="1"/>
    <col min="12" max="12" width="10.28515625" style="3" hidden="1" customWidth="1"/>
    <col min="13" max="13" width="9.28515625" style="3" bestFit="1" customWidth="1"/>
    <col min="14" max="14" width="18.7109375" style="3" bestFit="1" customWidth="1"/>
    <col min="15" max="15" width="13" style="3" customWidth="1"/>
    <col min="16" max="16" width="18" style="3" customWidth="1"/>
    <col min="17" max="17" width="10.42578125" style="3" customWidth="1"/>
    <col min="18" max="18" width="16.42578125" style="3" customWidth="1"/>
    <col min="19" max="19" width="9.85546875" style="3" customWidth="1"/>
    <col min="20" max="20" width="16.85546875" style="4" customWidth="1"/>
    <col min="21" max="21" width="9" style="3" customWidth="1"/>
    <col min="22" max="22" width="16.42578125" style="3" bestFit="1" customWidth="1"/>
    <col min="23" max="23" width="9" style="3" customWidth="1"/>
    <col min="24" max="24" width="17.85546875" style="3" customWidth="1"/>
    <col min="25" max="25" width="9.140625" style="3" customWidth="1"/>
    <col min="26" max="26" width="16.42578125" style="3" customWidth="1"/>
    <col min="27" max="27" width="9" style="3" customWidth="1"/>
    <col min="28" max="28" width="18.140625" style="3" customWidth="1"/>
    <col min="29" max="29" width="5.28515625" style="3" hidden="1" customWidth="1"/>
    <col min="30" max="30" width="14.42578125" style="3" hidden="1" customWidth="1"/>
    <col min="31" max="31" width="10.28515625" style="3" customWidth="1"/>
    <col min="32" max="32" width="18.42578125" style="3" customWidth="1"/>
    <col min="33" max="33" width="7.140625" style="5" customWidth="1"/>
    <col min="34" max="34" width="7.28515625" style="5" customWidth="1"/>
    <col min="35" max="35" width="9.140625" style="3" customWidth="1"/>
    <col min="36" max="36" width="19.42578125" style="3" customWidth="1"/>
    <col min="37" max="37" width="2.7109375" style="3" customWidth="1"/>
    <col min="38" max="38" width="4.140625" style="3" customWidth="1"/>
    <col min="39" max="39" width="14.7109375" style="3" customWidth="1"/>
    <col min="40" max="40" width="11.5703125" style="3"/>
    <col min="41" max="41" width="15.28515625" style="3" customWidth="1"/>
    <col min="42" max="42" width="15.42578125" style="3" customWidth="1"/>
    <col min="43" max="248" width="11.5703125" style="3"/>
    <col min="249" max="249" width="2" style="3" customWidth="1"/>
    <col min="250" max="250" width="6" style="3" customWidth="1"/>
    <col min="251" max="251" width="30" style="3" customWidth="1"/>
    <col min="252" max="252" width="7.85546875" style="3" customWidth="1"/>
    <col min="253" max="253" width="5.85546875" style="3" customWidth="1"/>
    <col min="254" max="254" width="15.28515625" style="3" customWidth="1"/>
    <col min="255" max="255" width="8.85546875" style="3" customWidth="1"/>
    <col min="256" max="259" width="0" style="3" hidden="1" customWidth="1"/>
    <col min="260" max="260" width="10.140625" style="3" customWidth="1"/>
    <col min="261" max="261" width="16.42578125" style="3" customWidth="1"/>
    <col min="262" max="262" width="6.7109375" style="3" customWidth="1"/>
    <col min="263" max="263" width="16.85546875" style="3" customWidth="1"/>
    <col min="264" max="264" width="6.85546875" style="3" customWidth="1"/>
    <col min="265" max="265" width="17" style="3" customWidth="1"/>
    <col min="266" max="273" width="0" style="3" hidden="1" customWidth="1"/>
    <col min="274" max="274" width="7.7109375" style="3" customWidth="1"/>
    <col min="275" max="275" width="17.42578125" style="3" customWidth="1"/>
    <col min="276" max="276" width="6.85546875" style="3" customWidth="1"/>
    <col min="277" max="277" width="9.7109375" style="3" customWidth="1"/>
    <col min="278" max="278" width="8.7109375" style="3" customWidth="1"/>
    <col min="279" max="279" width="10.28515625" style="3" customWidth="1"/>
    <col min="280" max="280" width="2.7109375" style="3" customWidth="1"/>
    <col min="281" max="504" width="11.5703125" style="3"/>
    <col min="505" max="505" width="2" style="3" customWidth="1"/>
    <col min="506" max="506" width="6" style="3" customWidth="1"/>
    <col min="507" max="507" width="30" style="3" customWidth="1"/>
    <col min="508" max="508" width="7.85546875" style="3" customWidth="1"/>
    <col min="509" max="509" width="5.85546875" style="3" customWidth="1"/>
    <col min="510" max="510" width="15.28515625" style="3" customWidth="1"/>
    <col min="511" max="511" width="8.85546875" style="3" customWidth="1"/>
    <col min="512" max="515" width="0" style="3" hidden="1" customWidth="1"/>
    <col min="516" max="516" width="10.140625" style="3" customWidth="1"/>
    <col min="517" max="517" width="16.42578125" style="3" customWidth="1"/>
    <col min="518" max="518" width="6.7109375" style="3" customWidth="1"/>
    <col min="519" max="519" width="16.85546875" style="3" customWidth="1"/>
    <col min="520" max="520" width="6.85546875" style="3" customWidth="1"/>
    <col min="521" max="521" width="17" style="3" customWidth="1"/>
    <col min="522" max="529" width="0" style="3" hidden="1" customWidth="1"/>
    <col min="530" max="530" width="7.7109375" style="3" customWidth="1"/>
    <col min="531" max="531" width="17.42578125" style="3" customWidth="1"/>
    <col min="532" max="532" width="6.85546875" style="3" customWidth="1"/>
    <col min="533" max="533" width="9.7109375" style="3" customWidth="1"/>
    <col min="534" max="534" width="8.7109375" style="3" customWidth="1"/>
    <col min="535" max="535" width="10.28515625" style="3" customWidth="1"/>
    <col min="536" max="536" width="2.7109375" style="3" customWidth="1"/>
    <col min="537" max="760" width="11.5703125" style="3"/>
    <col min="761" max="761" width="2" style="3" customWidth="1"/>
    <col min="762" max="762" width="6" style="3" customWidth="1"/>
    <col min="763" max="763" width="30" style="3" customWidth="1"/>
    <col min="764" max="764" width="7.85546875" style="3" customWidth="1"/>
    <col min="765" max="765" width="5.85546875" style="3" customWidth="1"/>
    <col min="766" max="766" width="15.28515625" style="3" customWidth="1"/>
    <col min="767" max="767" width="8.85546875" style="3" customWidth="1"/>
    <col min="768" max="771" width="0" style="3" hidden="1" customWidth="1"/>
    <col min="772" max="772" width="10.140625" style="3" customWidth="1"/>
    <col min="773" max="773" width="16.42578125" style="3" customWidth="1"/>
    <col min="774" max="774" width="6.7109375" style="3" customWidth="1"/>
    <col min="775" max="775" width="16.85546875" style="3" customWidth="1"/>
    <col min="776" max="776" width="6.85546875" style="3" customWidth="1"/>
    <col min="777" max="777" width="17" style="3" customWidth="1"/>
    <col min="778" max="785" width="0" style="3" hidden="1" customWidth="1"/>
    <col min="786" max="786" width="7.7109375" style="3" customWidth="1"/>
    <col min="787" max="787" width="17.42578125" style="3" customWidth="1"/>
    <col min="788" max="788" width="6.85546875" style="3" customWidth="1"/>
    <col min="789" max="789" width="9.7109375" style="3" customWidth="1"/>
    <col min="790" max="790" width="8.7109375" style="3" customWidth="1"/>
    <col min="791" max="791" width="10.28515625" style="3" customWidth="1"/>
    <col min="792" max="792" width="2.7109375" style="3" customWidth="1"/>
    <col min="793" max="1016" width="11.5703125" style="3"/>
    <col min="1017" max="1017" width="2" style="3" customWidth="1"/>
    <col min="1018" max="1018" width="6" style="3" customWidth="1"/>
    <col min="1019" max="1019" width="30" style="3" customWidth="1"/>
    <col min="1020" max="1020" width="7.85546875" style="3" customWidth="1"/>
    <col min="1021" max="1021" width="5.85546875" style="3" customWidth="1"/>
    <col min="1022" max="1022" width="15.28515625" style="3" customWidth="1"/>
    <col min="1023" max="1023" width="8.85546875" style="3" customWidth="1"/>
    <col min="1024" max="1027" width="0" style="3" hidden="1" customWidth="1"/>
    <col min="1028" max="1028" width="10.140625" style="3" customWidth="1"/>
    <col min="1029" max="1029" width="16.42578125" style="3" customWidth="1"/>
    <col min="1030" max="1030" width="6.7109375" style="3" customWidth="1"/>
    <col min="1031" max="1031" width="16.85546875" style="3" customWidth="1"/>
    <col min="1032" max="1032" width="6.85546875" style="3" customWidth="1"/>
    <col min="1033" max="1033" width="17" style="3" customWidth="1"/>
    <col min="1034" max="1041" width="0" style="3" hidden="1" customWidth="1"/>
    <col min="1042" max="1042" width="7.7109375" style="3" customWidth="1"/>
    <col min="1043" max="1043" width="17.42578125" style="3" customWidth="1"/>
    <col min="1044" max="1044" width="6.85546875" style="3" customWidth="1"/>
    <col min="1045" max="1045" width="9.7109375" style="3" customWidth="1"/>
    <col min="1046" max="1046" width="8.7109375" style="3" customWidth="1"/>
    <col min="1047" max="1047" width="10.28515625" style="3" customWidth="1"/>
    <col min="1048" max="1048" width="2.7109375" style="3" customWidth="1"/>
    <col min="1049" max="1272" width="11.5703125" style="3"/>
    <col min="1273" max="1273" width="2" style="3" customWidth="1"/>
    <col min="1274" max="1274" width="6" style="3" customWidth="1"/>
    <col min="1275" max="1275" width="30" style="3" customWidth="1"/>
    <col min="1276" max="1276" width="7.85546875" style="3" customWidth="1"/>
    <col min="1277" max="1277" width="5.85546875" style="3" customWidth="1"/>
    <col min="1278" max="1278" width="15.28515625" style="3" customWidth="1"/>
    <col min="1279" max="1279" width="8.85546875" style="3" customWidth="1"/>
    <col min="1280" max="1283" width="0" style="3" hidden="1" customWidth="1"/>
    <col min="1284" max="1284" width="10.140625" style="3" customWidth="1"/>
    <col min="1285" max="1285" width="16.42578125" style="3" customWidth="1"/>
    <col min="1286" max="1286" width="6.7109375" style="3" customWidth="1"/>
    <col min="1287" max="1287" width="16.85546875" style="3" customWidth="1"/>
    <col min="1288" max="1288" width="6.85546875" style="3" customWidth="1"/>
    <col min="1289" max="1289" width="17" style="3" customWidth="1"/>
    <col min="1290" max="1297" width="0" style="3" hidden="1" customWidth="1"/>
    <col min="1298" max="1298" width="7.7109375" style="3" customWidth="1"/>
    <col min="1299" max="1299" width="17.42578125" style="3" customWidth="1"/>
    <col min="1300" max="1300" width="6.85546875" style="3" customWidth="1"/>
    <col min="1301" max="1301" width="9.7109375" style="3" customWidth="1"/>
    <col min="1302" max="1302" width="8.7109375" style="3" customWidth="1"/>
    <col min="1303" max="1303" width="10.28515625" style="3" customWidth="1"/>
    <col min="1304" max="1304" width="2.7109375" style="3" customWidth="1"/>
    <col min="1305" max="1528" width="11.5703125" style="3"/>
    <col min="1529" max="1529" width="2" style="3" customWidth="1"/>
    <col min="1530" max="1530" width="6" style="3" customWidth="1"/>
    <col min="1531" max="1531" width="30" style="3" customWidth="1"/>
    <col min="1532" max="1532" width="7.85546875" style="3" customWidth="1"/>
    <col min="1533" max="1533" width="5.85546875" style="3" customWidth="1"/>
    <col min="1534" max="1534" width="15.28515625" style="3" customWidth="1"/>
    <col min="1535" max="1535" width="8.85546875" style="3" customWidth="1"/>
    <col min="1536" max="1539" width="0" style="3" hidden="1" customWidth="1"/>
    <col min="1540" max="1540" width="10.140625" style="3" customWidth="1"/>
    <col min="1541" max="1541" width="16.42578125" style="3" customWidth="1"/>
    <col min="1542" max="1542" width="6.7109375" style="3" customWidth="1"/>
    <col min="1543" max="1543" width="16.85546875" style="3" customWidth="1"/>
    <col min="1544" max="1544" width="6.85546875" style="3" customWidth="1"/>
    <col min="1545" max="1545" width="17" style="3" customWidth="1"/>
    <col min="1546" max="1553" width="0" style="3" hidden="1" customWidth="1"/>
    <col min="1554" max="1554" width="7.7109375" style="3" customWidth="1"/>
    <col min="1555" max="1555" width="17.42578125" style="3" customWidth="1"/>
    <col min="1556" max="1556" width="6.85546875" style="3" customWidth="1"/>
    <col min="1557" max="1557" width="9.7109375" style="3" customWidth="1"/>
    <col min="1558" max="1558" width="8.7109375" style="3" customWidth="1"/>
    <col min="1559" max="1559" width="10.28515625" style="3" customWidth="1"/>
    <col min="1560" max="1560" width="2.7109375" style="3" customWidth="1"/>
    <col min="1561" max="1784" width="11.5703125" style="3"/>
    <col min="1785" max="1785" width="2" style="3" customWidth="1"/>
    <col min="1786" max="1786" width="6" style="3" customWidth="1"/>
    <col min="1787" max="1787" width="30" style="3" customWidth="1"/>
    <col min="1788" max="1788" width="7.85546875" style="3" customWidth="1"/>
    <col min="1789" max="1789" width="5.85546875" style="3" customWidth="1"/>
    <col min="1790" max="1790" width="15.28515625" style="3" customWidth="1"/>
    <col min="1791" max="1791" width="8.85546875" style="3" customWidth="1"/>
    <col min="1792" max="1795" width="0" style="3" hidden="1" customWidth="1"/>
    <col min="1796" max="1796" width="10.140625" style="3" customWidth="1"/>
    <col min="1797" max="1797" width="16.42578125" style="3" customWidth="1"/>
    <col min="1798" max="1798" width="6.7109375" style="3" customWidth="1"/>
    <col min="1799" max="1799" width="16.85546875" style="3" customWidth="1"/>
    <col min="1800" max="1800" width="6.85546875" style="3" customWidth="1"/>
    <col min="1801" max="1801" width="17" style="3" customWidth="1"/>
    <col min="1802" max="1809" width="0" style="3" hidden="1" customWidth="1"/>
    <col min="1810" max="1810" width="7.7109375" style="3" customWidth="1"/>
    <col min="1811" max="1811" width="17.42578125" style="3" customWidth="1"/>
    <col min="1812" max="1812" width="6.85546875" style="3" customWidth="1"/>
    <col min="1813" max="1813" width="9.7109375" style="3" customWidth="1"/>
    <col min="1814" max="1814" width="8.7109375" style="3" customWidth="1"/>
    <col min="1815" max="1815" width="10.28515625" style="3" customWidth="1"/>
    <col min="1816" max="1816" width="2.7109375" style="3" customWidth="1"/>
    <col min="1817" max="2040" width="11.5703125" style="3"/>
    <col min="2041" max="2041" width="2" style="3" customWidth="1"/>
    <col min="2042" max="2042" width="6" style="3" customWidth="1"/>
    <col min="2043" max="2043" width="30" style="3" customWidth="1"/>
    <col min="2044" max="2044" width="7.85546875" style="3" customWidth="1"/>
    <col min="2045" max="2045" width="5.85546875" style="3" customWidth="1"/>
    <col min="2046" max="2046" width="15.28515625" style="3" customWidth="1"/>
    <col min="2047" max="2047" width="8.85546875" style="3" customWidth="1"/>
    <col min="2048" max="2051" width="0" style="3" hidden="1" customWidth="1"/>
    <col min="2052" max="2052" width="10.140625" style="3" customWidth="1"/>
    <col min="2053" max="2053" width="16.42578125" style="3" customWidth="1"/>
    <col min="2054" max="2054" width="6.7109375" style="3" customWidth="1"/>
    <col min="2055" max="2055" width="16.85546875" style="3" customWidth="1"/>
    <col min="2056" max="2056" width="6.85546875" style="3" customWidth="1"/>
    <col min="2057" max="2057" width="17" style="3" customWidth="1"/>
    <col min="2058" max="2065" width="0" style="3" hidden="1" customWidth="1"/>
    <col min="2066" max="2066" width="7.7109375" style="3" customWidth="1"/>
    <col min="2067" max="2067" width="17.42578125" style="3" customWidth="1"/>
    <col min="2068" max="2068" width="6.85546875" style="3" customWidth="1"/>
    <col min="2069" max="2069" width="9.7109375" style="3" customWidth="1"/>
    <col min="2070" max="2070" width="8.7109375" style="3" customWidth="1"/>
    <col min="2071" max="2071" width="10.28515625" style="3" customWidth="1"/>
    <col min="2072" max="2072" width="2.7109375" style="3" customWidth="1"/>
    <col min="2073" max="2296" width="11.5703125" style="3"/>
    <col min="2297" max="2297" width="2" style="3" customWidth="1"/>
    <col min="2298" max="2298" width="6" style="3" customWidth="1"/>
    <col min="2299" max="2299" width="30" style="3" customWidth="1"/>
    <col min="2300" max="2300" width="7.85546875" style="3" customWidth="1"/>
    <col min="2301" max="2301" width="5.85546875" style="3" customWidth="1"/>
    <col min="2302" max="2302" width="15.28515625" style="3" customWidth="1"/>
    <col min="2303" max="2303" width="8.85546875" style="3" customWidth="1"/>
    <col min="2304" max="2307" width="0" style="3" hidden="1" customWidth="1"/>
    <col min="2308" max="2308" width="10.140625" style="3" customWidth="1"/>
    <col min="2309" max="2309" width="16.42578125" style="3" customWidth="1"/>
    <col min="2310" max="2310" width="6.7109375" style="3" customWidth="1"/>
    <col min="2311" max="2311" width="16.85546875" style="3" customWidth="1"/>
    <col min="2312" max="2312" width="6.85546875" style="3" customWidth="1"/>
    <col min="2313" max="2313" width="17" style="3" customWidth="1"/>
    <col min="2314" max="2321" width="0" style="3" hidden="1" customWidth="1"/>
    <col min="2322" max="2322" width="7.7109375" style="3" customWidth="1"/>
    <col min="2323" max="2323" width="17.42578125" style="3" customWidth="1"/>
    <col min="2324" max="2324" width="6.85546875" style="3" customWidth="1"/>
    <col min="2325" max="2325" width="9.7109375" style="3" customWidth="1"/>
    <col min="2326" max="2326" width="8.7109375" style="3" customWidth="1"/>
    <col min="2327" max="2327" width="10.28515625" style="3" customWidth="1"/>
    <col min="2328" max="2328" width="2.7109375" style="3" customWidth="1"/>
    <col min="2329" max="2552" width="11.5703125" style="3"/>
    <col min="2553" max="2553" width="2" style="3" customWidth="1"/>
    <col min="2554" max="2554" width="6" style="3" customWidth="1"/>
    <col min="2555" max="2555" width="30" style="3" customWidth="1"/>
    <col min="2556" max="2556" width="7.85546875" style="3" customWidth="1"/>
    <col min="2557" max="2557" width="5.85546875" style="3" customWidth="1"/>
    <col min="2558" max="2558" width="15.28515625" style="3" customWidth="1"/>
    <col min="2559" max="2559" width="8.85546875" style="3" customWidth="1"/>
    <col min="2560" max="2563" width="0" style="3" hidden="1" customWidth="1"/>
    <col min="2564" max="2564" width="10.140625" style="3" customWidth="1"/>
    <col min="2565" max="2565" width="16.42578125" style="3" customWidth="1"/>
    <col min="2566" max="2566" width="6.7109375" style="3" customWidth="1"/>
    <col min="2567" max="2567" width="16.85546875" style="3" customWidth="1"/>
    <col min="2568" max="2568" width="6.85546875" style="3" customWidth="1"/>
    <col min="2569" max="2569" width="17" style="3" customWidth="1"/>
    <col min="2570" max="2577" width="0" style="3" hidden="1" customWidth="1"/>
    <col min="2578" max="2578" width="7.7109375" style="3" customWidth="1"/>
    <col min="2579" max="2579" width="17.42578125" style="3" customWidth="1"/>
    <col min="2580" max="2580" width="6.85546875" style="3" customWidth="1"/>
    <col min="2581" max="2581" width="9.7109375" style="3" customWidth="1"/>
    <col min="2582" max="2582" width="8.7109375" style="3" customWidth="1"/>
    <col min="2583" max="2583" width="10.28515625" style="3" customWidth="1"/>
    <col min="2584" max="2584" width="2.7109375" style="3" customWidth="1"/>
    <col min="2585" max="2808" width="11.5703125" style="3"/>
    <col min="2809" max="2809" width="2" style="3" customWidth="1"/>
    <col min="2810" max="2810" width="6" style="3" customWidth="1"/>
    <col min="2811" max="2811" width="30" style="3" customWidth="1"/>
    <col min="2812" max="2812" width="7.85546875" style="3" customWidth="1"/>
    <col min="2813" max="2813" width="5.85546875" style="3" customWidth="1"/>
    <col min="2814" max="2814" width="15.28515625" style="3" customWidth="1"/>
    <col min="2815" max="2815" width="8.85546875" style="3" customWidth="1"/>
    <col min="2816" max="2819" width="0" style="3" hidden="1" customWidth="1"/>
    <col min="2820" max="2820" width="10.140625" style="3" customWidth="1"/>
    <col min="2821" max="2821" width="16.42578125" style="3" customWidth="1"/>
    <col min="2822" max="2822" width="6.7109375" style="3" customWidth="1"/>
    <col min="2823" max="2823" width="16.85546875" style="3" customWidth="1"/>
    <col min="2824" max="2824" width="6.85546875" style="3" customWidth="1"/>
    <col min="2825" max="2825" width="17" style="3" customWidth="1"/>
    <col min="2826" max="2833" width="0" style="3" hidden="1" customWidth="1"/>
    <col min="2834" max="2834" width="7.7109375" style="3" customWidth="1"/>
    <col min="2835" max="2835" width="17.42578125" style="3" customWidth="1"/>
    <col min="2836" max="2836" width="6.85546875" style="3" customWidth="1"/>
    <col min="2837" max="2837" width="9.7109375" style="3" customWidth="1"/>
    <col min="2838" max="2838" width="8.7109375" style="3" customWidth="1"/>
    <col min="2839" max="2839" width="10.28515625" style="3" customWidth="1"/>
    <col min="2840" max="2840" width="2.7109375" style="3" customWidth="1"/>
    <col min="2841" max="3064" width="11.5703125" style="3"/>
    <col min="3065" max="3065" width="2" style="3" customWidth="1"/>
    <col min="3066" max="3066" width="6" style="3" customWidth="1"/>
    <col min="3067" max="3067" width="30" style="3" customWidth="1"/>
    <col min="3068" max="3068" width="7.85546875" style="3" customWidth="1"/>
    <col min="3069" max="3069" width="5.85546875" style="3" customWidth="1"/>
    <col min="3070" max="3070" width="15.28515625" style="3" customWidth="1"/>
    <col min="3071" max="3071" width="8.85546875" style="3" customWidth="1"/>
    <col min="3072" max="3075" width="0" style="3" hidden="1" customWidth="1"/>
    <col min="3076" max="3076" width="10.140625" style="3" customWidth="1"/>
    <col min="3077" max="3077" width="16.42578125" style="3" customWidth="1"/>
    <col min="3078" max="3078" width="6.7109375" style="3" customWidth="1"/>
    <col min="3079" max="3079" width="16.85546875" style="3" customWidth="1"/>
    <col min="3080" max="3080" width="6.85546875" style="3" customWidth="1"/>
    <col min="3081" max="3081" width="17" style="3" customWidth="1"/>
    <col min="3082" max="3089" width="0" style="3" hidden="1" customWidth="1"/>
    <col min="3090" max="3090" width="7.7109375" style="3" customWidth="1"/>
    <col min="3091" max="3091" width="17.42578125" style="3" customWidth="1"/>
    <col min="3092" max="3092" width="6.85546875" style="3" customWidth="1"/>
    <col min="3093" max="3093" width="9.7109375" style="3" customWidth="1"/>
    <col min="3094" max="3094" width="8.7109375" style="3" customWidth="1"/>
    <col min="3095" max="3095" width="10.28515625" style="3" customWidth="1"/>
    <col min="3096" max="3096" width="2.7109375" style="3" customWidth="1"/>
    <col min="3097" max="3320" width="11.5703125" style="3"/>
    <col min="3321" max="3321" width="2" style="3" customWidth="1"/>
    <col min="3322" max="3322" width="6" style="3" customWidth="1"/>
    <col min="3323" max="3323" width="30" style="3" customWidth="1"/>
    <col min="3324" max="3324" width="7.85546875" style="3" customWidth="1"/>
    <col min="3325" max="3325" width="5.85546875" style="3" customWidth="1"/>
    <col min="3326" max="3326" width="15.28515625" style="3" customWidth="1"/>
    <col min="3327" max="3327" width="8.85546875" style="3" customWidth="1"/>
    <col min="3328" max="3331" width="0" style="3" hidden="1" customWidth="1"/>
    <col min="3332" max="3332" width="10.140625" style="3" customWidth="1"/>
    <col min="3333" max="3333" width="16.42578125" style="3" customWidth="1"/>
    <col min="3334" max="3334" width="6.7109375" style="3" customWidth="1"/>
    <col min="3335" max="3335" width="16.85546875" style="3" customWidth="1"/>
    <col min="3336" max="3336" width="6.85546875" style="3" customWidth="1"/>
    <col min="3337" max="3337" width="17" style="3" customWidth="1"/>
    <col min="3338" max="3345" width="0" style="3" hidden="1" customWidth="1"/>
    <col min="3346" max="3346" width="7.7109375" style="3" customWidth="1"/>
    <col min="3347" max="3347" width="17.42578125" style="3" customWidth="1"/>
    <col min="3348" max="3348" width="6.85546875" style="3" customWidth="1"/>
    <col min="3349" max="3349" width="9.7109375" style="3" customWidth="1"/>
    <col min="3350" max="3350" width="8.7109375" style="3" customWidth="1"/>
    <col min="3351" max="3351" width="10.28515625" style="3" customWidth="1"/>
    <col min="3352" max="3352" width="2.7109375" style="3" customWidth="1"/>
    <col min="3353" max="3576" width="11.5703125" style="3"/>
    <col min="3577" max="3577" width="2" style="3" customWidth="1"/>
    <col min="3578" max="3578" width="6" style="3" customWidth="1"/>
    <col min="3579" max="3579" width="30" style="3" customWidth="1"/>
    <col min="3580" max="3580" width="7.85546875" style="3" customWidth="1"/>
    <col min="3581" max="3581" width="5.85546875" style="3" customWidth="1"/>
    <col min="3582" max="3582" width="15.28515625" style="3" customWidth="1"/>
    <col min="3583" max="3583" width="8.85546875" style="3" customWidth="1"/>
    <col min="3584" max="3587" width="0" style="3" hidden="1" customWidth="1"/>
    <col min="3588" max="3588" width="10.140625" style="3" customWidth="1"/>
    <col min="3589" max="3589" width="16.42578125" style="3" customWidth="1"/>
    <col min="3590" max="3590" width="6.7109375" style="3" customWidth="1"/>
    <col min="3591" max="3591" width="16.85546875" style="3" customWidth="1"/>
    <col min="3592" max="3592" width="6.85546875" style="3" customWidth="1"/>
    <col min="3593" max="3593" width="17" style="3" customWidth="1"/>
    <col min="3594" max="3601" width="0" style="3" hidden="1" customWidth="1"/>
    <col min="3602" max="3602" width="7.7109375" style="3" customWidth="1"/>
    <col min="3603" max="3603" width="17.42578125" style="3" customWidth="1"/>
    <col min="3604" max="3604" width="6.85546875" style="3" customWidth="1"/>
    <col min="3605" max="3605" width="9.7109375" style="3" customWidth="1"/>
    <col min="3606" max="3606" width="8.7109375" style="3" customWidth="1"/>
    <col min="3607" max="3607" width="10.28515625" style="3" customWidth="1"/>
    <col min="3608" max="3608" width="2.7109375" style="3" customWidth="1"/>
    <col min="3609" max="3832" width="11.5703125" style="3"/>
    <col min="3833" max="3833" width="2" style="3" customWidth="1"/>
    <col min="3834" max="3834" width="6" style="3" customWidth="1"/>
    <col min="3835" max="3835" width="30" style="3" customWidth="1"/>
    <col min="3836" max="3836" width="7.85546875" style="3" customWidth="1"/>
    <col min="3837" max="3837" width="5.85546875" style="3" customWidth="1"/>
    <col min="3838" max="3838" width="15.28515625" style="3" customWidth="1"/>
    <col min="3839" max="3839" width="8.85546875" style="3" customWidth="1"/>
    <col min="3840" max="3843" width="0" style="3" hidden="1" customWidth="1"/>
    <col min="3844" max="3844" width="10.140625" style="3" customWidth="1"/>
    <col min="3845" max="3845" width="16.42578125" style="3" customWidth="1"/>
    <col min="3846" max="3846" width="6.7109375" style="3" customWidth="1"/>
    <col min="3847" max="3847" width="16.85546875" style="3" customWidth="1"/>
    <col min="3848" max="3848" width="6.85546875" style="3" customWidth="1"/>
    <col min="3849" max="3849" width="17" style="3" customWidth="1"/>
    <col min="3850" max="3857" width="0" style="3" hidden="1" customWidth="1"/>
    <col min="3858" max="3858" width="7.7109375" style="3" customWidth="1"/>
    <col min="3859" max="3859" width="17.42578125" style="3" customWidth="1"/>
    <col min="3860" max="3860" width="6.85546875" style="3" customWidth="1"/>
    <col min="3861" max="3861" width="9.7109375" style="3" customWidth="1"/>
    <col min="3862" max="3862" width="8.7109375" style="3" customWidth="1"/>
    <col min="3863" max="3863" width="10.28515625" style="3" customWidth="1"/>
    <col min="3864" max="3864" width="2.7109375" style="3" customWidth="1"/>
    <col min="3865" max="4088" width="11.5703125" style="3"/>
    <col min="4089" max="4089" width="2" style="3" customWidth="1"/>
    <col min="4090" max="4090" width="6" style="3" customWidth="1"/>
    <col min="4091" max="4091" width="30" style="3" customWidth="1"/>
    <col min="4092" max="4092" width="7.85546875" style="3" customWidth="1"/>
    <col min="4093" max="4093" width="5.85546875" style="3" customWidth="1"/>
    <col min="4094" max="4094" width="15.28515625" style="3" customWidth="1"/>
    <col min="4095" max="4095" width="8.85546875" style="3" customWidth="1"/>
    <col min="4096" max="4099" width="0" style="3" hidden="1" customWidth="1"/>
    <col min="4100" max="4100" width="10.140625" style="3" customWidth="1"/>
    <col min="4101" max="4101" width="16.42578125" style="3" customWidth="1"/>
    <col min="4102" max="4102" width="6.7109375" style="3" customWidth="1"/>
    <col min="4103" max="4103" width="16.85546875" style="3" customWidth="1"/>
    <col min="4104" max="4104" width="6.85546875" style="3" customWidth="1"/>
    <col min="4105" max="4105" width="17" style="3" customWidth="1"/>
    <col min="4106" max="4113" width="0" style="3" hidden="1" customWidth="1"/>
    <col min="4114" max="4114" width="7.7109375" style="3" customWidth="1"/>
    <col min="4115" max="4115" width="17.42578125" style="3" customWidth="1"/>
    <col min="4116" max="4116" width="6.85546875" style="3" customWidth="1"/>
    <col min="4117" max="4117" width="9.7109375" style="3" customWidth="1"/>
    <col min="4118" max="4118" width="8.7109375" style="3" customWidth="1"/>
    <col min="4119" max="4119" width="10.28515625" style="3" customWidth="1"/>
    <col min="4120" max="4120" width="2.7109375" style="3" customWidth="1"/>
    <col min="4121" max="4344" width="11.5703125" style="3"/>
    <col min="4345" max="4345" width="2" style="3" customWidth="1"/>
    <col min="4346" max="4346" width="6" style="3" customWidth="1"/>
    <col min="4347" max="4347" width="30" style="3" customWidth="1"/>
    <col min="4348" max="4348" width="7.85546875" style="3" customWidth="1"/>
    <col min="4349" max="4349" width="5.85546875" style="3" customWidth="1"/>
    <col min="4350" max="4350" width="15.28515625" style="3" customWidth="1"/>
    <col min="4351" max="4351" width="8.85546875" style="3" customWidth="1"/>
    <col min="4352" max="4355" width="0" style="3" hidden="1" customWidth="1"/>
    <col min="4356" max="4356" width="10.140625" style="3" customWidth="1"/>
    <col min="4357" max="4357" width="16.42578125" style="3" customWidth="1"/>
    <col min="4358" max="4358" width="6.7109375" style="3" customWidth="1"/>
    <col min="4359" max="4359" width="16.85546875" style="3" customWidth="1"/>
    <col min="4360" max="4360" width="6.85546875" style="3" customWidth="1"/>
    <col min="4361" max="4361" width="17" style="3" customWidth="1"/>
    <col min="4362" max="4369" width="0" style="3" hidden="1" customWidth="1"/>
    <col min="4370" max="4370" width="7.7109375" style="3" customWidth="1"/>
    <col min="4371" max="4371" width="17.42578125" style="3" customWidth="1"/>
    <col min="4372" max="4372" width="6.85546875" style="3" customWidth="1"/>
    <col min="4373" max="4373" width="9.7109375" style="3" customWidth="1"/>
    <col min="4374" max="4374" width="8.7109375" style="3" customWidth="1"/>
    <col min="4375" max="4375" width="10.28515625" style="3" customWidth="1"/>
    <col min="4376" max="4376" width="2.7109375" style="3" customWidth="1"/>
    <col min="4377" max="4600" width="11.5703125" style="3"/>
    <col min="4601" max="4601" width="2" style="3" customWidth="1"/>
    <col min="4602" max="4602" width="6" style="3" customWidth="1"/>
    <col min="4603" max="4603" width="30" style="3" customWidth="1"/>
    <col min="4604" max="4604" width="7.85546875" style="3" customWidth="1"/>
    <col min="4605" max="4605" width="5.85546875" style="3" customWidth="1"/>
    <col min="4606" max="4606" width="15.28515625" style="3" customWidth="1"/>
    <col min="4607" max="4607" width="8.85546875" style="3" customWidth="1"/>
    <col min="4608" max="4611" width="0" style="3" hidden="1" customWidth="1"/>
    <col min="4612" max="4612" width="10.140625" style="3" customWidth="1"/>
    <col min="4613" max="4613" width="16.42578125" style="3" customWidth="1"/>
    <col min="4614" max="4614" width="6.7109375" style="3" customWidth="1"/>
    <col min="4615" max="4615" width="16.85546875" style="3" customWidth="1"/>
    <col min="4616" max="4616" width="6.85546875" style="3" customWidth="1"/>
    <col min="4617" max="4617" width="17" style="3" customWidth="1"/>
    <col min="4618" max="4625" width="0" style="3" hidden="1" customWidth="1"/>
    <col min="4626" max="4626" width="7.7109375" style="3" customWidth="1"/>
    <col min="4627" max="4627" width="17.42578125" style="3" customWidth="1"/>
    <col min="4628" max="4628" width="6.85546875" style="3" customWidth="1"/>
    <col min="4629" max="4629" width="9.7109375" style="3" customWidth="1"/>
    <col min="4630" max="4630" width="8.7109375" style="3" customWidth="1"/>
    <col min="4631" max="4631" width="10.28515625" style="3" customWidth="1"/>
    <col min="4632" max="4632" width="2.7109375" style="3" customWidth="1"/>
    <col min="4633" max="4856" width="11.5703125" style="3"/>
    <col min="4857" max="4857" width="2" style="3" customWidth="1"/>
    <col min="4858" max="4858" width="6" style="3" customWidth="1"/>
    <col min="4859" max="4859" width="30" style="3" customWidth="1"/>
    <col min="4860" max="4860" width="7.85546875" style="3" customWidth="1"/>
    <col min="4861" max="4861" width="5.85546875" style="3" customWidth="1"/>
    <col min="4862" max="4862" width="15.28515625" style="3" customWidth="1"/>
    <col min="4863" max="4863" width="8.85546875" style="3" customWidth="1"/>
    <col min="4864" max="4867" width="0" style="3" hidden="1" customWidth="1"/>
    <col min="4868" max="4868" width="10.140625" style="3" customWidth="1"/>
    <col min="4869" max="4869" width="16.42578125" style="3" customWidth="1"/>
    <col min="4870" max="4870" width="6.7109375" style="3" customWidth="1"/>
    <col min="4871" max="4871" width="16.85546875" style="3" customWidth="1"/>
    <col min="4872" max="4872" width="6.85546875" style="3" customWidth="1"/>
    <col min="4873" max="4873" width="17" style="3" customWidth="1"/>
    <col min="4874" max="4881" width="0" style="3" hidden="1" customWidth="1"/>
    <col min="4882" max="4882" width="7.7109375" style="3" customWidth="1"/>
    <col min="4883" max="4883" width="17.42578125" style="3" customWidth="1"/>
    <col min="4884" max="4884" width="6.85546875" style="3" customWidth="1"/>
    <col min="4885" max="4885" width="9.7109375" style="3" customWidth="1"/>
    <col min="4886" max="4886" width="8.7109375" style="3" customWidth="1"/>
    <col min="4887" max="4887" width="10.28515625" style="3" customWidth="1"/>
    <col min="4888" max="4888" width="2.7109375" style="3" customWidth="1"/>
    <col min="4889" max="5112" width="11.5703125" style="3"/>
    <col min="5113" max="5113" width="2" style="3" customWidth="1"/>
    <col min="5114" max="5114" width="6" style="3" customWidth="1"/>
    <col min="5115" max="5115" width="30" style="3" customWidth="1"/>
    <col min="5116" max="5116" width="7.85546875" style="3" customWidth="1"/>
    <col min="5117" max="5117" width="5.85546875" style="3" customWidth="1"/>
    <col min="5118" max="5118" width="15.28515625" style="3" customWidth="1"/>
    <col min="5119" max="5119" width="8.85546875" style="3" customWidth="1"/>
    <col min="5120" max="5123" width="0" style="3" hidden="1" customWidth="1"/>
    <col min="5124" max="5124" width="10.140625" style="3" customWidth="1"/>
    <col min="5125" max="5125" width="16.42578125" style="3" customWidth="1"/>
    <col min="5126" max="5126" width="6.7109375" style="3" customWidth="1"/>
    <col min="5127" max="5127" width="16.85546875" style="3" customWidth="1"/>
    <col min="5128" max="5128" width="6.85546875" style="3" customWidth="1"/>
    <col min="5129" max="5129" width="17" style="3" customWidth="1"/>
    <col min="5130" max="5137" width="0" style="3" hidden="1" customWidth="1"/>
    <col min="5138" max="5138" width="7.7109375" style="3" customWidth="1"/>
    <col min="5139" max="5139" width="17.42578125" style="3" customWidth="1"/>
    <col min="5140" max="5140" width="6.85546875" style="3" customWidth="1"/>
    <col min="5141" max="5141" width="9.7109375" style="3" customWidth="1"/>
    <col min="5142" max="5142" width="8.7109375" style="3" customWidth="1"/>
    <col min="5143" max="5143" width="10.28515625" style="3" customWidth="1"/>
    <col min="5144" max="5144" width="2.7109375" style="3" customWidth="1"/>
    <col min="5145" max="5368" width="11.5703125" style="3"/>
    <col min="5369" max="5369" width="2" style="3" customWidth="1"/>
    <col min="5370" max="5370" width="6" style="3" customWidth="1"/>
    <col min="5371" max="5371" width="30" style="3" customWidth="1"/>
    <col min="5372" max="5372" width="7.85546875" style="3" customWidth="1"/>
    <col min="5373" max="5373" width="5.85546875" style="3" customWidth="1"/>
    <col min="5374" max="5374" width="15.28515625" style="3" customWidth="1"/>
    <col min="5375" max="5375" width="8.85546875" style="3" customWidth="1"/>
    <col min="5376" max="5379" width="0" style="3" hidden="1" customWidth="1"/>
    <col min="5380" max="5380" width="10.140625" style="3" customWidth="1"/>
    <col min="5381" max="5381" width="16.42578125" style="3" customWidth="1"/>
    <col min="5382" max="5382" width="6.7109375" style="3" customWidth="1"/>
    <col min="5383" max="5383" width="16.85546875" style="3" customWidth="1"/>
    <col min="5384" max="5384" width="6.85546875" style="3" customWidth="1"/>
    <col min="5385" max="5385" width="17" style="3" customWidth="1"/>
    <col min="5386" max="5393" width="0" style="3" hidden="1" customWidth="1"/>
    <col min="5394" max="5394" width="7.7109375" style="3" customWidth="1"/>
    <col min="5395" max="5395" width="17.42578125" style="3" customWidth="1"/>
    <col min="5396" max="5396" width="6.85546875" style="3" customWidth="1"/>
    <col min="5397" max="5397" width="9.7109375" style="3" customWidth="1"/>
    <col min="5398" max="5398" width="8.7109375" style="3" customWidth="1"/>
    <col min="5399" max="5399" width="10.28515625" style="3" customWidth="1"/>
    <col min="5400" max="5400" width="2.7109375" style="3" customWidth="1"/>
    <col min="5401" max="5624" width="11.5703125" style="3"/>
    <col min="5625" max="5625" width="2" style="3" customWidth="1"/>
    <col min="5626" max="5626" width="6" style="3" customWidth="1"/>
    <col min="5627" max="5627" width="30" style="3" customWidth="1"/>
    <col min="5628" max="5628" width="7.85546875" style="3" customWidth="1"/>
    <col min="5629" max="5629" width="5.85546875" style="3" customWidth="1"/>
    <col min="5630" max="5630" width="15.28515625" style="3" customWidth="1"/>
    <col min="5631" max="5631" width="8.85546875" style="3" customWidth="1"/>
    <col min="5632" max="5635" width="0" style="3" hidden="1" customWidth="1"/>
    <col min="5636" max="5636" width="10.140625" style="3" customWidth="1"/>
    <col min="5637" max="5637" width="16.42578125" style="3" customWidth="1"/>
    <col min="5638" max="5638" width="6.7109375" style="3" customWidth="1"/>
    <col min="5639" max="5639" width="16.85546875" style="3" customWidth="1"/>
    <col min="5640" max="5640" width="6.85546875" style="3" customWidth="1"/>
    <col min="5641" max="5641" width="17" style="3" customWidth="1"/>
    <col min="5642" max="5649" width="0" style="3" hidden="1" customWidth="1"/>
    <col min="5650" max="5650" width="7.7109375" style="3" customWidth="1"/>
    <col min="5651" max="5651" width="17.42578125" style="3" customWidth="1"/>
    <col min="5652" max="5652" width="6.85546875" style="3" customWidth="1"/>
    <col min="5653" max="5653" width="9.7109375" style="3" customWidth="1"/>
    <col min="5654" max="5654" width="8.7109375" style="3" customWidth="1"/>
    <col min="5655" max="5655" width="10.28515625" style="3" customWidth="1"/>
    <col min="5656" max="5656" width="2.7109375" style="3" customWidth="1"/>
    <col min="5657" max="5880" width="11.5703125" style="3"/>
    <col min="5881" max="5881" width="2" style="3" customWidth="1"/>
    <col min="5882" max="5882" width="6" style="3" customWidth="1"/>
    <col min="5883" max="5883" width="30" style="3" customWidth="1"/>
    <col min="5884" max="5884" width="7.85546875" style="3" customWidth="1"/>
    <col min="5885" max="5885" width="5.85546875" style="3" customWidth="1"/>
    <col min="5886" max="5886" width="15.28515625" style="3" customWidth="1"/>
    <col min="5887" max="5887" width="8.85546875" style="3" customWidth="1"/>
    <col min="5888" max="5891" width="0" style="3" hidden="1" customWidth="1"/>
    <col min="5892" max="5892" width="10.140625" style="3" customWidth="1"/>
    <col min="5893" max="5893" width="16.42578125" style="3" customWidth="1"/>
    <col min="5894" max="5894" width="6.7109375" style="3" customWidth="1"/>
    <col min="5895" max="5895" width="16.85546875" style="3" customWidth="1"/>
    <col min="5896" max="5896" width="6.85546875" style="3" customWidth="1"/>
    <col min="5897" max="5897" width="17" style="3" customWidth="1"/>
    <col min="5898" max="5905" width="0" style="3" hidden="1" customWidth="1"/>
    <col min="5906" max="5906" width="7.7109375" style="3" customWidth="1"/>
    <col min="5907" max="5907" width="17.42578125" style="3" customWidth="1"/>
    <col min="5908" max="5908" width="6.85546875" style="3" customWidth="1"/>
    <col min="5909" max="5909" width="9.7109375" style="3" customWidth="1"/>
    <col min="5910" max="5910" width="8.7109375" style="3" customWidth="1"/>
    <col min="5911" max="5911" width="10.28515625" style="3" customWidth="1"/>
    <col min="5912" max="5912" width="2.7109375" style="3" customWidth="1"/>
    <col min="5913" max="6136" width="11.5703125" style="3"/>
    <col min="6137" max="6137" width="2" style="3" customWidth="1"/>
    <col min="6138" max="6138" width="6" style="3" customWidth="1"/>
    <col min="6139" max="6139" width="30" style="3" customWidth="1"/>
    <col min="6140" max="6140" width="7.85546875" style="3" customWidth="1"/>
    <col min="6141" max="6141" width="5.85546875" style="3" customWidth="1"/>
    <col min="6142" max="6142" width="15.28515625" style="3" customWidth="1"/>
    <col min="6143" max="6143" width="8.85546875" style="3" customWidth="1"/>
    <col min="6144" max="6147" width="0" style="3" hidden="1" customWidth="1"/>
    <col min="6148" max="6148" width="10.140625" style="3" customWidth="1"/>
    <col min="6149" max="6149" width="16.42578125" style="3" customWidth="1"/>
    <col min="6150" max="6150" width="6.7109375" style="3" customWidth="1"/>
    <col min="6151" max="6151" width="16.85546875" style="3" customWidth="1"/>
    <col min="6152" max="6152" width="6.85546875" style="3" customWidth="1"/>
    <col min="6153" max="6153" width="17" style="3" customWidth="1"/>
    <col min="6154" max="6161" width="0" style="3" hidden="1" customWidth="1"/>
    <col min="6162" max="6162" width="7.7109375" style="3" customWidth="1"/>
    <col min="6163" max="6163" width="17.42578125" style="3" customWidth="1"/>
    <col min="6164" max="6164" width="6.85546875" style="3" customWidth="1"/>
    <col min="6165" max="6165" width="9.7109375" style="3" customWidth="1"/>
    <col min="6166" max="6166" width="8.7109375" style="3" customWidth="1"/>
    <col min="6167" max="6167" width="10.28515625" style="3" customWidth="1"/>
    <col min="6168" max="6168" width="2.7109375" style="3" customWidth="1"/>
    <col min="6169" max="6392" width="11.5703125" style="3"/>
    <col min="6393" max="6393" width="2" style="3" customWidth="1"/>
    <col min="6394" max="6394" width="6" style="3" customWidth="1"/>
    <col min="6395" max="6395" width="30" style="3" customWidth="1"/>
    <col min="6396" max="6396" width="7.85546875" style="3" customWidth="1"/>
    <col min="6397" max="6397" width="5.85546875" style="3" customWidth="1"/>
    <col min="6398" max="6398" width="15.28515625" style="3" customWidth="1"/>
    <col min="6399" max="6399" width="8.85546875" style="3" customWidth="1"/>
    <col min="6400" max="6403" width="0" style="3" hidden="1" customWidth="1"/>
    <col min="6404" max="6404" width="10.140625" style="3" customWidth="1"/>
    <col min="6405" max="6405" width="16.42578125" style="3" customWidth="1"/>
    <col min="6406" max="6406" width="6.7109375" style="3" customWidth="1"/>
    <col min="6407" max="6407" width="16.85546875" style="3" customWidth="1"/>
    <col min="6408" max="6408" width="6.85546875" style="3" customWidth="1"/>
    <col min="6409" max="6409" width="17" style="3" customWidth="1"/>
    <col min="6410" max="6417" width="0" style="3" hidden="1" customWidth="1"/>
    <col min="6418" max="6418" width="7.7109375" style="3" customWidth="1"/>
    <col min="6419" max="6419" width="17.42578125" style="3" customWidth="1"/>
    <col min="6420" max="6420" width="6.85546875" style="3" customWidth="1"/>
    <col min="6421" max="6421" width="9.7109375" style="3" customWidth="1"/>
    <col min="6422" max="6422" width="8.7109375" style="3" customWidth="1"/>
    <col min="6423" max="6423" width="10.28515625" style="3" customWidth="1"/>
    <col min="6424" max="6424" width="2.7109375" style="3" customWidth="1"/>
    <col min="6425" max="6648" width="11.5703125" style="3"/>
    <col min="6649" max="6649" width="2" style="3" customWidth="1"/>
    <col min="6650" max="6650" width="6" style="3" customWidth="1"/>
    <col min="6651" max="6651" width="30" style="3" customWidth="1"/>
    <col min="6652" max="6652" width="7.85546875" style="3" customWidth="1"/>
    <col min="6653" max="6653" width="5.85546875" style="3" customWidth="1"/>
    <col min="6654" max="6654" width="15.28515625" style="3" customWidth="1"/>
    <col min="6655" max="6655" width="8.85546875" style="3" customWidth="1"/>
    <col min="6656" max="6659" width="0" style="3" hidden="1" customWidth="1"/>
    <col min="6660" max="6660" width="10.140625" style="3" customWidth="1"/>
    <col min="6661" max="6661" width="16.42578125" style="3" customWidth="1"/>
    <col min="6662" max="6662" width="6.7109375" style="3" customWidth="1"/>
    <col min="6663" max="6663" width="16.85546875" style="3" customWidth="1"/>
    <col min="6664" max="6664" width="6.85546875" style="3" customWidth="1"/>
    <col min="6665" max="6665" width="17" style="3" customWidth="1"/>
    <col min="6666" max="6673" width="0" style="3" hidden="1" customWidth="1"/>
    <col min="6674" max="6674" width="7.7109375" style="3" customWidth="1"/>
    <col min="6675" max="6675" width="17.42578125" style="3" customWidth="1"/>
    <col min="6676" max="6676" width="6.85546875" style="3" customWidth="1"/>
    <col min="6677" max="6677" width="9.7109375" style="3" customWidth="1"/>
    <col min="6678" max="6678" width="8.7109375" style="3" customWidth="1"/>
    <col min="6679" max="6679" width="10.28515625" style="3" customWidth="1"/>
    <col min="6680" max="6680" width="2.7109375" style="3" customWidth="1"/>
    <col min="6681" max="6904" width="11.5703125" style="3"/>
    <col min="6905" max="6905" width="2" style="3" customWidth="1"/>
    <col min="6906" max="6906" width="6" style="3" customWidth="1"/>
    <col min="6907" max="6907" width="30" style="3" customWidth="1"/>
    <col min="6908" max="6908" width="7.85546875" style="3" customWidth="1"/>
    <col min="6909" max="6909" width="5.85546875" style="3" customWidth="1"/>
    <col min="6910" max="6910" width="15.28515625" style="3" customWidth="1"/>
    <col min="6911" max="6911" width="8.85546875" style="3" customWidth="1"/>
    <col min="6912" max="6915" width="0" style="3" hidden="1" customWidth="1"/>
    <col min="6916" max="6916" width="10.140625" style="3" customWidth="1"/>
    <col min="6917" max="6917" width="16.42578125" style="3" customWidth="1"/>
    <col min="6918" max="6918" width="6.7109375" style="3" customWidth="1"/>
    <col min="6919" max="6919" width="16.85546875" style="3" customWidth="1"/>
    <col min="6920" max="6920" width="6.85546875" style="3" customWidth="1"/>
    <col min="6921" max="6921" width="17" style="3" customWidth="1"/>
    <col min="6922" max="6929" width="0" style="3" hidden="1" customWidth="1"/>
    <col min="6930" max="6930" width="7.7109375" style="3" customWidth="1"/>
    <col min="6931" max="6931" width="17.42578125" style="3" customWidth="1"/>
    <col min="6932" max="6932" width="6.85546875" style="3" customWidth="1"/>
    <col min="6933" max="6933" width="9.7109375" style="3" customWidth="1"/>
    <col min="6934" max="6934" width="8.7109375" style="3" customWidth="1"/>
    <col min="6935" max="6935" width="10.28515625" style="3" customWidth="1"/>
    <col min="6936" max="6936" width="2.7109375" style="3" customWidth="1"/>
    <col min="6937" max="7160" width="11.5703125" style="3"/>
    <col min="7161" max="7161" width="2" style="3" customWidth="1"/>
    <col min="7162" max="7162" width="6" style="3" customWidth="1"/>
    <col min="7163" max="7163" width="30" style="3" customWidth="1"/>
    <col min="7164" max="7164" width="7.85546875" style="3" customWidth="1"/>
    <col min="7165" max="7165" width="5.85546875" style="3" customWidth="1"/>
    <col min="7166" max="7166" width="15.28515625" style="3" customWidth="1"/>
    <col min="7167" max="7167" width="8.85546875" style="3" customWidth="1"/>
    <col min="7168" max="7171" width="0" style="3" hidden="1" customWidth="1"/>
    <col min="7172" max="7172" width="10.140625" style="3" customWidth="1"/>
    <col min="7173" max="7173" width="16.42578125" style="3" customWidth="1"/>
    <col min="7174" max="7174" width="6.7109375" style="3" customWidth="1"/>
    <col min="7175" max="7175" width="16.85546875" style="3" customWidth="1"/>
    <col min="7176" max="7176" width="6.85546875" style="3" customWidth="1"/>
    <col min="7177" max="7177" width="17" style="3" customWidth="1"/>
    <col min="7178" max="7185" width="0" style="3" hidden="1" customWidth="1"/>
    <col min="7186" max="7186" width="7.7109375" style="3" customWidth="1"/>
    <col min="7187" max="7187" width="17.42578125" style="3" customWidth="1"/>
    <col min="7188" max="7188" width="6.85546875" style="3" customWidth="1"/>
    <col min="7189" max="7189" width="9.7109375" style="3" customWidth="1"/>
    <col min="7190" max="7190" width="8.7109375" style="3" customWidth="1"/>
    <col min="7191" max="7191" width="10.28515625" style="3" customWidth="1"/>
    <col min="7192" max="7192" width="2.7109375" style="3" customWidth="1"/>
    <col min="7193" max="7416" width="11.5703125" style="3"/>
    <col min="7417" max="7417" width="2" style="3" customWidth="1"/>
    <col min="7418" max="7418" width="6" style="3" customWidth="1"/>
    <col min="7419" max="7419" width="30" style="3" customWidth="1"/>
    <col min="7420" max="7420" width="7.85546875" style="3" customWidth="1"/>
    <col min="7421" max="7421" width="5.85546875" style="3" customWidth="1"/>
    <col min="7422" max="7422" width="15.28515625" style="3" customWidth="1"/>
    <col min="7423" max="7423" width="8.85546875" style="3" customWidth="1"/>
    <col min="7424" max="7427" width="0" style="3" hidden="1" customWidth="1"/>
    <col min="7428" max="7428" width="10.140625" style="3" customWidth="1"/>
    <col min="7429" max="7429" width="16.42578125" style="3" customWidth="1"/>
    <col min="7430" max="7430" width="6.7109375" style="3" customWidth="1"/>
    <col min="7431" max="7431" width="16.85546875" style="3" customWidth="1"/>
    <col min="7432" max="7432" width="6.85546875" style="3" customWidth="1"/>
    <col min="7433" max="7433" width="17" style="3" customWidth="1"/>
    <col min="7434" max="7441" width="0" style="3" hidden="1" customWidth="1"/>
    <col min="7442" max="7442" width="7.7109375" style="3" customWidth="1"/>
    <col min="7443" max="7443" width="17.42578125" style="3" customWidth="1"/>
    <col min="7444" max="7444" width="6.85546875" style="3" customWidth="1"/>
    <col min="7445" max="7445" width="9.7109375" style="3" customWidth="1"/>
    <col min="7446" max="7446" width="8.7109375" style="3" customWidth="1"/>
    <col min="7447" max="7447" width="10.28515625" style="3" customWidth="1"/>
    <col min="7448" max="7448" width="2.7109375" style="3" customWidth="1"/>
    <col min="7449" max="7672" width="11.5703125" style="3"/>
    <col min="7673" max="7673" width="2" style="3" customWidth="1"/>
    <col min="7674" max="7674" width="6" style="3" customWidth="1"/>
    <col min="7675" max="7675" width="30" style="3" customWidth="1"/>
    <col min="7676" max="7676" width="7.85546875" style="3" customWidth="1"/>
    <col min="7677" max="7677" width="5.85546875" style="3" customWidth="1"/>
    <col min="7678" max="7678" width="15.28515625" style="3" customWidth="1"/>
    <col min="7679" max="7679" width="8.85546875" style="3" customWidth="1"/>
    <col min="7680" max="7683" width="0" style="3" hidden="1" customWidth="1"/>
    <col min="7684" max="7684" width="10.140625" style="3" customWidth="1"/>
    <col min="7685" max="7685" width="16.42578125" style="3" customWidth="1"/>
    <col min="7686" max="7686" width="6.7109375" style="3" customWidth="1"/>
    <col min="7687" max="7687" width="16.85546875" style="3" customWidth="1"/>
    <col min="7688" max="7688" width="6.85546875" style="3" customWidth="1"/>
    <col min="7689" max="7689" width="17" style="3" customWidth="1"/>
    <col min="7690" max="7697" width="0" style="3" hidden="1" customWidth="1"/>
    <col min="7698" max="7698" width="7.7109375" style="3" customWidth="1"/>
    <col min="7699" max="7699" width="17.42578125" style="3" customWidth="1"/>
    <col min="7700" max="7700" width="6.85546875" style="3" customWidth="1"/>
    <col min="7701" max="7701" width="9.7109375" style="3" customWidth="1"/>
    <col min="7702" max="7702" width="8.7109375" style="3" customWidth="1"/>
    <col min="7703" max="7703" width="10.28515625" style="3" customWidth="1"/>
    <col min="7704" max="7704" width="2.7109375" style="3" customWidth="1"/>
    <col min="7705" max="7928" width="11.5703125" style="3"/>
    <col min="7929" max="7929" width="2" style="3" customWidth="1"/>
    <col min="7930" max="7930" width="6" style="3" customWidth="1"/>
    <col min="7931" max="7931" width="30" style="3" customWidth="1"/>
    <col min="7932" max="7932" width="7.85546875" style="3" customWidth="1"/>
    <col min="7933" max="7933" width="5.85546875" style="3" customWidth="1"/>
    <col min="7934" max="7934" width="15.28515625" style="3" customWidth="1"/>
    <col min="7935" max="7935" width="8.85546875" style="3" customWidth="1"/>
    <col min="7936" max="7939" width="0" style="3" hidden="1" customWidth="1"/>
    <col min="7940" max="7940" width="10.140625" style="3" customWidth="1"/>
    <col min="7941" max="7941" width="16.42578125" style="3" customWidth="1"/>
    <col min="7942" max="7942" width="6.7109375" style="3" customWidth="1"/>
    <col min="7943" max="7943" width="16.85546875" style="3" customWidth="1"/>
    <col min="7944" max="7944" width="6.85546875" style="3" customWidth="1"/>
    <col min="7945" max="7945" width="17" style="3" customWidth="1"/>
    <col min="7946" max="7953" width="0" style="3" hidden="1" customWidth="1"/>
    <col min="7954" max="7954" width="7.7109375" style="3" customWidth="1"/>
    <col min="7955" max="7955" width="17.42578125" style="3" customWidth="1"/>
    <col min="7956" max="7956" width="6.85546875" style="3" customWidth="1"/>
    <col min="7957" max="7957" width="9.7109375" style="3" customWidth="1"/>
    <col min="7958" max="7958" width="8.7109375" style="3" customWidth="1"/>
    <col min="7959" max="7959" width="10.28515625" style="3" customWidth="1"/>
    <col min="7960" max="7960" width="2.7109375" style="3" customWidth="1"/>
    <col min="7961" max="8184" width="11.5703125" style="3"/>
    <col min="8185" max="8185" width="2" style="3" customWidth="1"/>
    <col min="8186" max="8186" width="6" style="3" customWidth="1"/>
    <col min="8187" max="8187" width="30" style="3" customWidth="1"/>
    <col min="8188" max="8188" width="7.85546875" style="3" customWidth="1"/>
    <col min="8189" max="8189" width="5.85546875" style="3" customWidth="1"/>
    <col min="8190" max="8190" width="15.28515625" style="3" customWidth="1"/>
    <col min="8191" max="8191" width="8.85546875" style="3" customWidth="1"/>
    <col min="8192" max="8195" width="0" style="3" hidden="1" customWidth="1"/>
    <col min="8196" max="8196" width="10.140625" style="3" customWidth="1"/>
    <col min="8197" max="8197" width="16.42578125" style="3" customWidth="1"/>
    <col min="8198" max="8198" width="6.7109375" style="3" customWidth="1"/>
    <col min="8199" max="8199" width="16.85546875" style="3" customWidth="1"/>
    <col min="8200" max="8200" width="6.85546875" style="3" customWidth="1"/>
    <col min="8201" max="8201" width="17" style="3" customWidth="1"/>
    <col min="8202" max="8209" width="0" style="3" hidden="1" customWidth="1"/>
    <col min="8210" max="8210" width="7.7109375" style="3" customWidth="1"/>
    <col min="8211" max="8211" width="17.42578125" style="3" customWidth="1"/>
    <col min="8212" max="8212" width="6.85546875" style="3" customWidth="1"/>
    <col min="8213" max="8213" width="9.7109375" style="3" customWidth="1"/>
    <col min="8214" max="8214" width="8.7109375" style="3" customWidth="1"/>
    <col min="8215" max="8215" width="10.28515625" style="3" customWidth="1"/>
    <col min="8216" max="8216" width="2.7109375" style="3" customWidth="1"/>
    <col min="8217" max="8440" width="11.5703125" style="3"/>
    <col min="8441" max="8441" width="2" style="3" customWidth="1"/>
    <col min="8442" max="8442" width="6" style="3" customWidth="1"/>
    <col min="8443" max="8443" width="30" style="3" customWidth="1"/>
    <col min="8444" max="8444" width="7.85546875" style="3" customWidth="1"/>
    <col min="8445" max="8445" width="5.85546875" style="3" customWidth="1"/>
    <col min="8446" max="8446" width="15.28515625" style="3" customWidth="1"/>
    <col min="8447" max="8447" width="8.85546875" style="3" customWidth="1"/>
    <col min="8448" max="8451" width="0" style="3" hidden="1" customWidth="1"/>
    <col min="8452" max="8452" width="10.140625" style="3" customWidth="1"/>
    <col min="8453" max="8453" width="16.42578125" style="3" customWidth="1"/>
    <col min="8454" max="8454" width="6.7109375" style="3" customWidth="1"/>
    <col min="8455" max="8455" width="16.85546875" style="3" customWidth="1"/>
    <col min="8456" max="8456" width="6.85546875" style="3" customWidth="1"/>
    <col min="8457" max="8457" width="17" style="3" customWidth="1"/>
    <col min="8458" max="8465" width="0" style="3" hidden="1" customWidth="1"/>
    <col min="8466" max="8466" width="7.7109375" style="3" customWidth="1"/>
    <col min="8467" max="8467" width="17.42578125" style="3" customWidth="1"/>
    <col min="8468" max="8468" width="6.85546875" style="3" customWidth="1"/>
    <col min="8469" max="8469" width="9.7109375" style="3" customWidth="1"/>
    <col min="8470" max="8470" width="8.7109375" style="3" customWidth="1"/>
    <col min="8471" max="8471" width="10.28515625" style="3" customWidth="1"/>
    <col min="8472" max="8472" width="2.7109375" style="3" customWidth="1"/>
    <col min="8473" max="8696" width="11.5703125" style="3"/>
    <col min="8697" max="8697" width="2" style="3" customWidth="1"/>
    <col min="8698" max="8698" width="6" style="3" customWidth="1"/>
    <col min="8699" max="8699" width="30" style="3" customWidth="1"/>
    <col min="8700" max="8700" width="7.85546875" style="3" customWidth="1"/>
    <col min="8701" max="8701" width="5.85546875" style="3" customWidth="1"/>
    <col min="8702" max="8702" width="15.28515625" style="3" customWidth="1"/>
    <col min="8703" max="8703" width="8.85546875" style="3" customWidth="1"/>
    <col min="8704" max="8707" width="0" style="3" hidden="1" customWidth="1"/>
    <col min="8708" max="8708" width="10.140625" style="3" customWidth="1"/>
    <col min="8709" max="8709" width="16.42578125" style="3" customWidth="1"/>
    <col min="8710" max="8710" width="6.7109375" style="3" customWidth="1"/>
    <col min="8711" max="8711" width="16.85546875" style="3" customWidth="1"/>
    <col min="8712" max="8712" width="6.85546875" style="3" customWidth="1"/>
    <col min="8713" max="8713" width="17" style="3" customWidth="1"/>
    <col min="8714" max="8721" width="0" style="3" hidden="1" customWidth="1"/>
    <col min="8722" max="8722" width="7.7109375" style="3" customWidth="1"/>
    <col min="8723" max="8723" width="17.42578125" style="3" customWidth="1"/>
    <col min="8724" max="8724" width="6.85546875" style="3" customWidth="1"/>
    <col min="8725" max="8725" width="9.7109375" style="3" customWidth="1"/>
    <col min="8726" max="8726" width="8.7109375" style="3" customWidth="1"/>
    <col min="8727" max="8727" width="10.28515625" style="3" customWidth="1"/>
    <col min="8728" max="8728" width="2.7109375" style="3" customWidth="1"/>
    <col min="8729" max="8952" width="11.5703125" style="3"/>
    <col min="8953" max="8953" width="2" style="3" customWidth="1"/>
    <col min="8954" max="8954" width="6" style="3" customWidth="1"/>
    <col min="8955" max="8955" width="30" style="3" customWidth="1"/>
    <col min="8956" max="8956" width="7.85546875" style="3" customWidth="1"/>
    <col min="8957" max="8957" width="5.85546875" style="3" customWidth="1"/>
    <col min="8958" max="8958" width="15.28515625" style="3" customWidth="1"/>
    <col min="8959" max="8959" width="8.85546875" style="3" customWidth="1"/>
    <col min="8960" max="8963" width="0" style="3" hidden="1" customWidth="1"/>
    <col min="8964" max="8964" width="10.140625" style="3" customWidth="1"/>
    <col min="8965" max="8965" width="16.42578125" style="3" customWidth="1"/>
    <col min="8966" max="8966" width="6.7109375" style="3" customWidth="1"/>
    <col min="8967" max="8967" width="16.85546875" style="3" customWidth="1"/>
    <col min="8968" max="8968" width="6.85546875" style="3" customWidth="1"/>
    <col min="8969" max="8969" width="17" style="3" customWidth="1"/>
    <col min="8970" max="8977" width="0" style="3" hidden="1" customWidth="1"/>
    <col min="8978" max="8978" width="7.7109375" style="3" customWidth="1"/>
    <col min="8979" max="8979" width="17.42578125" style="3" customWidth="1"/>
    <col min="8980" max="8980" width="6.85546875" style="3" customWidth="1"/>
    <col min="8981" max="8981" width="9.7109375" style="3" customWidth="1"/>
    <col min="8982" max="8982" width="8.7109375" style="3" customWidth="1"/>
    <col min="8983" max="8983" width="10.28515625" style="3" customWidth="1"/>
    <col min="8984" max="8984" width="2.7109375" style="3" customWidth="1"/>
    <col min="8985" max="9208" width="11.5703125" style="3"/>
    <col min="9209" max="9209" width="2" style="3" customWidth="1"/>
    <col min="9210" max="9210" width="6" style="3" customWidth="1"/>
    <col min="9211" max="9211" width="30" style="3" customWidth="1"/>
    <col min="9212" max="9212" width="7.85546875" style="3" customWidth="1"/>
    <col min="9213" max="9213" width="5.85546875" style="3" customWidth="1"/>
    <col min="9214" max="9214" width="15.28515625" style="3" customWidth="1"/>
    <col min="9215" max="9215" width="8.85546875" style="3" customWidth="1"/>
    <col min="9216" max="9219" width="0" style="3" hidden="1" customWidth="1"/>
    <col min="9220" max="9220" width="10.140625" style="3" customWidth="1"/>
    <col min="9221" max="9221" width="16.42578125" style="3" customWidth="1"/>
    <col min="9222" max="9222" width="6.7109375" style="3" customWidth="1"/>
    <col min="9223" max="9223" width="16.85546875" style="3" customWidth="1"/>
    <col min="9224" max="9224" width="6.85546875" style="3" customWidth="1"/>
    <col min="9225" max="9225" width="17" style="3" customWidth="1"/>
    <col min="9226" max="9233" width="0" style="3" hidden="1" customWidth="1"/>
    <col min="9234" max="9234" width="7.7109375" style="3" customWidth="1"/>
    <col min="9235" max="9235" width="17.42578125" style="3" customWidth="1"/>
    <col min="9236" max="9236" width="6.85546875" style="3" customWidth="1"/>
    <col min="9237" max="9237" width="9.7109375" style="3" customWidth="1"/>
    <col min="9238" max="9238" width="8.7109375" style="3" customWidth="1"/>
    <col min="9239" max="9239" width="10.28515625" style="3" customWidth="1"/>
    <col min="9240" max="9240" width="2.7109375" style="3" customWidth="1"/>
    <col min="9241" max="9464" width="11.5703125" style="3"/>
    <col min="9465" max="9465" width="2" style="3" customWidth="1"/>
    <col min="9466" max="9466" width="6" style="3" customWidth="1"/>
    <col min="9467" max="9467" width="30" style="3" customWidth="1"/>
    <col min="9468" max="9468" width="7.85546875" style="3" customWidth="1"/>
    <col min="9469" max="9469" width="5.85546875" style="3" customWidth="1"/>
    <col min="9470" max="9470" width="15.28515625" style="3" customWidth="1"/>
    <col min="9471" max="9471" width="8.85546875" style="3" customWidth="1"/>
    <col min="9472" max="9475" width="0" style="3" hidden="1" customWidth="1"/>
    <col min="9476" max="9476" width="10.140625" style="3" customWidth="1"/>
    <col min="9477" max="9477" width="16.42578125" style="3" customWidth="1"/>
    <col min="9478" max="9478" width="6.7109375" style="3" customWidth="1"/>
    <col min="9479" max="9479" width="16.85546875" style="3" customWidth="1"/>
    <col min="9480" max="9480" width="6.85546875" style="3" customWidth="1"/>
    <col min="9481" max="9481" width="17" style="3" customWidth="1"/>
    <col min="9482" max="9489" width="0" style="3" hidden="1" customWidth="1"/>
    <col min="9490" max="9490" width="7.7109375" style="3" customWidth="1"/>
    <col min="9491" max="9491" width="17.42578125" style="3" customWidth="1"/>
    <col min="9492" max="9492" width="6.85546875" style="3" customWidth="1"/>
    <col min="9493" max="9493" width="9.7109375" style="3" customWidth="1"/>
    <col min="9494" max="9494" width="8.7109375" style="3" customWidth="1"/>
    <col min="9495" max="9495" width="10.28515625" style="3" customWidth="1"/>
    <col min="9496" max="9496" width="2.7109375" style="3" customWidth="1"/>
    <col min="9497" max="9720" width="11.5703125" style="3"/>
    <col min="9721" max="9721" width="2" style="3" customWidth="1"/>
    <col min="9722" max="9722" width="6" style="3" customWidth="1"/>
    <col min="9723" max="9723" width="30" style="3" customWidth="1"/>
    <col min="9724" max="9724" width="7.85546875" style="3" customWidth="1"/>
    <col min="9725" max="9725" width="5.85546875" style="3" customWidth="1"/>
    <col min="9726" max="9726" width="15.28515625" style="3" customWidth="1"/>
    <col min="9727" max="9727" width="8.85546875" style="3" customWidth="1"/>
    <col min="9728" max="9731" width="0" style="3" hidden="1" customWidth="1"/>
    <col min="9732" max="9732" width="10.140625" style="3" customWidth="1"/>
    <col min="9733" max="9733" width="16.42578125" style="3" customWidth="1"/>
    <col min="9734" max="9734" width="6.7109375" style="3" customWidth="1"/>
    <col min="9735" max="9735" width="16.85546875" style="3" customWidth="1"/>
    <col min="9736" max="9736" width="6.85546875" style="3" customWidth="1"/>
    <col min="9737" max="9737" width="17" style="3" customWidth="1"/>
    <col min="9738" max="9745" width="0" style="3" hidden="1" customWidth="1"/>
    <col min="9746" max="9746" width="7.7109375" style="3" customWidth="1"/>
    <col min="9747" max="9747" width="17.42578125" style="3" customWidth="1"/>
    <col min="9748" max="9748" width="6.85546875" style="3" customWidth="1"/>
    <col min="9749" max="9749" width="9.7109375" style="3" customWidth="1"/>
    <col min="9750" max="9750" width="8.7109375" style="3" customWidth="1"/>
    <col min="9751" max="9751" width="10.28515625" style="3" customWidth="1"/>
    <col min="9752" max="9752" width="2.7109375" style="3" customWidth="1"/>
    <col min="9753" max="9976" width="11.5703125" style="3"/>
    <col min="9977" max="9977" width="2" style="3" customWidth="1"/>
    <col min="9978" max="9978" width="6" style="3" customWidth="1"/>
    <col min="9979" max="9979" width="30" style="3" customWidth="1"/>
    <col min="9980" max="9980" width="7.85546875" style="3" customWidth="1"/>
    <col min="9981" max="9981" width="5.85546875" style="3" customWidth="1"/>
    <col min="9982" max="9982" width="15.28515625" style="3" customWidth="1"/>
    <col min="9983" max="9983" width="8.85546875" style="3" customWidth="1"/>
    <col min="9984" max="9987" width="0" style="3" hidden="1" customWidth="1"/>
    <col min="9988" max="9988" width="10.140625" style="3" customWidth="1"/>
    <col min="9989" max="9989" width="16.42578125" style="3" customWidth="1"/>
    <col min="9990" max="9990" width="6.7109375" style="3" customWidth="1"/>
    <col min="9991" max="9991" width="16.85546875" style="3" customWidth="1"/>
    <col min="9992" max="9992" width="6.85546875" style="3" customWidth="1"/>
    <col min="9993" max="9993" width="17" style="3" customWidth="1"/>
    <col min="9994" max="10001" width="0" style="3" hidden="1" customWidth="1"/>
    <col min="10002" max="10002" width="7.7109375" style="3" customWidth="1"/>
    <col min="10003" max="10003" width="17.42578125" style="3" customWidth="1"/>
    <col min="10004" max="10004" width="6.85546875" style="3" customWidth="1"/>
    <col min="10005" max="10005" width="9.7109375" style="3" customWidth="1"/>
    <col min="10006" max="10006" width="8.7109375" style="3" customWidth="1"/>
    <col min="10007" max="10007" width="10.28515625" style="3" customWidth="1"/>
    <col min="10008" max="10008" width="2.7109375" style="3" customWidth="1"/>
    <col min="10009" max="10232" width="11.5703125" style="3"/>
    <col min="10233" max="10233" width="2" style="3" customWidth="1"/>
    <col min="10234" max="10234" width="6" style="3" customWidth="1"/>
    <col min="10235" max="10235" width="30" style="3" customWidth="1"/>
    <col min="10236" max="10236" width="7.85546875" style="3" customWidth="1"/>
    <col min="10237" max="10237" width="5.85546875" style="3" customWidth="1"/>
    <col min="10238" max="10238" width="15.28515625" style="3" customWidth="1"/>
    <col min="10239" max="10239" width="8.85546875" style="3" customWidth="1"/>
    <col min="10240" max="10243" width="0" style="3" hidden="1" customWidth="1"/>
    <col min="10244" max="10244" width="10.140625" style="3" customWidth="1"/>
    <col min="10245" max="10245" width="16.42578125" style="3" customWidth="1"/>
    <col min="10246" max="10246" width="6.7109375" style="3" customWidth="1"/>
    <col min="10247" max="10247" width="16.85546875" style="3" customWidth="1"/>
    <col min="10248" max="10248" width="6.85546875" style="3" customWidth="1"/>
    <col min="10249" max="10249" width="17" style="3" customWidth="1"/>
    <col min="10250" max="10257" width="0" style="3" hidden="1" customWidth="1"/>
    <col min="10258" max="10258" width="7.7109375" style="3" customWidth="1"/>
    <col min="10259" max="10259" width="17.42578125" style="3" customWidth="1"/>
    <col min="10260" max="10260" width="6.85546875" style="3" customWidth="1"/>
    <col min="10261" max="10261" width="9.7109375" style="3" customWidth="1"/>
    <col min="10262" max="10262" width="8.7109375" style="3" customWidth="1"/>
    <col min="10263" max="10263" width="10.28515625" style="3" customWidth="1"/>
    <col min="10264" max="10264" width="2.7109375" style="3" customWidth="1"/>
    <col min="10265" max="10488" width="11.5703125" style="3"/>
    <col min="10489" max="10489" width="2" style="3" customWidth="1"/>
    <col min="10490" max="10490" width="6" style="3" customWidth="1"/>
    <col min="10491" max="10491" width="30" style="3" customWidth="1"/>
    <col min="10492" max="10492" width="7.85546875" style="3" customWidth="1"/>
    <col min="10493" max="10493" width="5.85546875" style="3" customWidth="1"/>
    <col min="10494" max="10494" width="15.28515625" style="3" customWidth="1"/>
    <col min="10495" max="10495" width="8.85546875" style="3" customWidth="1"/>
    <col min="10496" max="10499" width="0" style="3" hidden="1" customWidth="1"/>
    <col min="10500" max="10500" width="10.140625" style="3" customWidth="1"/>
    <col min="10501" max="10501" width="16.42578125" style="3" customWidth="1"/>
    <col min="10502" max="10502" width="6.7109375" style="3" customWidth="1"/>
    <col min="10503" max="10503" width="16.85546875" style="3" customWidth="1"/>
    <col min="10504" max="10504" width="6.85546875" style="3" customWidth="1"/>
    <col min="10505" max="10505" width="17" style="3" customWidth="1"/>
    <col min="10506" max="10513" width="0" style="3" hidden="1" customWidth="1"/>
    <col min="10514" max="10514" width="7.7109375" style="3" customWidth="1"/>
    <col min="10515" max="10515" width="17.42578125" style="3" customWidth="1"/>
    <col min="10516" max="10516" width="6.85546875" style="3" customWidth="1"/>
    <col min="10517" max="10517" width="9.7109375" style="3" customWidth="1"/>
    <col min="10518" max="10518" width="8.7109375" style="3" customWidth="1"/>
    <col min="10519" max="10519" width="10.28515625" style="3" customWidth="1"/>
    <col min="10520" max="10520" width="2.7109375" style="3" customWidth="1"/>
    <col min="10521" max="10744" width="11.5703125" style="3"/>
    <col min="10745" max="10745" width="2" style="3" customWidth="1"/>
    <col min="10746" max="10746" width="6" style="3" customWidth="1"/>
    <col min="10747" max="10747" width="30" style="3" customWidth="1"/>
    <col min="10748" max="10748" width="7.85546875" style="3" customWidth="1"/>
    <col min="10749" max="10749" width="5.85546875" style="3" customWidth="1"/>
    <col min="10750" max="10750" width="15.28515625" style="3" customWidth="1"/>
    <col min="10751" max="10751" width="8.85546875" style="3" customWidth="1"/>
    <col min="10752" max="10755" width="0" style="3" hidden="1" customWidth="1"/>
    <col min="10756" max="10756" width="10.140625" style="3" customWidth="1"/>
    <col min="10757" max="10757" width="16.42578125" style="3" customWidth="1"/>
    <col min="10758" max="10758" width="6.7109375" style="3" customWidth="1"/>
    <col min="10759" max="10759" width="16.85546875" style="3" customWidth="1"/>
    <col min="10760" max="10760" width="6.85546875" style="3" customWidth="1"/>
    <col min="10761" max="10761" width="17" style="3" customWidth="1"/>
    <col min="10762" max="10769" width="0" style="3" hidden="1" customWidth="1"/>
    <col min="10770" max="10770" width="7.7109375" style="3" customWidth="1"/>
    <col min="10771" max="10771" width="17.42578125" style="3" customWidth="1"/>
    <col min="10772" max="10772" width="6.85546875" style="3" customWidth="1"/>
    <col min="10773" max="10773" width="9.7109375" style="3" customWidth="1"/>
    <col min="10774" max="10774" width="8.7109375" style="3" customWidth="1"/>
    <col min="10775" max="10775" width="10.28515625" style="3" customWidth="1"/>
    <col min="10776" max="10776" width="2.7109375" style="3" customWidth="1"/>
    <col min="10777" max="11000" width="11.5703125" style="3"/>
    <col min="11001" max="11001" width="2" style="3" customWidth="1"/>
    <col min="11002" max="11002" width="6" style="3" customWidth="1"/>
    <col min="11003" max="11003" width="30" style="3" customWidth="1"/>
    <col min="11004" max="11004" width="7.85546875" style="3" customWidth="1"/>
    <col min="11005" max="11005" width="5.85546875" style="3" customWidth="1"/>
    <col min="11006" max="11006" width="15.28515625" style="3" customWidth="1"/>
    <col min="11007" max="11007" width="8.85546875" style="3" customWidth="1"/>
    <col min="11008" max="11011" width="0" style="3" hidden="1" customWidth="1"/>
    <col min="11012" max="11012" width="10.140625" style="3" customWidth="1"/>
    <col min="11013" max="11013" width="16.42578125" style="3" customWidth="1"/>
    <col min="11014" max="11014" width="6.7109375" style="3" customWidth="1"/>
    <col min="11015" max="11015" width="16.85546875" style="3" customWidth="1"/>
    <col min="11016" max="11016" width="6.85546875" style="3" customWidth="1"/>
    <col min="11017" max="11017" width="17" style="3" customWidth="1"/>
    <col min="11018" max="11025" width="0" style="3" hidden="1" customWidth="1"/>
    <col min="11026" max="11026" width="7.7109375" style="3" customWidth="1"/>
    <col min="11027" max="11027" width="17.42578125" style="3" customWidth="1"/>
    <col min="11028" max="11028" width="6.85546875" style="3" customWidth="1"/>
    <col min="11029" max="11029" width="9.7109375" style="3" customWidth="1"/>
    <col min="11030" max="11030" width="8.7109375" style="3" customWidth="1"/>
    <col min="11031" max="11031" width="10.28515625" style="3" customWidth="1"/>
    <col min="11032" max="11032" width="2.7109375" style="3" customWidth="1"/>
    <col min="11033" max="11256" width="11.5703125" style="3"/>
    <col min="11257" max="11257" width="2" style="3" customWidth="1"/>
    <col min="11258" max="11258" width="6" style="3" customWidth="1"/>
    <col min="11259" max="11259" width="30" style="3" customWidth="1"/>
    <col min="11260" max="11260" width="7.85546875" style="3" customWidth="1"/>
    <col min="11261" max="11261" width="5.85546875" style="3" customWidth="1"/>
    <col min="11262" max="11262" width="15.28515625" style="3" customWidth="1"/>
    <col min="11263" max="11263" width="8.85546875" style="3" customWidth="1"/>
    <col min="11264" max="11267" width="0" style="3" hidden="1" customWidth="1"/>
    <col min="11268" max="11268" width="10.140625" style="3" customWidth="1"/>
    <col min="11269" max="11269" width="16.42578125" style="3" customWidth="1"/>
    <col min="11270" max="11270" width="6.7109375" style="3" customWidth="1"/>
    <col min="11271" max="11271" width="16.85546875" style="3" customWidth="1"/>
    <col min="11272" max="11272" width="6.85546875" style="3" customWidth="1"/>
    <col min="11273" max="11273" width="17" style="3" customWidth="1"/>
    <col min="11274" max="11281" width="0" style="3" hidden="1" customWidth="1"/>
    <col min="11282" max="11282" width="7.7109375" style="3" customWidth="1"/>
    <col min="11283" max="11283" width="17.42578125" style="3" customWidth="1"/>
    <col min="11284" max="11284" width="6.85546875" style="3" customWidth="1"/>
    <col min="11285" max="11285" width="9.7109375" style="3" customWidth="1"/>
    <col min="11286" max="11286" width="8.7109375" style="3" customWidth="1"/>
    <col min="11287" max="11287" width="10.28515625" style="3" customWidth="1"/>
    <col min="11288" max="11288" width="2.7109375" style="3" customWidth="1"/>
    <col min="11289" max="11512" width="11.5703125" style="3"/>
    <col min="11513" max="11513" width="2" style="3" customWidth="1"/>
    <col min="11514" max="11514" width="6" style="3" customWidth="1"/>
    <col min="11515" max="11515" width="30" style="3" customWidth="1"/>
    <col min="11516" max="11516" width="7.85546875" style="3" customWidth="1"/>
    <col min="11517" max="11517" width="5.85546875" style="3" customWidth="1"/>
    <col min="11518" max="11518" width="15.28515625" style="3" customWidth="1"/>
    <col min="11519" max="11519" width="8.85546875" style="3" customWidth="1"/>
    <col min="11520" max="11523" width="0" style="3" hidden="1" customWidth="1"/>
    <col min="11524" max="11524" width="10.140625" style="3" customWidth="1"/>
    <col min="11525" max="11525" width="16.42578125" style="3" customWidth="1"/>
    <col min="11526" max="11526" width="6.7109375" style="3" customWidth="1"/>
    <col min="11527" max="11527" width="16.85546875" style="3" customWidth="1"/>
    <col min="11528" max="11528" width="6.85546875" style="3" customWidth="1"/>
    <col min="11529" max="11529" width="17" style="3" customWidth="1"/>
    <col min="11530" max="11537" width="0" style="3" hidden="1" customWidth="1"/>
    <col min="11538" max="11538" width="7.7109375" style="3" customWidth="1"/>
    <col min="11539" max="11539" width="17.42578125" style="3" customWidth="1"/>
    <col min="11540" max="11540" width="6.85546875" style="3" customWidth="1"/>
    <col min="11541" max="11541" width="9.7109375" style="3" customWidth="1"/>
    <col min="11542" max="11542" width="8.7109375" style="3" customWidth="1"/>
    <col min="11543" max="11543" width="10.28515625" style="3" customWidth="1"/>
    <col min="11544" max="11544" width="2.7109375" style="3" customWidth="1"/>
    <col min="11545" max="11768" width="11.5703125" style="3"/>
    <col min="11769" max="11769" width="2" style="3" customWidth="1"/>
    <col min="11770" max="11770" width="6" style="3" customWidth="1"/>
    <col min="11771" max="11771" width="30" style="3" customWidth="1"/>
    <col min="11772" max="11772" width="7.85546875" style="3" customWidth="1"/>
    <col min="11773" max="11773" width="5.85546875" style="3" customWidth="1"/>
    <col min="11774" max="11774" width="15.28515625" style="3" customWidth="1"/>
    <col min="11775" max="11775" width="8.85546875" style="3" customWidth="1"/>
    <col min="11776" max="11779" width="0" style="3" hidden="1" customWidth="1"/>
    <col min="11780" max="11780" width="10.140625" style="3" customWidth="1"/>
    <col min="11781" max="11781" width="16.42578125" style="3" customWidth="1"/>
    <col min="11782" max="11782" width="6.7109375" style="3" customWidth="1"/>
    <col min="11783" max="11783" width="16.85546875" style="3" customWidth="1"/>
    <col min="11784" max="11784" width="6.85546875" style="3" customWidth="1"/>
    <col min="11785" max="11785" width="17" style="3" customWidth="1"/>
    <col min="11786" max="11793" width="0" style="3" hidden="1" customWidth="1"/>
    <col min="11794" max="11794" width="7.7109375" style="3" customWidth="1"/>
    <col min="11795" max="11795" width="17.42578125" style="3" customWidth="1"/>
    <col min="11796" max="11796" width="6.85546875" style="3" customWidth="1"/>
    <col min="11797" max="11797" width="9.7109375" style="3" customWidth="1"/>
    <col min="11798" max="11798" width="8.7109375" style="3" customWidth="1"/>
    <col min="11799" max="11799" width="10.28515625" style="3" customWidth="1"/>
    <col min="11800" max="11800" width="2.7109375" style="3" customWidth="1"/>
    <col min="11801" max="12024" width="11.5703125" style="3"/>
    <col min="12025" max="12025" width="2" style="3" customWidth="1"/>
    <col min="12026" max="12026" width="6" style="3" customWidth="1"/>
    <col min="12027" max="12027" width="30" style="3" customWidth="1"/>
    <col min="12028" max="12028" width="7.85546875" style="3" customWidth="1"/>
    <col min="12029" max="12029" width="5.85546875" style="3" customWidth="1"/>
    <col min="12030" max="12030" width="15.28515625" style="3" customWidth="1"/>
    <col min="12031" max="12031" width="8.85546875" style="3" customWidth="1"/>
    <col min="12032" max="12035" width="0" style="3" hidden="1" customWidth="1"/>
    <col min="12036" max="12036" width="10.140625" style="3" customWidth="1"/>
    <col min="12037" max="12037" width="16.42578125" style="3" customWidth="1"/>
    <col min="12038" max="12038" width="6.7109375" style="3" customWidth="1"/>
    <col min="12039" max="12039" width="16.85546875" style="3" customWidth="1"/>
    <col min="12040" max="12040" width="6.85546875" style="3" customWidth="1"/>
    <col min="12041" max="12041" width="17" style="3" customWidth="1"/>
    <col min="12042" max="12049" width="0" style="3" hidden="1" customWidth="1"/>
    <col min="12050" max="12050" width="7.7109375" style="3" customWidth="1"/>
    <col min="12051" max="12051" width="17.42578125" style="3" customWidth="1"/>
    <col min="12052" max="12052" width="6.85546875" style="3" customWidth="1"/>
    <col min="12053" max="12053" width="9.7109375" style="3" customWidth="1"/>
    <col min="12054" max="12054" width="8.7109375" style="3" customWidth="1"/>
    <col min="12055" max="12055" width="10.28515625" style="3" customWidth="1"/>
    <col min="12056" max="12056" width="2.7109375" style="3" customWidth="1"/>
    <col min="12057" max="12280" width="11.5703125" style="3"/>
    <col min="12281" max="12281" width="2" style="3" customWidth="1"/>
    <col min="12282" max="12282" width="6" style="3" customWidth="1"/>
    <col min="12283" max="12283" width="30" style="3" customWidth="1"/>
    <col min="12284" max="12284" width="7.85546875" style="3" customWidth="1"/>
    <col min="12285" max="12285" width="5.85546875" style="3" customWidth="1"/>
    <col min="12286" max="12286" width="15.28515625" style="3" customWidth="1"/>
    <col min="12287" max="12287" width="8.85546875" style="3" customWidth="1"/>
    <col min="12288" max="12291" width="0" style="3" hidden="1" customWidth="1"/>
    <col min="12292" max="12292" width="10.140625" style="3" customWidth="1"/>
    <col min="12293" max="12293" width="16.42578125" style="3" customWidth="1"/>
    <col min="12294" max="12294" width="6.7109375" style="3" customWidth="1"/>
    <col min="12295" max="12295" width="16.85546875" style="3" customWidth="1"/>
    <col min="12296" max="12296" width="6.85546875" style="3" customWidth="1"/>
    <col min="12297" max="12297" width="17" style="3" customWidth="1"/>
    <col min="12298" max="12305" width="0" style="3" hidden="1" customWidth="1"/>
    <col min="12306" max="12306" width="7.7109375" style="3" customWidth="1"/>
    <col min="12307" max="12307" width="17.42578125" style="3" customWidth="1"/>
    <col min="12308" max="12308" width="6.85546875" style="3" customWidth="1"/>
    <col min="12309" max="12309" width="9.7109375" style="3" customWidth="1"/>
    <col min="12310" max="12310" width="8.7109375" style="3" customWidth="1"/>
    <col min="12311" max="12311" width="10.28515625" style="3" customWidth="1"/>
    <col min="12312" max="12312" width="2.7109375" style="3" customWidth="1"/>
    <col min="12313" max="12536" width="11.5703125" style="3"/>
    <col min="12537" max="12537" width="2" style="3" customWidth="1"/>
    <col min="12538" max="12538" width="6" style="3" customWidth="1"/>
    <col min="12539" max="12539" width="30" style="3" customWidth="1"/>
    <col min="12540" max="12540" width="7.85546875" style="3" customWidth="1"/>
    <col min="12541" max="12541" width="5.85546875" style="3" customWidth="1"/>
    <col min="12542" max="12542" width="15.28515625" style="3" customWidth="1"/>
    <col min="12543" max="12543" width="8.85546875" style="3" customWidth="1"/>
    <col min="12544" max="12547" width="0" style="3" hidden="1" customWidth="1"/>
    <col min="12548" max="12548" width="10.140625" style="3" customWidth="1"/>
    <col min="12549" max="12549" width="16.42578125" style="3" customWidth="1"/>
    <col min="12550" max="12550" width="6.7109375" style="3" customWidth="1"/>
    <col min="12551" max="12551" width="16.85546875" style="3" customWidth="1"/>
    <col min="12552" max="12552" width="6.85546875" style="3" customWidth="1"/>
    <col min="12553" max="12553" width="17" style="3" customWidth="1"/>
    <col min="12554" max="12561" width="0" style="3" hidden="1" customWidth="1"/>
    <col min="12562" max="12562" width="7.7109375" style="3" customWidth="1"/>
    <col min="12563" max="12563" width="17.42578125" style="3" customWidth="1"/>
    <col min="12564" max="12564" width="6.85546875" style="3" customWidth="1"/>
    <col min="12565" max="12565" width="9.7109375" style="3" customWidth="1"/>
    <col min="12566" max="12566" width="8.7109375" style="3" customWidth="1"/>
    <col min="12567" max="12567" width="10.28515625" style="3" customWidth="1"/>
    <col min="12568" max="12568" width="2.7109375" style="3" customWidth="1"/>
    <col min="12569" max="12792" width="11.5703125" style="3"/>
    <col min="12793" max="12793" width="2" style="3" customWidth="1"/>
    <col min="12794" max="12794" width="6" style="3" customWidth="1"/>
    <col min="12795" max="12795" width="30" style="3" customWidth="1"/>
    <col min="12796" max="12796" width="7.85546875" style="3" customWidth="1"/>
    <col min="12797" max="12797" width="5.85546875" style="3" customWidth="1"/>
    <col min="12798" max="12798" width="15.28515625" style="3" customWidth="1"/>
    <col min="12799" max="12799" width="8.85546875" style="3" customWidth="1"/>
    <col min="12800" max="12803" width="0" style="3" hidden="1" customWidth="1"/>
    <col min="12804" max="12804" width="10.140625" style="3" customWidth="1"/>
    <col min="12805" max="12805" width="16.42578125" style="3" customWidth="1"/>
    <col min="12806" max="12806" width="6.7109375" style="3" customWidth="1"/>
    <col min="12807" max="12807" width="16.85546875" style="3" customWidth="1"/>
    <col min="12808" max="12808" width="6.85546875" style="3" customWidth="1"/>
    <col min="12809" max="12809" width="17" style="3" customWidth="1"/>
    <col min="12810" max="12817" width="0" style="3" hidden="1" customWidth="1"/>
    <col min="12818" max="12818" width="7.7109375" style="3" customWidth="1"/>
    <col min="12819" max="12819" width="17.42578125" style="3" customWidth="1"/>
    <col min="12820" max="12820" width="6.85546875" style="3" customWidth="1"/>
    <col min="12821" max="12821" width="9.7109375" style="3" customWidth="1"/>
    <col min="12822" max="12822" width="8.7109375" style="3" customWidth="1"/>
    <col min="12823" max="12823" width="10.28515625" style="3" customWidth="1"/>
    <col min="12824" max="12824" width="2.7109375" style="3" customWidth="1"/>
    <col min="12825" max="13048" width="11.5703125" style="3"/>
    <col min="13049" max="13049" width="2" style="3" customWidth="1"/>
    <col min="13050" max="13050" width="6" style="3" customWidth="1"/>
    <col min="13051" max="13051" width="30" style="3" customWidth="1"/>
    <col min="13052" max="13052" width="7.85546875" style="3" customWidth="1"/>
    <col min="13053" max="13053" width="5.85546875" style="3" customWidth="1"/>
    <col min="13054" max="13054" width="15.28515625" style="3" customWidth="1"/>
    <col min="13055" max="13055" width="8.85546875" style="3" customWidth="1"/>
    <col min="13056" max="13059" width="0" style="3" hidden="1" customWidth="1"/>
    <col min="13060" max="13060" width="10.140625" style="3" customWidth="1"/>
    <col min="13061" max="13061" width="16.42578125" style="3" customWidth="1"/>
    <col min="13062" max="13062" width="6.7109375" style="3" customWidth="1"/>
    <col min="13063" max="13063" width="16.85546875" style="3" customWidth="1"/>
    <col min="13064" max="13064" width="6.85546875" style="3" customWidth="1"/>
    <col min="13065" max="13065" width="17" style="3" customWidth="1"/>
    <col min="13066" max="13073" width="0" style="3" hidden="1" customWidth="1"/>
    <col min="13074" max="13074" width="7.7109375" style="3" customWidth="1"/>
    <col min="13075" max="13075" width="17.42578125" style="3" customWidth="1"/>
    <col min="13076" max="13076" width="6.85546875" style="3" customWidth="1"/>
    <col min="13077" max="13077" width="9.7109375" style="3" customWidth="1"/>
    <col min="13078" max="13078" width="8.7109375" style="3" customWidth="1"/>
    <col min="13079" max="13079" width="10.28515625" style="3" customWidth="1"/>
    <col min="13080" max="13080" width="2.7109375" style="3" customWidth="1"/>
    <col min="13081" max="13304" width="11.5703125" style="3"/>
    <col min="13305" max="13305" width="2" style="3" customWidth="1"/>
    <col min="13306" max="13306" width="6" style="3" customWidth="1"/>
    <col min="13307" max="13307" width="30" style="3" customWidth="1"/>
    <col min="13308" max="13308" width="7.85546875" style="3" customWidth="1"/>
    <col min="13309" max="13309" width="5.85546875" style="3" customWidth="1"/>
    <col min="13310" max="13310" width="15.28515625" style="3" customWidth="1"/>
    <col min="13311" max="13311" width="8.85546875" style="3" customWidth="1"/>
    <col min="13312" max="13315" width="0" style="3" hidden="1" customWidth="1"/>
    <col min="13316" max="13316" width="10.140625" style="3" customWidth="1"/>
    <col min="13317" max="13317" width="16.42578125" style="3" customWidth="1"/>
    <col min="13318" max="13318" width="6.7109375" style="3" customWidth="1"/>
    <col min="13319" max="13319" width="16.85546875" style="3" customWidth="1"/>
    <col min="13320" max="13320" width="6.85546875" style="3" customWidth="1"/>
    <col min="13321" max="13321" width="17" style="3" customWidth="1"/>
    <col min="13322" max="13329" width="0" style="3" hidden="1" customWidth="1"/>
    <col min="13330" max="13330" width="7.7109375" style="3" customWidth="1"/>
    <col min="13331" max="13331" width="17.42578125" style="3" customWidth="1"/>
    <col min="13332" max="13332" width="6.85546875" style="3" customWidth="1"/>
    <col min="13333" max="13333" width="9.7109375" style="3" customWidth="1"/>
    <col min="13334" max="13334" width="8.7109375" style="3" customWidth="1"/>
    <col min="13335" max="13335" width="10.28515625" style="3" customWidth="1"/>
    <col min="13336" max="13336" width="2.7109375" style="3" customWidth="1"/>
    <col min="13337" max="13560" width="11.5703125" style="3"/>
    <col min="13561" max="13561" width="2" style="3" customWidth="1"/>
    <col min="13562" max="13562" width="6" style="3" customWidth="1"/>
    <col min="13563" max="13563" width="30" style="3" customWidth="1"/>
    <col min="13564" max="13564" width="7.85546875" style="3" customWidth="1"/>
    <col min="13565" max="13565" width="5.85546875" style="3" customWidth="1"/>
    <col min="13566" max="13566" width="15.28515625" style="3" customWidth="1"/>
    <col min="13567" max="13567" width="8.85546875" style="3" customWidth="1"/>
    <col min="13568" max="13571" width="0" style="3" hidden="1" customWidth="1"/>
    <col min="13572" max="13572" width="10.140625" style="3" customWidth="1"/>
    <col min="13573" max="13573" width="16.42578125" style="3" customWidth="1"/>
    <col min="13574" max="13574" width="6.7109375" style="3" customWidth="1"/>
    <col min="13575" max="13575" width="16.85546875" style="3" customWidth="1"/>
    <col min="13576" max="13576" width="6.85546875" style="3" customWidth="1"/>
    <col min="13577" max="13577" width="17" style="3" customWidth="1"/>
    <col min="13578" max="13585" width="0" style="3" hidden="1" customWidth="1"/>
    <col min="13586" max="13586" width="7.7109375" style="3" customWidth="1"/>
    <col min="13587" max="13587" width="17.42578125" style="3" customWidth="1"/>
    <col min="13588" max="13588" width="6.85546875" style="3" customWidth="1"/>
    <col min="13589" max="13589" width="9.7109375" style="3" customWidth="1"/>
    <col min="13590" max="13590" width="8.7109375" style="3" customWidth="1"/>
    <col min="13591" max="13591" width="10.28515625" style="3" customWidth="1"/>
    <col min="13592" max="13592" width="2.7109375" style="3" customWidth="1"/>
    <col min="13593" max="13816" width="11.5703125" style="3"/>
    <col min="13817" max="13817" width="2" style="3" customWidth="1"/>
    <col min="13818" max="13818" width="6" style="3" customWidth="1"/>
    <col min="13819" max="13819" width="30" style="3" customWidth="1"/>
    <col min="13820" max="13820" width="7.85546875" style="3" customWidth="1"/>
    <col min="13821" max="13821" width="5.85546875" style="3" customWidth="1"/>
    <col min="13822" max="13822" width="15.28515625" style="3" customWidth="1"/>
    <col min="13823" max="13823" width="8.85546875" style="3" customWidth="1"/>
    <col min="13824" max="13827" width="0" style="3" hidden="1" customWidth="1"/>
    <col min="13828" max="13828" width="10.140625" style="3" customWidth="1"/>
    <col min="13829" max="13829" width="16.42578125" style="3" customWidth="1"/>
    <col min="13830" max="13830" width="6.7109375" style="3" customWidth="1"/>
    <col min="13831" max="13831" width="16.85546875" style="3" customWidth="1"/>
    <col min="13832" max="13832" width="6.85546875" style="3" customWidth="1"/>
    <col min="13833" max="13833" width="17" style="3" customWidth="1"/>
    <col min="13834" max="13841" width="0" style="3" hidden="1" customWidth="1"/>
    <col min="13842" max="13842" width="7.7109375" style="3" customWidth="1"/>
    <col min="13843" max="13843" width="17.42578125" style="3" customWidth="1"/>
    <col min="13844" max="13844" width="6.85546875" style="3" customWidth="1"/>
    <col min="13845" max="13845" width="9.7109375" style="3" customWidth="1"/>
    <col min="13846" max="13846" width="8.7109375" style="3" customWidth="1"/>
    <col min="13847" max="13847" width="10.28515625" style="3" customWidth="1"/>
    <col min="13848" max="13848" width="2.7109375" style="3" customWidth="1"/>
    <col min="13849" max="14072" width="11.5703125" style="3"/>
    <col min="14073" max="14073" width="2" style="3" customWidth="1"/>
    <col min="14074" max="14074" width="6" style="3" customWidth="1"/>
    <col min="14075" max="14075" width="30" style="3" customWidth="1"/>
    <col min="14076" max="14076" width="7.85546875" style="3" customWidth="1"/>
    <col min="14077" max="14077" width="5.85546875" style="3" customWidth="1"/>
    <col min="14078" max="14078" width="15.28515625" style="3" customWidth="1"/>
    <col min="14079" max="14079" width="8.85546875" style="3" customWidth="1"/>
    <col min="14080" max="14083" width="0" style="3" hidden="1" customWidth="1"/>
    <col min="14084" max="14084" width="10.140625" style="3" customWidth="1"/>
    <col min="14085" max="14085" width="16.42578125" style="3" customWidth="1"/>
    <col min="14086" max="14086" width="6.7109375" style="3" customWidth="1"/>
    <col min="14087" max="14087" width="16.85546875" style="3" customWidth="1"/>
    <col min="14088" max="14088" width="6.85546875" style="3" customWidth="1"/>
    <col min="14089" max="14089" width="17" style="3" customWidth="1"/>
    <col min="14090" max="14097" width="0" style="3" hidden="1" customWidth="1"/>
    <col min="14098" max="14098" width="7.7109375" style="3" customWidth="1"/>
    <col min="14099" max="14099" width="17.42578125" style="3" customWidth="1"/>
    <col min="14100" max="14100" width="6.85546875" style="3" customWidth="1"/>
    <col min="14101" max="14101" width="9.7109375" style="3" customWidth="1"/>
    <col min="14102" max="14102" width="8.7109375" style="3" customWidth="1"/>
    <col min="14103" max="14103" width="10.28515625" style="3" customWidth="1"/>
    <col min="14104" max="14104" width="2.7109375" style="3" customWidth="1"/>
    <col min="14105" max="14328" width="11.5703125" style="3"/>
    <col min="14329" max="14329" width="2" style="3" customWidth="1"/>
    <col min="14330" max="14330" width="6" style="3" customWidth="1"/>
    <col min="14331" max="14331" width="30" style="3" customWidth="1"/>
    <col min="14332" max="14332" width="7.85546875" style="3" customWidth="1"/>
    <col min="14333" max="14333" width="5.85546875" style="3" customWidth="1"/>
    <col min="14334" max="14334" width="15.28515625" style="3" customWidth="1"/>
    <col min="14335" max="14335" width="8.85546875" style="3" customWidth="1"/>
    <col min="14336" max="14339" width="0" style="3" hidden="1" customWidth="1"/>
    <col min="14340" max="14340" width="10.140625" style="3" customWidth="1"/>
    <col min="14341" max="14341" width="16.42578125" style="3" customWidth="1"/>
    <col min="14342" max="14342" width="6.7109375" style="3" customWidth="1"/>
    <col min="14343" max="14343" width="16.85546875" style="3" customWidth="1"/>
    <col min="14344" max="14344" width="6.85546875" style="3" customWidth="1"/>
    <col min="14345" max="14345" width="17" style="3" customWidth="1"/>
    <col min="14346" max="14353" width="0" style="3" hidden="1" customWidth="1"/>
    <col min="14354" max="14354" width="7.7109375" style="3" customWidth="1"/>
    <col min="14355" max="14355" width="17.42578125" style="3" customWidth="1"/>
    <col min="14356" max="14356" width="6.85546875" style="3" customWidth="1"/>
    <col min="14357" max="14357" width="9.7109375" style="3" customWidth="1"/>
    <col min="14358" max="14358" width="8.7109375" style="3" customWidth="1"/>
    <col min="14359" max="14359" width="10.28515625" style="3" customWidth="1"/>
    <col min="14360" max="14360" width="2.7109375" style="3" customWidth="1"/>
    <col min="14361" max="14584" width="11.5703125" style="3"/>
    <col min="14585" max="14585" width="2" style="3" customWidth="1"/>
    <col min="14586" max="14586" width="6" style="3" customWidth="1"/>
    <col min="14587" max="14587" width="30" style="3" customWidth="1"/>
    <col min="14588" max="14588" width="7.85546875" style="3" customWidth="1"/>
    <col min="14589" max="14589" width="5.85546875" style="3" customWidth="1"/>
    <col min="14590" max="14590" width="15.28515625" style="3" customWidth="1"/>
    <col min="14591" max="14591" width="8.85546875" style="3" customWidth="1"/>
    <col min="14592" max="14595" width="0" style="3" hidden="1" customWidth="1"/>
    <col min="14596" max="14596" width="10.140625" style="3" customWidth="1"/>
    <col min="14597" max="14597" width="16.42578125" style="3" customWidth="1"/>
    <col min="14598" max="14598" width="6.7109375" style="3" customWidth="1"/>
    <col min="14599" max="14599" width="16.85546875" style="3" customWidth="1"/>
    <col min="14600" max="14600" width="6.85546875" style="3" customWidth="1"/>
    <col min="14601" max="14601" width="17" style="3" customWidth="1"/>
    <col min="14602" max="14609" width="0" style="3" hidden="1" customWidth="1"/>
    <col min="14610" max="14610" width="7.7109375" style="3" customWidth="1"/>
    <col min="14611" max="14611" width="17.42578125" style="3" customWidth="1"/>
    <col min="14612" max="14612" width="6.85546875" style="3" customWidth="1"/>
    <col min="14613" max="14613" width="9.7109375" style="3" customWidth="1"/>
    <col min="14614" max="14614" width="8.7109375" style="3" customWidth="1"/>
    <col min="14615" max="14615" width="10.28515625" style="3" customWidth="1"/>
    <col min="14616" max="14616" width="2.7109375" style="3" customWidth="1"/>
    <col min="14617" max="14840" width="11.5703125" style="3"/>
    <col min="14841" max="14841" width="2" style="3" customWidth="1"/>
    <col min="14842" max="14842" width="6" style="3" customWidth="1"/>
    <col min="14843" max="14843" width="30" style="3" customWidth="1"/>
    <col min="14844" max="14844" width="7.85546875" style="3" customWidth="1"/>
    <col min="14845" max="14845" width="5.85546875" style="3" customWidth="1"/>
    <col min="14846" max="14846" width="15.28515625" style="3" customWidth="1"/>
    <col min="14847" max="14847" width="8.85546875" style="3" customWidth="1"/>
    <col min="14848" max="14851" width="0" style="3" hidden="1" customWidth="1"/>
    <col min="14852" max="14852" width="10.140625" style="3" customWidth="1"/>
    <col min="14853" max="14853" width="16.42578125" style="3" customWidth="1"/>
    <col min="14854" max="14854" width="6.7109375" style="3" customWidth="1"/>
    <col min="14855" max="14855" width="16.85546875" style="3" customWidth="1"/>
    <col min="14856" max="14856" width="6.85546875" style="3" customWidth="1"/>
    <col min="14857" max="14857" width="17" style="3" customWidth="1"/>
    <col min="14858" max="14865" width="0" style="3" hidden="1" customWidth="1"/>
    <col min="14866" max="14866" width="7.7109375" style="3" customWidth="1"/>
    <col min="14867" max="14867" width="17.42578125" style="3" customWidth="1"/>
    <col min="14868" max="14868" width="6.85546875" style="3" customWidth="1"/>
    <col min="14869" max="14869" width="9.7109375" style="3" customWidth="1"/>
    <col min="14870" max="14870" width="8.7109375" style="3" customWidth="1"/>
    <col min="14871" max="14871" width="10.28515625" style="3" customWidth="1"/>
    <col min="14872" max="14872" width="2.7109375" style="3" customWidth="1"/>
    <col min="14873" max="15096" width="11.5703125" style="3"/>
    <col min="15097" max="15097" width="2" style="3" customWidth="1"/>
    <col min="15098" max="15098" width="6" style="3" customWidth="1"/>
    <col min="15099" max="15099" width="30" style="3" customWidth="1"/>
    <col min="15100" max="15100" width="7.85546875" style="3" customWidth="1"/>
    <col min="15101" max="15101" width="5.85546875" style="3" customWidth="1"/>
    <col min="15102" max="15102" width="15.28515625" style="3" customWidth="1"/>
    <col min="15103" max="15103" width="8.85546875" style="3" customWidth="1"/>
    <col min="15104" max="15107" width="0" style="3" hidden="1" customWidth="1"/>
    <col min="15108" max="15108" width="10.140625" style="3" customWidth="1"/>
    <col min="15109" max="15109" width="16.42578125" style="3" customWidth="1"/>
    <col min="15110" max="15110" width="6.7109375" style="3" customWidth="1"/>
    <col min="15111" max="15111" width="16.85546875" style="3" customWidth="1"/>
    <col min="15112" max="15112" width="6.85546875" style="3" customWidth="1"/>
    <col min="15113" max="15113" width="17" style="3" customWidth="1"/>
    <col min="15114" max="15121" width="0" style="3" hidden="1" customWidth="1"/>
    <col min="15122" max="15122" width="7.7109375" style="3" customWidth="1"/>
    <col min="15123" max="15123" width="17.42578125" style="3" customWidth="1"/>
    <col min="15124" max="15124" width="6.85546875" style="3" customWidth="1"/>
    <col min="15125" max="15125" width="9.7109375" style="3" customWidth="1"/>
    <col min="15126" max="15126" width="8.7109375" style="3" customWidth="1"/>
    <col min="15127" max="15127" width="10.28515625" style="3" customWidth="1"/>
    <col min="15128" max="15128" width="2.7109375" style="3" customWidth="1"/>
    <col min="15129" max="15352" width="11.5703125" style="3"/>
    <col min="15353" max="15353" width="2" style="3" customWidth="1"/>
    <col min="15354" max="15354" width="6" style="3" customWidth="1"/>
    <col min="15355" max="15355" width="30" style="3" customWidth="1"/>
    <col min="15356" max="15356" width="7.85546875" style="3" customWidth="1"/>
    <col min="15357" max="15357" width="5.85546875" style="3" customWidth="1"/>
    <col min="15358" max="15358" width="15.28515625" style="3" customWidth="1"/>
    <col min="15359" max="15359" width="8.85546875" style="3" customWidth="1"/>
    <col min="15360" max="15363" width="0" style="3" hidden="1" customWidth="1"/>
    <col min="15364" max="15364" width="10.140625" style="3" customWidth="1"/>
    <col min="15365" max="15365" width="16.42578125" style="3" customWidth="1"/>
    <col min="15366" max="15366" width="6.7109375" style="3" customWidth="1"/>
    <col min="15367" max="15367" width="16.85546875" style="3" customWidth="1"/>
    <col min="15368" max="15368" width="6.85546875" style="3" customWidth="1"/>
    <col min="15369" max="15369" width="17" style="3" customWidth="1"/>
    <col min="15370" max="15377" width="0" style="3" hidden="1" customWidth="1"/>
    <col min="15378" max="15378" width="7.7109375" style="3" customWidth="1"/>
    <col min="15379" max="15379" width="17.42578125" style="3" customWidth="1"/>
    <col min="15380" max="15380" width="6.85546875" style="3" customWidth="1"/>
    <col min="15381" max="15381" width="9.7109375" style="3" customWidth="1"/>
    <col min="15382" max="15382" width="8.7109375" style="3" customWidth="1"/>
    <col min="15383" max="15383" width="10.28515625" style="3" customWidth="1"/>
    <col min="15384" max="15384" width="2.7109375" style="3" customWidth="1"/>
    <col min="15385" max="15608" width="11.5703125" style="3"/>
    <col min="15609" max="15609" width="2" style="3" customWidth="1"/>
    <col min="15610" max="15610" width="6" style="3" customWidth="1"/>
    <col min="15611" max="15611" width="30" style="3" customWidth="1"/>
    <col min="15612" max="15612" width="7.85546875" style="3" customWidth="1"/>
    <col min="15613" max="15613" width="5.85546875" style="3" customWidth="1"/>
    <col min="15614" max="15614" width="15.28515625" style="3" customWidth="1"/>
    <col min="15615" max="15615" width="8.85546875" style="3" customWidth="1"/>
    <col min="15616" max="15619" width="0" style="3" hidden="1" customWidth="1"/>
    <col min="15620" max="15620" width="10.140625" style="3" customWidth="1"/>
    <col min="15621" max="15621" width="16.42578125" style="3" customWidth="1"/>
    <col min="15622" max="15622" width="6.7109375" style="3" customWidth="1"/>
    <col min="15623" max="15623" width="16.85546875" style="3" customWidth="1"/>
    <col min="15624" max="15624" width="6.85546875" style="3" customWidth="1"/>
    <col min="15625" max="15625" width="17" style="3" customWidth="1"/>
    <col min="15626" max="15633" width="0" style="3" hidden="1" customWidth="1"/>
    <col min="15634" max="15634" width="7.7109375" style="3" customWidth="1"/>
    <col min="15635" max="15635" width="17.42578125" style="3" customWidth="1"/>
    <col min="15636" max="15636" width="6.85546875" style="3" customWidth="1"/>
    <col min="15637" max="15637" width="9.7109375" style="3" customWidth="1"/>
    <col min="15638" max="15638" width="8.7109375" style="3" customWidth="1"/>
    <col min="15639" max="15639" width="10.28515625" style="3" customWidth="1"/>
    <col min="15640" max="15640" width="2.7109375" style="3" customWidth="1"/>
    <col min="15641" max="15864" width="11.5703125" style="3"/>
    <col min="15865" max="15865" width="2" style="3" customWidth="1"/>
    <col min="15866" max="15866" width="6" style="3" customWidth="1"/>
    <col min="15867" max="15867" width="30" style="3" customWidth="1"/>
    <col min="15868" max="15868" width="7.85546875" style="3" customWidth="1"/>
    <col min="15869" max="15869" width="5.85546875" style="3" customWidth="1"/>
    <col min="15870" max="15870" width="15.28515625" style="3" customWidth="1"/>
    <col min="15871" max="15871" width="8.85546875" style="3" customWidth="1"/>
    <col min="15872" max="15875" width="0" style="3" hidden="1" customWidth="1"/>
    <col min="15876" max="15876" width="10.140625" style="3" customWidth="1"/>
    <col min="15877" max="15877" width="16.42578125" style="3" customWidth="1"/>
    <col min="15878" max="15878" width="6.7109375" style="3" customWidth="1"/>
    <col min="15879" max="15879" width="16.85546875" style="3" customWidth="1"/>
    <col min="15880" max="15880" width="6.85546875" style="3" customWidth="1"/>
    <col min="15881" max="15881" width="17" style="3" customWidth="1"/>
    <col min="15882" max="15889" width="0" style="3" hidden="1" customWidth="1"/>
    <col min="15890" max="15890" width="7.7109375" style="3" customWidth="1"/>
    <col min="15891" max="15891" width="17.42578125" style="3" customWidth="1"/>
    <col min="15892" max="15892" width="6.85546875" style="3" customWidth="1"/>
    <col min="15893" max="15893" width="9.7109375" style="3" customWidth="1"/>
    <col min="15894" max="15894" width="8.7109375" style="3" customWidth="1"/>
    <col min="15895" max="15895" width="10.28515625" style="3" customWidth="1"/>
    <col min="15896" max="15896" width="2.7109375" style="3" customWidth="1"/>
    <col min="15897" max="16120" width="11.5703125" style="3"/>
    <col min="16121" max="16121" width="2" style="3" customWidth="1"/>
    <col min="16122" max="16122" width="6" style="3" customWidth="1"/>
    <col min="16123" max="16123" width="30" style="3" customWidth="1"/>
    <col min="16124" max="16124" width="7.85546875" style="3" customWidth="1"/>
    <col min="16125" max="16125" width="5.85546875" style="3" customWidth="1"/>
    <col min="16126" max="16126" width="15.28515625" style="3" customWidth="1"/>
    <col min="16127" max="16127" width="8.85546875" style="3" customWidth="1"/>
    <col min="16128" max="16131" width="0" style="3" hidden="1" customWidth="1"/>
    <col min="16132" max="16132" width="10.140625" style="3" customWidth="1"/>
    <col min="16133" max="16133" width="16.42578125" style="3" customWidth="1"/>
    <col min="16134" max="16134" width="6.7109375" style="3" customWidth="1"/>
    <col min="16135" max="16135" width="16.85546875" style="3" customWidth="1"/>
    <col min="16136" max="16136" width="6.85546875" style="3" customWidth="1"/>
    <col min="16137" max="16137" width="17" style="3" customWidth="1"/>
    <col min="16138" max="16145" width="0" style="3" hidden="1" customWidth="1"/>
    <col min="16146" max="16146" width="7.7109375" style="3" customWidth="1"/>
    <col min="16147" max="16147" width="17.42578125" style="3" customWidth="1"/>
    <col min="16148" max="16148" width="6.85546875" style="3" customWidth="1"/>
    <col min="16149" max="16149" width="9.7109375" style="3" customWidth="1"/>
    <col min="16150" max="16150" width="8.7109375" style="3" customWidth="1"/>
    <col min="16151" max="16151" width="10.28515625" style="3" customWidth="1"/>
    <col min="16152" max="16152" width="2.7109375" style="3" customWidth="1"/>
    <col min="16153" max="16384" width="11.5703125" style="3"/>
  </cols>
  <sheetData>
    <row r="3" spans="2:41" ht="1.1499999999999999" customHeight="1">
      <c r="G3" s="2"/>
      <c r="H3" s="2"/>
      <c r="I3" s="2"/>
      <c r="J3" s="2"/>
      <c r="K3" s="2"/>
      <c r="L3" s="2"/>
      <c r="M3" s="2"/>
      <c r="N3" s="2"/>
    </row>
    <row r="4" spans="2:41" hidden="1"/>
    <row r="5" spans="2:41" hidden="1"/>
    <row r="6" spans="2:41">
      <c r="AH6" s="6"/>
    </row>
    <row r="7" spans="2:41" ht="15">
      <c r="B7" s="7" t="s">
        <v>0</v>
      </c>
      <c r="C7" s="7"/>
      <c r="D7" s="7"/>
      <c r="E7" s="7"/>
      <c r="F7" s="7"/>
      <c r="G7" s="8"/>
      <c r="H7" s="9" t="s">
        <v>1</v>
      </c>
      <c r="I7" s="8"/>
      <c r="J7" s="10">
        <v>6</v>
      </c>
      <c r="K7" s="8"/>
      <c r="L7" s="8"/>
      <c r="O7" s="11"/>
      <c r="P7" s="12"/>
      <c r="Q7" s="13"/>
      <c r="R7" s="13"/>
      <c r="S7" s="13"/>
      <c r="T7" s="14"/>
      <c r="U7" s="15"/>
      <c r="W7" s="15"/>
      <c r="Y7" s="15"/>
      <c r="AA7" s="15"/>
      <c r="AC7" s="15"/>
      <c r="AG7" s="3"/>
      <c r="AH7" s="3"/>
    </row>
    <row r="8" spans="2:41" ht="15">
      <c r="B8" s="7"/>
      <c r="C8" s="7"/>
      <c r="D8" s="7"/>
      <c r="E8" s="7"/>
      <c r="F8" s="7"/>
      <c r="G8" s="8"/>
      <c r="H8" s="7"/>
      <c r="I8" s="8"/>
      <c r="J8" s="9"/>
      <c r="K8" s="8"/>
      <c r="L8" s="8"/>
      <c r="O8" s="11"/>
      <c r="P8" s="12"/>
      <c r="Q8" s="13"/>
      <c r="R8" s="13"/>
      <c r="S8" s="13"/>
      <c r="T8" s="14"/>
      <c r="U8" s="15"/>
      <c r="W8" s="15"/>
      <c r="Y8" s="15"/>
      <c r="AA8" s="15"/>
      <c r="AC8" s="15"/>
      <c r="AG8" s="16"/>
      <c r="AH8" s="16"/>
    </row>
    <row r="9" spans="2:41" ht="21.75" customHeight="1">
      <c r="B9" s="530" t="s">
        <v>2</v>
      </c>
      <c r="C9" s="530"/>
      <c r="D9" s="530"/>
      <c r="E9" s="530"/>
      <c r="F9" s="530"/>
      <c r="G9" s="9" t="s">
        <v>3</v>
      </c>
      <c r="H9" s="17"/>
      <c r="I9" s="17"/>
      <c r="J9" s="17"/>
      <c r="K9" s="8"/>
      <c r="L9" s="8"/>
      <c r="M9" s="17"/>
      <c r="N9" s="17"/>
      <c r="O9" s="17"/>
      <c r="P9" s="17"/>
      <c r="Q9" s="17"/>
      <c r="U9" s="15"/>
      <c r="W9" s="15"/>
      <c r="Y9" s="15"/>
      <c r="AA9" s="15"/>
      <c r="AC9" s="15"/>
      <c r="AG9" s="18"/>
      <c r="AH9" s="18" t="s">
        <v>4</v>
      </c>
    </row>
    <row r="10" spans="2:41" ht="11.25" customHeight="1">
      <c r="B10" s="8"/>
      <c r="C10" s="8"/>
      <c r="D10" s="8"/>
      <c r="E10" s="8"/>
      <c r="F10" s="8"/>
      <c r="G10" s="8"/>
      <c r="H10" s="17"/>
      <c r="I10" s="17"/>
      <c r="J10" s="17"/>
      <c r="K10" s="8"/>
      <c r="L10" s="8"/>
      <c r="M10" s="8"/>
      <c r="N10" s="8"/>
      <c r="O10" s="2"/>
      <c r="P10" s="2"/>
      <c r="AG10" s="19">
        <v>31</v>
      </c>
      <c r="AH10" s="20" t="s">
        <v>5</v>
      </c>
      <c r="AI10" s="21" t="s">
        <v>6</v>
      </c>
      <c r="AN10" s="22">
        <v>31</v>
      </c>
      <c r="AO10" s="23"/>
    </row>
    <row r="11" spans="2:41" ht="18.75" customHeight="1">
      <c r="B11" s="17" t="s">
        <v>7</v>
      </c>
      <c r="C11" s="17"/>
      <c r="D11" s="17"/>
      <c r="E11" s="531">
        <v>335</v>
      </c>
      <c r="F11" s="531"/>
      <c r="G11" s="24">
        <v>2022</v>
      </c>
      <c r="I11" s="25" t="s">
        <v>8</v>
      </c>
      <c r="O11" s="26"/>
      <c r="P11" s="532" t="s">
        <v>9</v>
      </c>
      <c r="Q11" s="532"/>
      <c r="R11" s="532"/>
      <c r="S11" s="27"/>
      <c r="T11" s="533" t="s">
        <v>10</v>
      </c>
      <c r="U11" s="533"/>
      <c r="V11" s="533"/>
      <c r="W11" s="28"/>
      <c r="X11" s="28"/>
      <c r="Y11" s="28"/>
      <c r="Z11" s="28"/>
      <c r="AA11" s="28"/>
      <c r="AB11" s="28"/>
      <c r="AC11" s="28"/>
      <c r="AD11" s="28"/>
      <c r="AG11" s="29" t="s">
        <v>11</v>
      </c>
      <c r="AH11" s="29" t="s">
        <v>12</v>
      </c>
      <c r="AI11" s="29" t="s">
        <v>13</v>
      </c>
    </row>
    <row r="12" spans="2:41" ht="18.75" customHeight="1">
      <c r="B12" s="17"/>
      <c r="C12" s="17"/>
      <c r="D12" s="17"/>
      <c r="E12" s="534" t="s">
        <v>14</v>
      </c>
      <c r="F12" s="534"/>
      <c r="G12" s="30" t="s">
        <v>15</v>
      </c>
      <c r="I12" s="31"/>
      <c r="K12" s="8"/>
      <c r="L12" s="8"/>
      <c r="M12" s="8"/>
      <c r="N12" s="8"/>
      <c r="P12" s="532" t="s">
        <v>16</v>
      </c>
      <c r="Q12" s="532"/>
      <c r="R12" s="532"/>
      <c r="S12" s="27"/>
      <c r="T12" s="533" t="s">
        <v>10</v>
      </c>
      <c r="U12" s="533"/>
      <c r="V12" s="533"/>
      <c r="W12" s="28"/>
      <c r="X12" s="28"/>
      <c r="Y12" s="28"/>
      <c r="Z12" s="28"/>
      <c r="AA12" s="28"/>
      <c r="AB12" s="28"/>
      <c r="AC12" s="28"/>
      <c r="AD12" s="28"/>
      <c r="AE12" s="17"/>
      <c r="AG12" s="22" t="s">
        <v>17</v>
      </c>
      <c r="AH12" s="22"/>
      <c r="AI12" s="32" t="s">
        <v>18</v>
      </c>
      <c r="AJ12" s="33"/>
    </row>
    <row r="13" spans="2:41" ht="11.25" customHeight="1">
      <c r="B13" s="17"/>
      <c r="C13" s="17"/>
      <c r="D13" s="17"/>
      <c r="E13" s="17"/>
      <c r="F13" s="17"/>
      <c r="G13" s="17"/>
      <c r="H13" s="31"/>
      <c r="I13" s="31"/>
      <c r="J13" s="30"/>
      <c r="K13" s="8"/>
      <c r="L13" s="8"/>
      <c r="M13" s="8"/>
      <c r="N13" s="8"/>
      <c r="P13" s="34"/>
      <c r="Q13" s="34"/>
      <c r="R13" s="13"/>
      <c r="S13" s="13"/>
      <c r="T13" s="14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</row>
    <row r="14" spans="2:41" ht="12.75" customHeight="1">
      <c r="B14" s="519" t="s">
        <v>19</v>
      </c>
      <c r="C14" s="519"/>
      <c r="D14" s="519"/>
      <c r="E14" s="519"/>
      <c r="F14" s="519"/>
      <c r="G14" s="520" t="s">
        <v>20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/>
      <c r="Z14" s="520"/>
      <c r="AA14" s="520"/>
      <c r="AB14" s="520"/>
      <c r="AC14" s="520"/>
      <c r="AD14" s="520"/>
      <c r="AE14" s="520"/>
      <c r="AF14" s="520"/>
      <c r="AG14" s="520"/>
      <c r="AH14" s="520"/>
      <c r="AI14" s="520"/>
      <c r="AJ14" s="520"/>
    </row>
    <row r="15" spans="2:41" ht="12.75" customHeight="1">
      <c r="B15" s="519"/>
      <c r="C15" s="519"/>
      <c r="D15" s="519"/>
      <c r="E15" s="519"/>
      <c r="F15" s="519"/>
      <c r="G15" s="520"/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/>
      <c r="Z15" s="520"/>
      <c r="AA15" s="520"/>
      <c r="AB15" s="520"/>
      <c r="AC15" s="520"/>
      <c r="AD15" s="520"/>
      <c r="AE15" s="520"/>
      <c r="AF15" s="520"/>
      <c r="AG15" s="520"/>
      <c r="AH15" s="520"/>
      <c r="AI15" s="520"/>
      <c r="AJ15" s="520"/>
    </row>
    <row r="16" spans="2:41" ht="8.25" customHeight="1">
      <c r="B16" s="521" t="s">
        <v>21</v>
      </c>
      <c r="C16" s="521"/>
      <c r="D16" s="521"/>
      <c r="E16" s="521"/>
      <c r="F16" s="521"/>
      <c r="G16" s="521"/>
      <c r="H16" s="521"/>
      <c r="I16" s="521"/>
      <c r="J16" s="521"/>
      <c r="K16" s="521"/>
      <c r="L16" s="521"/>
      <c r="M16" s="521"/>
      <c r="N16" s="521"/>
      <c r="O16" s="521"/>
      <c r="P16" s="521"/>
      <c r="Q16" s="521"/>
      <c r="R16" s="521"/>
      <c r="S16" s="521"/>
      <c r="T16" s="521"/>
      <c r="U16" s="521"/>
      <c r="V16" s="521"/>
      <c r="W16" s="521"/>
      <c r="X16" s="521"/>
      <c r="Y16" s="521"/>
      <c r="Z16" s="521"/>
      <c r="AA16" s="521"/>
      <c r="AB16" s="521"/>
      <c r="AC16" s="521"/>
      <c r="AD16" s="521"/>
      <c r="AE16" s="521"/>
      <c r="AF16" s="521"/>
      <c r="AG16" s="521"/>
      <c r="AH16" s="521"/>
      <c r="AI16" s="521"/>
      <c r="AJ16" s="521"/>
    </row>
    <row r="17" spans="2:41" ht="17.25" customHeight="1">
      <c r="B17" s="522" t="s">
        <v>22</v>
      </c>
      <c r="C17" s="522"/>
      <c r="D17" s="522"/>
      <c r="E17" s="522"/>
      <c r="F17" s="36"/>
      <c r="G17" s="37">
        <f>+T17+O17</f>
        <v>4155866929</v>
      </c>
      <c r="I17" s="523" t="s">
        <v>23</v>
      </c>
      <c r="J17" s="523"/>
      <c r="K17" s="523"/>
      <c r="L17" s="523"/>
      <c r="M17" s="523"/>
      <c r="N17" s="39"/>
      <c r="O17" s="524">
        <v>0</v>
      </c>
      <c r="P17" s="524"/>
      <c r="R17" s="39" t="s">
        <v>24</v>
      </c>
      <c r="T17" s="37">
        <v>4155866929</v>
      </c>
      <c r="AF17" s="41" t="s">
        <v>25</v>
      </c>
      <c r="AI17" s="42">
        <v>4</v>
      </c>
    </row>
    <row r="18" spans="2:41" ht="12">
      <c r="B18" s="35"/>
      <c r="C18" s="35"/>
      <c r="D18" s="35"/>
      <c r="E18" s="35"/>
      <c r="F18" s="36"/>
      <c r="G18" s="37"/>
      <c r="I18" s="38"/>
      <c r="J18" s="38"/>
      <c r="K18" s="38"/>
      <c r="L18" s="38"/>
      <c r="M18" s="38"/>
      <c r="N18" s="39"/>
      <c r="O18" s="40"/>
      <c r="P18" s="40"/>
      <c r="R18" s="39"/>
      <c r="T18" s="37"/>
      <c r="AE18" s="43"/>
    </row>
    <row r="19" spans="2:41" s="47" customFormat="1" ht="12.75">
      <c r="B19" s="525" t="s">
        <v>26</v>
      </c>
      <c r="C19" s="525"/>
      <c r="D19" s="44"/>
      <c r="E19" s="525"/>
      <c r="F19" s="525"/>
      <c r="G19" s="45" t="s">
        <v>27</v>
      </c>
      <c r="H19" s="46"/>
      <c r="I19" s="46"/>
      <c r="J19" s="46"/>
      <c r="K19" s="46"/>
      <c r="L19" s="46"/>
      <c r="M19" s="46"/>
      <c r="N19" s="46"/>
      <c r="O19" s="46"/>
      <c r="P19" s="46"/>
      <c r="T19" s="48"/>
      <c r="AF19" s="49" t="s">
        <v>28</v>
      </c>
      <c r="AG19" s="49"/>
      <c r="AH19" s="49"/>
      <c r="AI19" s="42">
        <v>4</v>
      </c>
      <c r="AK19" s="50"/>
    </row>
    <row r="20" spans="2:41">
      <c r="H20" s="43"/>
      <c r="K20" s="43"/>
      <c r="L20" s="43"/>
      <c r="M20" s="43"/>
      <c r="N20" s="43"/>
      <c r="R20" s="43"/>
      <c r="T20" s="51"/>
      <c r="AF20" s="43"/>
    </row>
    <row r="21" spans="2:41" ht="9" customHeight="1">
      <c r="B21" s="526" t="s">
        <v>29</v>
      </c>
      <c r="C21" s="526" t="s">
        <v>30</v>
      </c>
      <c r="D21" s="526" t="s">
        <v>31</v>
      </c>
      <c r="E21" s="526"/>
      <c r="F21" s="526"/>
      <c r="G21" s="516" t="s">
        <v>32</v>
      </c>
      <c r="H21" s="516" t="s">
        <v>33</v>
      </c>
      <c r="I21" s="513" t="s">
        <v>34</v>
      </c>
      <c r="J21" s="529"/>
      <c r="K21" s="529"/>
      <c r="L21" s="514"/>
      <c r="M21" s="513" t="s">
        <v>35</v>
      </c>
      <c r="N21" s="513"/>
      <c r="O21" s="513" t="s">
        <v>36</v>
      </c>
      <c r="P21" s="513"/>
      <c r="Q21" s="511" t="s">
        <v>37</v>
      </c>
      <c r="R21" s="511"/>
      <c r="S21" s="511" t="s">
        <v>38</v>
      </c>
      <c r="T21" s="511"/>
      <c r="U21" s="511" t="s">
        <v>39</v>
      </c>
      <c r="V21" s="511"/>
      <c r="W21" s="511" t="s">
        <v>40</v>
      </c>
      <c r="X21" s="511"/>
      <c r="Y21" s="511" t="s">
        <v>41</v>
      </c>
      <c r="Z21" s="511"/>
      <c r="AA21" s="511" t="s">
        <v>42</v>
      </c>
      <c r="AB21" s="511"/>
      <c r="AC21" s="511" t="s">
        <v>43</v>
      </c>
      <c r="AD21" s="511"/>
      <c r="AE21" s="511" t="s">
        <v>44</v>
      </c>
      <c r="AF21" s="511"/>
      <c r="AG21" s="512" t="s">
        <v>45</v>
      </c>
      <c r="AH21" s="512" t="s">
        <v>46</v>
      </c>
      <c r="AI21" s="513" t="s">
        <v>47</v>
      </c>
      <c r="AJ21" s="513"/>
    </row>
    <row r="22" spans="2:41" ht="12" customHeight="1">
      <c r="B22" s="527"/>
      <c r="C22" s="527"/>
      <c r="D22" s="527"/>
      <c r="E22" s="527"/>
      <c r="F22" s="527"/>
      <c r="G22" s="517"/>
      <c r="H22" s="517"/>
      <c r="I22" s="529"/>
      <c r="J22" s="529"/>
      <c r="K22" s="529"/>
      <c r="L22" s="515"/>
      <c r="M22" s="513"/>
      <c r="N22" s="513"/>
      <c r="O22" s="513"/>
      <c r="P22" s="513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  <c r="AG22" s="512"/>
      <c r="AH22" s="512"/>
      <c r="AI22" s="513"/>
      <c r="AJ22" s="513"/>
    </row>
    <row r="23" spans="2:41" s="54" customFormat="1" ht="24.75" customHeight="1">
      <c r="B23" s="527"/>
      <c r="C23" s="527"/>
      <c r="D23" s="527"/>
      <c r="E23" s="527"/>
      <c r="F23" s="527"/>
      <c r="G23" s="517"/>
      <c r="H23" s="517"/>
      <c r="I23" s="52" t="s">
        <v>48</v>
      </c>
      <c r="J23" s="52" t="s">
        <v>49</v>
      </c>
      <c r="K23" s="52" t="s">
        <v>50</v>
      </c>
      <c r="L23" s="52"/>
      <c r="M23" s="52" t="s">
        <v>48</v>
      </c>
      <c r="N23" s="52" t="s">
        <v>50</v>
      </c>
      <c r="O23" s="52" t="s">
        <v>48</v>
      </c>
      <c r="P23" s="52" t="s">
        <v>49</v>
      </c>
      <c r="Q23" s="508" t="s">
        <v>48</v>
      </c>
      <c r="R23" s="508" t="s">
        <v>50</v>
      </c>
      <c r="S23" s="52" t="s">
        <v>48</v>
      </c>
      <c r="T23" s="53" t="s">
        <v>50</v>
      </c>
      <c r="U23" s="508" t="s">
        <v>48</v>
      </c>
      <c r="V23" s="508" t="s">
        <v>50</v>
      </c>
      <c r="W23" s="508" t="s">
        <v>48</v>
      </c>
      <c r="X23" s="508" t="s">
        <v>50</v>
      </c>
      <c r="Y23" s="508" t="s">
        <v>48</v>
      </c>
      <c r="Z23" s="508" t="s">
        <v>50</v>
      </c>
      <c r="AA23" s="508" t="s">
        <v>48</v>
      </c>
      <c r="AB23" s="508" t="s">
        <v>50</v>
      </c>
      <c r="AC23" s="508" t="s">
        <v>48</v>
      </c>
      <c r="AD23" s="508" t="s">
        <v>50</v>
      </c>
      <c r="AE23" s="52" t="s">
        <v>48</v>
      </c>
      <c r="AF23" s="52" t="s">
        <v>50</v>
      </c>
      <c r="AG23" s="512"/>
      <c r="AH23" s="512"/>
      <c r="AI23" s="52" t="s">
        <v>48</v>
      </c>
      <c r="AJ23" s="52" t="s">
        <v>50</v>
      </c>
    </row>
    <row r="24" spans="2:41" s="58" customFormat="1" ht="12.75" customHeight="1">
      <c r="B24" s="528"/>
      <c r="C24" s="528"/>
      <c r="D24" s="528"/>
      <c r="E24" s="528"/>
      <c r="F24" s="528"/>
      <c r="G24" s="518"/>
      <c r="H24" s="518"/>
      <c r="I24" s="55" t="s">
        <v>51</v>
      </c>
      <c r="J24" s="55" t="s">
        <v>52</v>
      </c>
      <c r="K24" s="55" t="s">
        <v>53</v>
      </c>
      <c r="L24" s="55"/>
      <c r="M24" s="55" t="s">
        <v>54</v>
      </c>
      <c r="N24" s="55" t="s">
        <v>55</v>
      </c>
      <c r="O24" s="55" t="s">
        <v>56</v>
      </c>
      <c r="P24" s="55" t="s">
        <v>57</v>
      </c>
      <c r="Q24" s="508"/>
      <c r="R24" s="508"/>
      <c r="S24" s="55"/>
      <c r="T24" s="56"/>
      <c r="U24" s="508"/>
      <c r="V24" s="508"/>
      <c r="W24" s="508"/>
      <c r="X24" s="508"/>
      <c r="Y24" s="508"/>
      <c r="Z24" s="508"/>
      <c r="AA24" s="508"/>
      <c r="AB24" s="508"/>
      <c r="AC24" s="508"/>
      <c r="AD24" s="508"/>
      <c r="AE24" s="55" t="s">
        <v>58</v>
      </c>
      <c r="AF24" s="55" t="s">
        <v>59</v>
      </c>
      <c r="AG24" s="57" t="s">
        <v>60</v>
      </c>
      <c r="AH24" s="57" t="s">
        <v>61</v>
      </c>
      <c r="AI24" s="55" t="s">
        <v>62</v>
      </c>
      <c r="AJ24" s="55" t="s">
        <v>63</v>
      </c>
    </row>
    <row r="25" spans="2:41" s="60" customFormat="1" ht="10.5" customHeight="1">
      <c r="B25" s="59"/>
      <c r="C25" s="59"/>
      <c r="D25" s="59"/>
      <c r="E25" s="59"/>
      <c r="F25" s="59"/>
      <c r="O25" s="61" t="s">
        <v>64</v>
      </c>
      <c r="T25" s="62"/>
      <c r="AG25" s="63"/>
      <c r="AH25" s="63"/>
      <c r="AI25" s="64"/>
      <c r="AJ25" s="64"/>
    </row>
    <row r="26" spans="2:41" s="76" customFormat="1" ht="15" customHeight="1">
      <c r="B26" s="65"/>
      <c r="C26" s="66" t="s">
        <v>65</v>
      </c>
      <c r="D26" s="67"/>
      <c r="E26" s="67"/>
      <c r="F26" s="67"/>
      <c r="G26" s="68"/>
      <c r="H26" s="69"/>
      <c r="I26" s="69"/>
      <c r="J26" s="70"/>
      <c r="K26" s="71"/>
      <c r="L26" s="71"/>
      <c r="M26" s="72"/>
      <c r="N26" s="72"/>
      <c r="O26" s="72"/>
      <c r="P26" s="72"/>
      <c r="Q26" s="72"/>
      <c r="R26" s="72"/>
      <c r="S26" s="72"/>
      <c r="T26" s="73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4"/>
      <c r="AH26" s="74"/>
      <c r="AI26" s="72"/>
      <c r="AJ26" s="75"/>
      <c r="AM26" s="77">
        <v>1</v>
      </c>
    </row>
    <row r="27" spans="2:41" s="76" customFormat="1" ht="15" customHeight="1">
      <c r="B27" s="78"/>
      <c r="C27" s="79"/>
      <c r="D27" s="79"/>
      <c r="E27" s="80" t="s">
        <v>66</v>
      </c>
      <c r="F27" s="80"/>
      <c r="G27" s="81"/>
      <c r="H27" s="82"/>
      <c r="I27" s="82"/>
      <c r="J27" s="83"/>
      <c r="K27" s="84"/>
      <c r="L27" s="84"/>
      <c r="M27" s="85"/>
      <c r="N27" s="85"/>
      <c r="O27" s="85"/>
      <c r="P27" s="85"/>
      <c r="Q27" s="86"/>
      <c r="R27" s="87"/>
      <c r="S27" s="86"/>
      <c r="T27" s="87"/>
      <c r="U27" s="86"/>
      <c r="V27" s="87"/>
      <c r="W27" s="85"/>
      <c r="X27" s="87"/>
      <c r="Y27" s="85"/>
      <c r="Z27" s="87"/>
      <c r="AA27" s="85"/>
      <c r="AB27" s="87"/>
      <c r="AC27" s="85"/>
      <c r="AD27" s="87"/>
      <c r="AE27" s="86"/>
      <c r="AF27" s="87"/>
      <c r="AG27" s="88"/>
      <c r="AH27" s="89"/>
      <c r="AI27" s="85"/>
      <c r="AJ27" s="90"/>
      <c r="AM27" s="77">
        <v>1</v>
      </c>
    </row>
    <row r="28" spans="2:41" s="76" customFormat="1" ht="15" customHeight="1">
      <c r="B28" s="91"/>
      <c r="C28" s="92"/>
      <c r="D28" s="93"/>
      <c r="E28" s="94" t="s">
        <v>67</v>
      </c>
      <c r="F28" s="93"/>
      <c r="G28" s="95"/>
      <c r="H28" s="96"/>
      <c r="I28" s="96"/>
      <c r="J28" s="97"/>
      <c r="K28" s="98"/>
      <c r="L28" s="98"/>
      <c r="M28" s="99"/>
      <c r="N28" s="99"/>
      <c r="O28" s="99"/>
      <c r="P28" s="99"/>
      <c r="Q28" s="100"/>
      <c r="R28" s="101"/>
      <c r="S28" s="100"/>
      <c r="T28" s="101"/>
      <c r="U28" s="100"/>
      <c r="V28" s="101"/>
      <c r="W28" s="99"/>
      <c r="X28" s="101"/>
      <c r="Y28" s="99"/>
      <c r="Z28" s="101"/>
      <c r="AA28" s="99"/>
      <c r="AB28" s="101"/>
      <c r="AC28" s="99"/>
      <c r="AD28" s="101"/>
      <c r="AE28" s="100"/>
      <c r="AF28" s="101"/>
      <c r="AG28" s="102"/>
      <c r="AH28" s="103"/>
      <c r="AI28" s="99"/>
      <c r="AJ28" s="104"/>
      <c r="AM28" s="77">
        <v>1</v>
      </c>
    </row>
    <row r="29" spans="2:41" ht="15" customHeight="1">
      <c r="B29" s="105">
        <v>746</v>
      </c>
      <c r="C29" s="106" t="s">
        <v>68</v>
      </c>
      <c r="D29" s="107"/>
      <c r="E29" s="108"/>
      <c r="F29" s="109"/>
      <c r="G29" s="110" t="s">
        <v>69</v>
      </c>
      <c r="H29" s="111" t="s">
        <v>70</v>
      </c>
      <c r="I29" s="112">
        <v>8556.2999999999993</v>
      </c>
      <c r="J29" s="113">
        <v>3135</v>
      </c>
      <c r="K29" s="114">
        <f>ROUND(I29*J29,0)</f>
        <v>26824001</v>
      </c>
      <c r="L29" s="115">
        <f>('[2]07-171 Capilla'!L29+'[2]07-106 Carbonel'!L29+'[2]07-382 Brasil'!L29+'[2]07-408 Porvenir'!L29)</f>
        <v>12696.130000000001</v>
      </c>
      <c r="M29" s="116">
        <f>(L29-I29)</f>
        <v>4139.8300000000017</v>
      </c>
      <c r="N29" s="114">
        <f>ROUND(M29*J29,0)</f>
        <v>12978367</v>
      </c>
      <c r="O29" s="116">
        <f>(I29+M29)</f>
        <v>12696.130000000001</v>
      </c>
      <c r="P29" s="113">
        <f>ROUND((I29+M29)*J29,0)</f>
        <v>39802368</v>
      </c>
      <c r="Q29" s="117">
        <f>('[2]07-171 Capilla'!Q29+'[2]07-106 Carbonel'!Q29+'[2]07-382 Brasil'!Q29+'[2]07-408 Porvenir'!Q29)</f>
        <v>6492.7300000000005</v>
      </c>
      <c r="R29" s="118">
        <f>ROUND((Q29*$J29),0)</f>
        <v>20354709</v>
      </c>
      <c r="S29" s="117">
        <f>('[2]07-171 Capilla'!S29+'[2]07-106 Carbonel'!S29+'[2]07-382 Brasil'!S29+'[2]07-408 Porvenir'!S29)</f>
        <v>6203.4</v>
      </c>
      <c r="T29" s="118">
        <f>ROUND((S29*$J29),0)</f>
        <v>19447659</v>
      </c>
      <c r="U29" s="117">
        <f>('[2]07-171 Capilla'!U29+'[2]07-106 Carbonel'!U29+'[2]07-382 Brasil'!U29+'[2]07-408 Porvenir'!U29)</f>
        <v>0</v>
      </c>
      <c r="V29" s="118">
        <f>ROUND((U29*$J29),0)</f>
        <v>0</v>
      </c>
      <c r="W29" s="117">
        <f>('[2]07-171 Capilla'!W29+'[2]07-106 Carbonel'!W29+'[2]07-382 Brasil'!W29+'[2]07-408 Porvenir'!W29)</f>
        <v>0</v>
      </c>
      <c r="X29" s="118">
        <f>ROUND((W29*$J29),0)</f>
        <v>0</v>
      </c>
      <c r="Y29" s="117">
        <f>('[2]07-171 Capilla'!Y29+'[2]07-106 Carbonel'!Y29+'[2]07-382 Brasil'!Y29+'[2]07-408 Porvenir'!Y29)</f>
        <v>0</v>
      </c>
      <c r="Z29" s="118">
        <f>ROUND((Y29*$J29),0)</f>
        <v>0</v>
      </c>
      <c r="AA29" s="117">
        <f>('[2]07-171 Capilla'!AA29+'[2]07-106 Carbonel'!AA29+'[2]07-382 Brasil'!AA29+'[2]07-408 Porvenir'!AA29)</f>
        <v>0</v>
      </c>
      <c r="AB29" s="118">
        <f>ROUND((AA29*$J29),0)</f>
        <v>0</v>
      </c>
      <c r="AC29" s="117">
        <f>('[2]07-171 Capilla'!AC29+'[2]07-106 Carbonel'!AC29+'[2]07-382 Brasil'!AC29+'[2]07-408 Porvenir'!AC29)</f>
        <v>0</v>
      </c>
      <c r="AD29" s="118">
        <f>ROUND((AC29*$J29),0)</f>
        <v>0</v>
      </c>
      <c r="AE29" s="117">
        <f>(Q29+S29+U29+W29+Y29+AA29+AC29)</f>
        <v>12696.130000000001</v>
      </c>
      <c r="AF29" s="118">
        <f>ROUND((AE29*$J29),0)</f>
        <v>39802368</v>
      </c>
      <c r="AG29" s="119">
        <v>0</v>
      </c>
      <c r="AH29" s="119">
        <f>+ROUND(AF29/$G$17,4)</f>
        <v>9.5999999999999992E-3</v>
      </c>
      <c r="AI29" s="117">
        <f>(O29-AE29)</f>
        <v>0</v>
      </c>
      <c r="AJ29" s="120">
        <f>ROUND((AI29*$J29),0)</f>
        <v>0</v>
      </c>
      <c r="AM29" s="77">
        <f>IF(AF29=0,"",AF29)</f>
        <v>39802368</v>
      </c>
      <c r="AO29" s="121"/>
    </row>
    <row r="30" spans="2:41" ht="15" customHeight="1">
      <c r="B30" s="105">
        <v>11319</v>
      </c>
      <c r="C30" s="106" t="s">
        <v>68</v>
      </c>
      <c r="D30" s="107"/>
      <c r="E30" s="108"/>
      <c r="F30" s="109"/>
      <c r="G30" s="110" t="s">
        <v>71</v>
      </c>
      <c r="H30" s="111" t="s">
        <v>70</v>
      </c>
      <c r="I30" s="112">
        <v>4395.1000000000004</v>
      </c>
      <c r="J30" s="113">
        <v>11754</v>
      </c>
      <c r="K30" s="114">
        <f t="shared" ref="K30:K31" si="0">ROUND(I30*J30,0)</f>
        <v>51660005</v>
      </c>
      <c r="L30" s="115">
        <f>('[2]07-171 Capilla'!L30+'[2]07-106 Carbonel'!L30+'[2]07-382 Brasil'!L30+'[2]07-408 Porvenir'!L30)</f>
        <v>2009.0900000000001</v>
      </c>
      <c r="M30" s="116">
        <f t="shared" ref="M30:M31" si="1">(L30-I30)</f>
        <v>-2386.0100000000002</v>
      </c>
      <c r="N30" s="114">
        <f t="shared" ref="N30:N31" si="2">ROUND(M30*J30,0)</f>
        <v>-28045162</v>
      </c>
      <c r="O30" s="116">
        <f t="shared" ref="O30:O31" si="3">(I30+M30)</f>
        <v>2009.0900000000001</v>
      </c>
      <c r="P30" s="113">
        <f t="shared" ref="P30:P91" si="4">ROUND((I30+M30)*J30,0)</f>
        <v>23614844</v>
      </c>
      <c r="Q30" s="117">
        <f>('[2]07-171 Capilla'!Q30+'[2]07-106 Carbonel'!Q30+'[2]07-382 Brasil'!Q30+'[2]07-408 Porvenir'!Q30)</f>
        <v>390.48</v>
      </c>
      <c r="R30" s="118">
        <f t="shared" ref="R30:R91" si="5">ROUND((Q30*$J30),0)</f>
        <v>4589702</v>
      </c>
      <c r="S30" s="117">
        <f>('[2]07-171 Capilla'!S30+'[2]07-106 Carbonel'!S30+'[2]07-382 Brasil'!S30+'[2]07-408 Porvenir'!S30)</f>
        <v>735.64</v>
      </c>
      <c r="T30" s="118">
        <f t="shared" ref="T30:T91" si="6">ROUND((S30*$J30),0)</f>
        <v>8646713</v>
      </c>
      <c r="U30" s="117">
        <f>('[2]07-171 Capilla'!U30+'[2]07-106 Carbonel'!U30+'[2]07-382 Brasil'!U30+'[2]07-408 Porvenir'!U30)</f>
        <v>613.19000000000005</v>
      </c>
      <c r="V30" s="118">
        <f t="shared" ref="V30:V91" si="7">ROUND((U30*$J30),0)</f>
        <v>7207435</v>
      </c>
      <c r="W30" s="117">
        <f>('[2]07-171 Capilla'!W30+'[2]07-106 Carbonel'!W30+'[2]07-382 Brasil'!W30+'[2]07-408 Porvenir'!W30)</f>
        <v>140.19</v>
      </c>
      <c r="X30" s="118">
        <f t="shared" ref="X30:X91" si="8">ROUND((W30*$J30),0)</f>
        <v>1647793</v>
      </c>
      <c r="Y30" s="117">
        <f>('[2]07-171 Capilla'!Y30+'[2]07-106 Carbonel'!Y30+'[2]07-382 Brasil'!Y30+'[2]07-408 Porvenir'!Y30)</f>
        <v>0</v>
      </c>
      <c r="Z30" s="118">
        <f t="shared" ref="Z30:Z91" si="9">ROUND((Y30*$J30),0)</f>
        <v>0</v>
      </c>
      <c r="AA30" s="117">
        <f>('[2]07-171 Capilla'!AA30+'[2]07-106 Carbonel'!AA30+'[2]07-382 Brasil'!AA30+'[2]07-408 Porvenir'!AA30)</f>
        <v>129.59</v>
      </c>
      <c r="AB30" s="118">
        <f t="shared" ref="AB30:AB91" si="10">ROUND((AA30*$J30),0)</f>
        <v>1523201</v>
      </c>
      <c r="AC30" s="117">
        <f>('[2]07-171 Capilla'!AC30+'[2]07-106 Carbonel'!AC30+'[2]07-382 Brasil'!AC30+'[2]07-408 Porvenir'!AC30)</f>
        <v>0</v>
      </c>
      <c r="AD30" s="118">
        <f t="shared" ref="AD30:AD91" si="11">ROUND((AC30*$J30),0)</f>
        <v>0</v>
      </c>
      <c r="AE30" s="117">
        <f t="shared" ref="AE30:AE91" si="12">(Q30+S30+U30+W30+Y30+AA30+AC30)</f>
        <v>2009.09</v>
      </c>
      <c r="AF30" s="118">
        <f t="shared" ref="AF30:AF91" si="13">ROUND((AE30*$J30),0)</f>
        <v>23614844</v>
      </c>
      <c r="AG30" s="119">
        <v>0</v>
      </c>
      <c r="AH30" s="119">
        <f t="shared" ref="AH30:AH31" si="14">+ROUND(AF30/$G$17,4)</f>
        <v>5.7000000000000002E-3</v>
      </c>
      <c r="AI30" s="117">
        <v>0</v>
      </c>
      <c r="AJ30" s="120">
        <f t="shared" ref="AJ30:AJ91" si="15">ROUND((AI30*$J30),0)</f>
        <v>0</v>
      </c>
      <c r="AM30" s="77">
        <f t="shared" ref="AM30:AM31" si="16">IF(AF30=0,"",AF30)</f>
        <v>23614844</v>
      </c>
      <c r="AO30" s="121"/>
    </row>
    <row r="31" spans="2:41" ht="15" customHeight="1">
      <c r="B31" s="105">
        <v>11646</v>
      </c>
      <c r="C31" s="106" t="s">
        <v>68</v>
      </c>
      <c r="D31" s="107"/>
      <c r="E31" s="108"/>
      <c r="F31" s="109"/>
      <c r="G31" s="110" t="s">
        <v>72</v>
      </c>
      <c r="H31" s="111" t="s">
        <v>73</v>
      </c>
      <c r="I31" s="112">
        <v>1611.6</v>
      </c>
      <c r="J31" s="113">
        <v>19808</v>
      </c>
      <c r="K31" s="114">
        <f t="shared" si="0"/>
        <v>31922573</v>
      </c>
      <c r="L31" s="115">
        <f>('[2]07-171 Capilla'!L31+'[2]07-106 Carbonel'!L31+'[2]07-382 Brasil'!L31+'[2]07-408 Porvenir'!L31)</f>
        <v>739.6</v>
      </c>
      <c r="M31" s="116">
        <f t="shared" si="1"/>
        <v>-871.99999999999989</v>
      </c>
      <c r="N31" s="114">
        <f t="shared" si="2"/>
        <v>-17272576</v>
      </c>
      <c r="O31" s="116">
        <f t="shared" si="3"/>
        <v>739.6</v>
      </c>
      <c r="P31" s="113">
        <f t="shared" si="4"/>
        <v>14649997</v>
      </c>
      <c r="Q31" s="117">
        <f>('[2]07-171 Capilla'!Q31+'[2]07-106 Carbonel'!Q31+'[2]07-382 Brasil'!Q31+'[2]07-408 Porvenir'!Q31)</f>
        <v>501.46999999999997</v>
      </c>
      <c r="R31" s="118">
        <f t="shared" si="5"/>
        <v>9933118</v>
      </c>
      <c r="S31" s="117">
        <f>('[2]07-171 Capilla'!S31+'[2]07-106 Carbonel'!S31+'[2]07-382 Brasil'!S31+'[2]07-408 Porvenir'!S31)</f>
        <v>151.4</v>
      </c>
      <c r="T31" s="118">
        <f t="shared" si="6"/>
        <v>2998931</v>
      </c>
      <c r="U31" s="117">
        <f>('[2]07-171 Capilla'!U31+'[2]07-106 Carbonel'!U31+'[2]07-382 Brasil'!U31+'[2]07-408 Porvenir'!U31)</f>
        <v>86.72999999999999</v>
      </c>
      <c r="V31" s="118">
        <f t="shared" si="7"/>
        <v>1717948</v>
      </c>
      <c r="W31" s="117">
        <f>('[2]07-171 Capilla'!W31+'[2]07-106 Carbonel'!W31+'[2]07-382 Brasil'!W31+'[2]07-408 Porvenir'!W31)</f>
        <v>0</v>
      </c>
      <c r="X31" s="118">
        <f t="shared" si="8"/>
        <v>0</v>
      </c>
      <c r="Y31" s="117">
        <f>('[2]07-171 Capilla'!Y31+'[2]07-106 Carbonel'!Y31+'[2]07-382 Brasil'!Y31+'[2]07-408 Porvenir'!Y31)</f>
        <v>0</v>
      </c>
      <c r="Z31" s="118">
        <f t="shared" si="9"/>
        <v>0</v>
      </c>
      <c r="AA31" s="117">
        <f>('[2]07-171 Capilla'!AA31+'[2]07-106 Carbonel'!AA31+'[2]07-382 Brasil'!AA31+'[2]07-408 Porvenir'!AA31)</f>
        <v>0</v>
      </c>
      <c r="AB31" s="118">
        <f t="shared" si="10"/>
        <v>0</v>
      </c>
      <c r="AC31" s="117">
        <f>('[2]07-171 Capilla'!AC31+'[2]07-106 Carbonel'!AC31+'[2]07-382 Brasil'!AC31+'[2]07-408 Porvenir'!AC31)</f>
        <v>0</v>
      </c>
      <c r="AD31" s="118">
        <f t="shared" si="11"/>
        <v>0</v>
      </c>
      <c r="AE31" s="117">
        <f>(Q31+S31+U31+W31+Y31+AA31+AC31)</f>
        <v>739.6</v>
      </c>
      <c r="AF31" s="118">
        <f t="shared" si="13"/>
        <v>14649997</v>
      </c>
      <c r="AG31" s="119">
        <v>0</v>
      </c>
      <c r="AH31" s="119">
        <f t="shared" si="14"/>
        <v>3.5000000000000001E-3</v>
      </c>
      <c r="AI31" s="117">
        <f t="shared" ref="AI31" si="17">(O31-AE31)</f>
        <v>0</v>
      </c>
      <c r="AJ31" s="120">
        <f t="shared" si="15"/>
        <v>0</v>
      </c>
      <c r="AM31" s="77">
        <f t="shared" si="16"/>
        <v>14649997</v>
      </c>
      <c r="AO31" s="121"/>
    </row>
    <row r="32" spans="2:41" s="76" customFormat="1" ht="15" customHeight="1">
      <c r="B32" s="91"/>
      <c r="C32" s="92"/>
      <c r="D32" s="92"/>
      <c r="E32" s="94" t="s">
        <v>74</v>
      </c>
      <c r="F32" s="122"/>
      <c r="G32" s="95"/>
      <c r="H32" s="96"/>
      <c r="I32" s="123"/>
      <c r="J32" s="97"/>
      <c r="K32" s="98"/>
      <c r="L32" s="124"/>
      <c r="M32" s="125"/>
      <c r="N32" s="99"/>
      <c r="O32" s="125"/>
      <c r="P32" s="126"/>
      <c r="Q32" s="127"/>
      <c r="R32" s="128"/>
      <c r="S32" s="127"/>
      <c r="T32" s="128"/>
      <c r="U32" s="127"/>
      <c r="V32" s="128"/>
      <c r="W32" s="127"/>
      <c r="X32" s="128"/>
      <c r="Y32" s="127"/>
      <c r="Z32" s="128"/>
      <c r="AA32" s="127"/>
      <c r="AB32" s="128"/>
      <c r="AC32" s="127"/>
      <c r="AD32" s="128"/>
      <c r="AE32" s="127"/>
      <c r="AF32" s="128"/>
      <c r="AG32" s="102"/>
      <c r="AH32" s="103"/>
      <c r="AI32" s="99"/>
      <c r="AJ32" s="129"/>
      <c r="AM32" s="77">
        <v>1</v>
      </c>
      <c r="AO32" s="121"/>
    </row>
    <row r="33" spans="2:41" ht="15" customHeight="1">
      <c r="B33" s="130">
        <v>10684</v>
      </c>
      <c r="C33" s="130" t="s">
        <v>68</v>
      </c>
      <c r="D33" s="107"/>
      <c r="E33" s="108"/>
      <c r="F33" s="109"/>
      <c r="G33" s="110" t="s">
        <v>75</v>
      </c>
      <c r="H33" s="130" t="s">
        <v>70</v>
      </c>
      <c r="I33" s="131">
        <v>146</v>
      </c>
      <c r="J33" s="132">
        <v>24472</v>
      </c>
      <c r="K33" s="114">
        <f>ROUND(I33*J33,0)</f>
        <v>3572912</v>
      </c>
      <c r="L33" s="115">
        <f>('[2]07-171 Capilla'!L33+'[2]07-106 Carbonel'!L33+'[2]07-382 Brasil'!L33+'[2]07-408 Porvenir'!L33)</f>
        <v>38.4</v>
      </c>
      <c r="M33" s="116">
        <f>(L33-I33)</f>
        <v>-107.6</v>
      </c>
      <c r="N33" s="114">
        <f>ROUND(M33*J33,0)</f>
        <v>-2633187</v>
      </c>
      <c r="O33" s="116">
        <f>(I33+M33)</f>
        <v>38.400000000000006</v>
      </c>
      <c r="P33" s="113">
        <f t="shared" si="4"/>
        <v>939725</v>
      </c>
      <c r="Q33" s="117">
        <f>('[2]07-171 Capilla'!Q33+'[2]07-106 Carbonel'!Q33+'[2]07-382 Brasil'!Q33+'[2]07-408 Porvenir'!Q33)</f>
        <v>0</v>
      </c>
      <c r="R33" s="118">
        <f t="shared" si="5"/>
        <v>0</v>
      </c>
      <c r="S33" s="117">
        <f>('[2]07-171 Capilla'!S33+'[2]07-106 Carbonel'!S33+'[2]07-382 Brasil'!S33+'[2]07-408 Porvenir'!S33)</f>
        <v>0</v>
      </c>
      <c r="T33" s="118">
        <f t="shared" si="6"/>
        <v>0</v>
      </c>
      <c r="U33" s="117">
        <f>('[2]07-171 Capilla'!U33+'[2]07-106 Carbonel'!U33+'[2]07-382 Brasil'!U33+'[2]07-408 Porvenir'!U33)</f>
        <v>38.4</v>
      </c>
      <c r="V33" s="118">
        <f t="shared" si="7"/>
        <v>939725</v>
      </c>
      <c r="W33" s="117">
        <f>('[2]07-171 Capilla'!W33+'[2]07-106 Carbonel'!W33+'[2]07-382 Brasil'!W33+'[2]07-408 Porvenir'!W33)</f>
        <v>0</v>
      </c>
      <c r="X33" s="118">
        <f t="shared" si="8"/>
        <v>0</v>
      </c>
      <c r="Y33" s="117">
        <f>('[2]07-171 Capilla'!Y33+'[2]07-106 Carbonel'!Y33+'[2]07-382 Brasil'!Y33+'[2]07-408 Porvenir'!Y33)</f>
        <v>0</v>
      </c>
      <c r="Z33" s="118">
        <f t="shared" si="9"/>
        <v>0</v>
      </c>
      <c r="AA33" s="117">
        <f>('[2]07-171 Capilla'!AA33+'[2]07-106 Carbonel'!AA33+'[2]07-382 Brasil'!AA33+'[2]07-408 Porvenir'!AA33)</f>
        <v>0</v>
      </c>
      <c r="AB33" s="118">
        <f t="shared" si="10"/>
        <v>0</v>
      </c>
      <c r="AC33" s="117">
        <f>('[2]07-171 Capilla'!AC33+'[2]07-106 Carbonel'!AC33+'[2]07-382 Brasil'!AC33+'[2]07-408 Porvenir'!AC33)</f>
        <v>0</v>
      </c>
      <c r="AD33" s="118">
        <f t="shared" si="11"/>
        <v>0</v>
      </c>
      <c r="AE33" s="117">
        <f t="shared" si="12"/>
        <v>38.4</v>
      </c>
      <c r="AF33" s="118">
        <f t="shared" si="13"/>
        <v>939725</v>
      </c>
      <c r="AG33" s="119">
        <v>0</v>
      </c>
      <c r="AH33" s="119">
        <f t="shared" ref="AH33:AH35" si="18">+ROUND(AF33/$G$17,4)</f>
        <v>2.0000000000000001E-4</v>
      </c>
      <c r="AI33" s="117">
        <v>0</v>
      </c>
      <c r="AJ33" s="120">
        <f t="shared" si="15"/>
        <v>0</v>
      </c>
      <c r="AM33" s="77">
        <f t="shared" ref="AM33:AM40" si="19">IF(AF33=0,"",AF33)</f>
        <v>939725</v>
      </c>
      <c r="AO33" s="121"/>
    </row>
    <row r="34" spans="2:41" ht="15" customHeight="1">
      <c r="B34" s="130">
        <v>10149</v>
      </c>
      <c r="C34" s="130" t="s">
        <v>68</v>
      </c>
      <c r="D34" s="107"/>
      <c r="E34" s="108"/>
      <c r="F34" s="109"/>
      <c r="G34" s="110" t="s">
        <v>76</v>
      </c>
      <c r="H34" s="130" t="s">
        <v>70</v>
      </c>
      <c r="I34" s="131">
        <v>2926.1</v>
      </c>
      <c r="J34" s="132">
        <v>17096</v>
      </c>
      <c r="K34" s="114">
        <f t="shared" ref="K34:K35" si="20">ROUND(I34*J34,0)</f>
        <v>50024606</v>
      </c>
      <c r="L34" s="115">
        <f>('[2]07-171 Capilla'!L34+'[2]07-106 Carbonel'!L34+'[2]07-382 Brasil'!L34+'[2]07-408 Porvenir'!L34)</f>
        <v>961.06</v>
      </c>
      <c r="M34" s="116">
        <f t="shared" ref="M34:M35" si="21">(L34-I34)</f>
        <v>-1965.04</v>
      </c>
      <c r="N34" s="114">
        <f t="shared" ref="N34:N35" si="22">ROUND(M34*J34,0)</f>
        <v>-33594324</v>
      </c>
      <c r="O34" s="116">
        <f t="shared" ref="O34:O35" si="23">(I34+M34)</f>
        <v>961.06</v>
      </c>
      <c r="P34" s="113">
        <f t="shared" si="4"/>
        <v>16430282</v>
      </c>
      <c r="Q34" s="117">
        <f>('[2]07-171 Capilla'!Q34+'[2]07-106 Carbonel'!Q34+'[2]07-382 Brasil'!Q34+'[2]07-408 Porvenir'!Q34)</f>
        <v>876.68</v>
      </c>
      <c r="R34" s="118">
        <f t="shared" si="5"/>
        <v>14987721</v>
      </c>
      <c r="S34" s="117">
        <f>('[2]07-171 Capilla'!S34+'[2]07-106 Carbonel'!S34+'[2]07-382 Brasil'!S34+'[2]07-408 Porvenir'!S34)</f>
        <v>14.63</v>
      </c>
      <c r="T34" s="118">
        <f t="shared" si="6"/>
        <v>250114</v>
      </c>
      <c r="U34" s="117">
        <f>('[2]07-171 Capilla'!U34+'[2]07-106 Carbonel'!U34+'[2]07-382 Brasil'!U34+'[2]07-408 Porvenir'!U34)</f>
        <v>0</v>
      </c>
      <c r="V34" s="118">
        <f t="shared" si="7"/>
        <v>0</v>
      </c>
      <c r="W34" s="117">
        <f>('[2]07-171 Capilla'!W34+'[2]07-106 Carbonel'!W34+'[2]07-382 Brasil'!W34+'[2]07-408 Porvenir'!W34)</f>
        <v>69.75</v>
      </c>
      <c r="X34" s="118">
        <f t="shared" si="8"/>
        <v>1192446</v>
      </c>
      <c r="Y34" s="117">
        <f>('[2]07-171 Capilla'!Y34+'[2]07-106 Carbonel'!Y34+'[2]07-382 Brasil'!Y34+'[2]07-408 Porvenir'!Y34)</f>
        <v>0</v>
      </c>
      <c r="Z34" s="118">
        <f t="shared" si="9"/>
        <v>0</v>
      </c>
      <c r="AA34" s="117">
        <f>('[2]07-171 Capilla'!AA34+'[2]07-106 Carbonel'!AA34+'[2]07-382 Brasil'!AA34+'[2]07-408 Porvenir'!AA34)</f>
        <v>0</v>
      </c>
      <c r="AB34" s="118">
        <f t="shared" si="10"/>
        <v>0</v>
      </c>
      <c r="AC34" s="117">
        <f>('[2]07-171 Capilla'!AC34+'[2]07-106 Carbonel'!AC34+'[2]07-382 Brasil'!AC34+'[2]07-408 Porvenir'!AC34)</f>
        <v>0</v>
      </c>
      <c r="AD34" s="118">
        <f t="shared" si="11"/>
        <v>0</v>
      </c>
      <c r="AE34" s="117">
        <f t="shared" si="12"/>
        <v>961.06</v>
      </c>
      <c r="AF34" s="118">
        <f t="shared" si="13"/>
        <v>16430282</v>
      </c>
      <c r="AG34" s="119">
        <v>0</v>
      </c>
      <c r="AH34" s="119">
        <f t="shared" si="18"/>
        <v>4.0000000000000001E-3</v>
      </c>
      <c r="AI34" s="117">
        <f t="shared" ref="AI34:AI35" si="24">(O34-AE34)</f>
        <v>0</v>
      </c>
      <c r="AJ34" s="120">
        <f t="shared" si="15"/>
        <v>0</v>
      </c>
      <c r="AM34" s="77">
        <f t="shared" si="19"/>
        <v>16430282</v>
      </c>
      <c r="AO34" s="121"/>
    </row>
    <row r="35" spans="2:41" ht="15" hidden="1" customHeight="1">
      <c r="B35" s="130">
        <v>10000</v>
      </c>
      <c r="C35" s="130" t="s">
        <v>68</v>
      </c>
      <c r="D35" s="107"/>
      <c r="E35" s="108"/>
      <c r="F35" s="109"/>
      <c r="G35" s="110" t="s">
        <v>77</v>
      </c>
      <c r="H35" s="130" t="s">
        <v>73</v>
      </c>
      <c r="I35" s="131">
        <v>154.5</v>
      </c>
      <c r="J35" s="132">
        <v>10438</v>
      </c>
      <c r="K35" s="114">
        <f t="shared" si="20"/>
        <v>1612671</v>
      </c>
      <c r="L35" s="115">
        <f>('[2]07-171 Capilla'!L35+'[2]07-106 Carbonel'!L35+'[2]07-382 Brasil'!L35+'[2]07-408 Porvenir'!L35)</f>
        <v>0</v>
      </c>
      <c r="M35" s="116">
        <f t="shared" si="21"/>
        <v>-154.5</v>
      </c>
      <c r="N35" s="114">
        <f t="shared" si="22"/>
        <v>-1612671</v>
      </c>
      <c r="O35" s="116">
        <f t="shared" si="23"/>
        <v>0</v>
      </c>
      <c r="P35" s="113">
        <f t="shared" si="4"/>
        <v>0</v>
      </c>
      <c r="Q35" s="117">
        <f>('[2]07-171 Capilla'!Q35+'[2]07-106 Carbonel'!Q35+'[2]07-382 Brasil'!Q35+'[2]07-408 Porvenir'!Q35)</f>
        <v>0</v>
      </c>
      <c r="R35" s="118">
        <f t="shared" si="5"/>
        <v>0</v>
      </c>
      <c r="S35" s="117">
        <f>('[2]07-171 Capilla'!S35+'[2]07-106 Carbonel'!S35+'[2]07-382 Brasil'!S35+'[2]07-408 Porvenir'!S35)</f>
        <v>0</v>
      </c>
      <c r="T35" s="118">
        <f t="shared" si="6"/>
        <v>0</v>
      </c>
      <c r="U35" s="117">
        <f>('[2]07-171 Capilla'!U35+'[2]07-106 Carbonel'!U35+'[2]07-382 Brasil'!U35+'[2]07-408 Porvenir'!U35)</f>
        <v>0</v>
      </c>
      <c r="V35" s="118">
        <f t="shared" si="7"/>
        <v>0</v>
      </c>
      <c r="W35" s="117">
        <f>('[2]07-171 Capilla'!W35+'[2]07-106 Carbonel'!W35+'[2]07-382 Brasil'!W35+'[2]07-408 Porvenir'!W35)</f>
        <v>0</v>
      </c>
      <c r="X35" s="118">
        <f t="shared" si="8"/>
        <v>0</v>
      </c>
      <c r="Y35" s="117">
        <f>('[2]07-171 Capilla'!Y35+'[2]07-106 Carbonel'!Y35+'[2]07-382 Brasil'!Y35+'[2]07-408 Porvenir'!Y35)</f>
        <v>0</v>
      </c>
      <c r="Z35" s="118">
        <f t="shared" si="9"/>
        <v>0</v>
      </c>
      <c r="AA35" s="117">
        <f>('[2]07-171 Capilla'!AA35+'[2]07-106 Carbonel'!AA35+'[2]07-382 Brasil'!AA35+'[2]07-408 Porvenir'!AA35)</f>
        <v>0</v>
      </c>
      <c r="AB35" s="118">
        <f t="shared" si="10"/>
        <v>0</v>
      </c>
      <c r="AC35" s="117">
        <f>('[2]07-171 Capilla'!AC35+'[2]07-106 Carbonel'!AC35+'[2]07-382 Brasil'!AC35+'[2]07-408 Porvenir'!AC35)</f>
        <v>0</v>
      </c>
      <c r="AD35" s="118">
        <f t="shared" si="11"/>
        <v>0</v>
      </c>
      <c r="AE35" s="117">
        <f t="shared" si="12"/>
        <v>0</v>
      </c>
      <c r="AF35" s="118">
        <f t="shared" si="13"/>
        <v>0</v>
      </c>
      <c r="AG35" s="119">
        <v>0</v>
      </c>
      <c r="AH35" s="119">
        <f t="shared" si="18"/>
        <v>0</v>
      </c>
      <c r="AI35" s="117">
        <f t="shared" si="24"/>
        <v>0</v>
      </c>
      <c r="AJ35" s="120">
        <f t="shared" si="15"/>
        <v>0</v>
      </c>
      <c r="AM35" s="77" t="str">
        <f t="shared" si="19"/>
        <v/>
      </c>
      <c r="AO35" s="121">
        <f t="shared" ref="AO35:AO91" si="25">(L35-(AE35+AI35))</f>
        <v>0</v>
      </c>
    </row>
    <row r="36" spans="2:41" s="76" customFormat="1" ht="15" customHeight="1">
      <c r="B36" s="91"/>
      <c r="C36" s="92"/>
      <c r="D36" s="92"/>
      <c r="E36" s="94" t="s">
        <v>78</v>
      </c>
      <c r="F36" s="122"/>
      <c r="G36" s="95"/>
      <c r="H36" s="96"/>
      <c r="I36" s="123"/>
      <c r="J36" s="97"/>
      <c r="K36" s="98"/>
      <c r="L36" s="124"/>
      <c r="M36" s="125"/>
      <c r="N36" s="99"/>
      <c r="O36" s="125"/>
      <c r="P36" s="126"/>
      <c r="Q36" s="127"/>
      <c r="R36" s="128"/>
      <c r="S36" s="127"/>
      <c r="T36" s="128"/>
      <c r="U36" s="127"/>
      <c r="V36" s="128"/>
      <c r="W36" s="127"/>
      <c r="X36" s="128"/>
      <c r="Y36" s="127"/>
      <c r="Z36" s="128"/>
      <c r="AA36" s="127"/>
      <c r="AB36" s="128"/>
      <c r="AC36" s="127"/>
      <c r="AD36" s="128"/>
      <c r="AE36" s="127"/>
      <c r="AF36" s="128"/>
      <c r="AG36" s="102"/>
      <c r="AH36" s="103"/>
      <c r="AI36" s="99"/>
      <c r="AJ36" s="129"/>
      <c r="AM36" s="77">
        <v>1</v>
      </c>
      <c r="AO36" s="121"/>
    </row>
    <row r="37" spans="2:41" ht="15" hidden="1" customHeight="1">
      <c r="B37" s="130">
        <v>10240</v>
      </c>
      <c r="C37" s="130" t="s">
        <v>68</v>
      </c>
      <c r="D37" s="107"/>
      <c r="E37" s="108"/>
      <c r="F37" s="109"/>
      <c r="G37" s="110" t="s">
        <v>79</v>
      </c>
      <c r="H37" s="130" t="s">
        <v>80</v>
      </c>
      <c r="I37" s="131">
        <v>3</v>
      </c>
      <c r="J37" s="132">
        <v>62701</v>
      </c>
      <c r="K37" s="114">
        <f>ROUND(I37*J37,0)</f>
        <v>188103</v>
      </c>
      <c r="L37" s="115">
        <f>('[2]07-171 Capilla'!L37+'[2]07-106 Carbonel'!L37+'[2]07-382 Brasil'!L37+'[2]07-408 Porvenir'!L37)</f>
        <v>0</v>
      </c>
      <c r="M37" s="116">
        <f>(L37-I37)</f>
        <v>-3</v>
      </c>
      <c r="N37" s="114">
        <f>ROUND(M37*J37,0)</f>
        <v>-188103</v>
      </c>
      <c r="O37" s="116">
        <f>(I37+M37)</f>
        <v>0</v>
      </c>
      <c r="P37" s="113">
        <f t="shared" si="4"/>
        <v>0</v>
      </c>
      <c r="Q37" s="117">
        <f>('[2]07-171 Capilla'!Q37+'[2]07-106 Carbonel'!Q37+'[2]07-382 Brasil'!Q37+'[2]07-408 Porvenir'!Q37)</f>
        <v>0</v>
      </c>
      <c r="R37" s="118">
        <f t="shared" si="5"/>
        <v>0</v>
      </c>
      <c r="S37" s="117">
        <f>('[2]07-171 Capilla'!S37+'[2]07-106 Carbonel'!S37+'[2]07-382 Brasil'!S37+'[2]07-408 Porvenir'!S37)</f>
        <v>0</v>
      </c>
      <c r="T37" s="118">
        <f t="shared" si="6"/>
        <v>0</v>
      </c>
      <c r="U37" s="117">
        <f>('[2]07-171 Capilla'!U37+'[2]07-106 Carbonel'!U37+'[2]07-382 Brasil'!U37+'[2]07-408 Porvenir'!U37)</f>
        <v>0</v>
      </c>
      <c r="V37" s="118">
        <f t="shared" si="7"/>
        <v>0</v>
      </c>
      <c r="W37" s="117">
        <f>('[2]07-171 Capilla'!W37+'[2]07-106 Carbonel'!W37+'[2]07-382 Brasil'!W37+'[2]07-408 Porvenir'!W37)</f>
        <v>0</v>
      </c>
      <c r="X37" s="118">
        <f t="shared" si="8"/>
        <v>0</v>
      </c>
      <c r="Y37" s="117">
        <f>('[2]07-171 Capilla'!Y37+'[2]07-106 Carbonel'!Y37+'[2]07-382 Brasil'!Y37+'[2]07-408 Porvenir'!Y37)</f>
        <v>0</v>
      </c>
      <c r="Z37" s="118">
        <f t="shared" si="9"/>
        <v>0</v>
      </c>
      <c r="AA37" s="117">
        <f>('[2]07-171 Capilla'!AA37+'[2]07-106 Carbonel'!AA37+'[2]07-382 Brasil'!AA37+'[2]07-408 Porvenir'!AA37)</f>
        <v>0</v>
      </c>
      <c r="AB37" s="118">
        <f t="shared" si="10"/>
        <v>0</v>
      </c>
      <c r="AC37" s="117">
        <f>('[2]07-171 Capilla'!AC37+'[2]07-106 Carbonel'!AC37+'[2]07-382 Brasil'!AC37+'[2]07-408 Porvenir'!AC37)</f>
        <v>0</v>
      </c>
      <c r="AD37" s="118">
        <f t="shared" si="11"/>
        <v>0</v>
      </c>
      <c r="AE37" s="117">
        <f t="shared" si="12"/>
        <v>0</v>
      </c>
      <c r="AF37" s="118">
        <f t="shared" si="13"/>
        <v>0</v>
      </c>
      <c r="AG37" s="119">
        <v>0</v>
      </c>
      <c r="AH37" s="119">
        <f t="shared" ref="AH37:AH40" si="26">+ROUND(AF37/$G$17,4)</f>
        <v>0</v>
      </c>
      <c r="AI37" s="117">
        <f t="shared" ref="AI37:AI40" si="27">(O37-AE37)</f>
        <v>0</v>
      </c>
      <c r="AJ37" s="120">
        <f t="shared" si="15"/>
        <v>0</v>
      </c>
      <c r="AM37" s="77" t="str">
        <f t="shared" si="19"/>
        <v/>
      </c>
      <c r="AO37" s="121">
        <f t="shared" si="25"/>
        <v>0</v>
      </c>
    </row>
    <row r="38" spans="2:41" ht="15" customHeight="1">
      <c r="B38" s="130">
        <v>10882</v>
      </c>
      <c r="C38" s="130" t="s">
        <v>68</v>
      </c>
      <c r="D38" s="107"/>
      <c r="E38" s="108"/>
      <c r="F38" s="109"/>
      <c r="G38" s="110" t="s">
        <v>81</v>
      </c>
      <c r="H38" s="130" t="s">
        <v>82</v>
      </c>
      <c r="I38" s="131">
        <v>8</v>
      </c>
      <c r="J38" s="132">
        <v>83028</v>
      </c>
      <c r="K38" s="114">
        <f t="shared" ref="K38:K42" si="28">ROUND(I38*J38,0)</f>
        <v>664224</v>
      </c>
      <c r="L38" s="115">
        <f>('[2]07-171 Capilla'!L38+'[2]07-106 Carbonel'!L38+'[2]07-382 Brasil'!L38+'[2]07-408 Porvenir'!L38)</f>
        <v>16</v>
      </c>
      <c r="M38" s="116">
        <f t="shared" ref="M38:M39" si="29">(L38-I38)</f>
        <v>8</v>
      </c>
      <c r="N38" s="114">
        <f t="shared" ref="N38:N39" si="30">ROUND(M38*J38,0)</f>
        <v>664224</v>
      </c>
      <c r="O38" s="116">
        <f t="shared" ref="O38:O39" si="31">(I38+M38)</f>
        <v>16</v>
      </c>
      <c r="P38" s="113">
        <f t="shared" si="4"/>
        <v>1328448</v>
      </c>
      <c r="Q38" s="117">
        <f>('[2]07-171 Capilla'!Q38+'[2]07-106 Carbonel'!Q38+'[2]07-382 Brasil'!Q38+'[2]07-408 Porvenir'!Q38)</f>
        <v>8</v>
      </c>
      <c r="R38" s="118">
        <f t="shared" si="5"/>
        <v>664224</v>
      </c>
      <c r="S38" s="117">
        <f>('[2]07-171 Capilla'!S38+'[2]07-106 Carbonel'!S38+'[2]07-382 Brasil'!S38+'[2]07-408 Porvenir'!S38)</f>
        <v>0</v>
      </c>
      <c r="T38" s="118">
        <f t="shared" si="6"/>
        <v>0</v>
      </c>
      <c r="U38" s="117">
        <f>('[2]07-171 Capilla'!U38+'[2]07-106 Carbonel'!U38+'[2]07-382 Brasil'!U38+'[2]07-408 Porvenir'!U38)</f>
        <v>0</v>
      </c>
      <c r="V38" s="118">
        <f t="shared" si="7"/>
        <v>0</v>
      </c>
      <c r="W38" s="117">
        <f>('[2]07-171 Capilla'!W38+'[2]07-106 Carbonel'!W38+'[2]07-382 Brasil'!W38+'[2]07-408 Porvenir'!W38)</f>
        <v>8</v>
      </c>
      <c r="X38" s="118">
        <f t="shared" si="8"/>
        <v>664224</v>
      </c>
      <c r="Y38" s="117">
        <f>('[2]07-171 Capilla'!Y38+'[2]07-106 Carbonel'!Y38+'[2]07-382 Brasil'!Y38+'[2]07-408 Porvenir'!Y38)</f>
        <v>0</v>
      </c>
      <c r="Z38" s="118">
        <f t="shared" si="9"/>
        <v>0</v>
      </c>
      <c r="AA38" s="117">
        <f>('[2]07-171 Capilla'!AA38+'[2]07-106 Carbonel'!AA38+'[2]07-382 Brasil'!AA38+'[2]07-408 Porvenir'!AA38)</f>
        <v>0</v>
      </c>
      <c r="AB38" s="118">
        <f t="shared" si="10"/>
        <v>0</v>
      </c>
      <c r="AC38" s="117">
        <f>('[2]07-171 Capilla'!AC38+'[2]07-106 Carbonel'!AC38+'[2]07-382 Brasil'!AC38+'[2]07-408 Porvenir'!AC38)</f>
        <v>0</v>
      </c>
      <c r="AD38" s="118">
        <f t="shared" si="11"/>
        <v>0</v>
      </c>
      <c r="AE38" s="117">
        <f t="shared" si="12"/>
        <v>16</v>
      </c>
      <c r="AF38" s="118">
        <f t="shared" si="13"/>
        <v>1328448</v>
      </c>
      <c r="AG38" s="119">
        <v>0</v>
      </c>
      <c r="AH38" s="119">
        <f t="shared" si="26"/>
        <v>2.9999999999999997E-4</v>
      </c>
      <c r="AI38" s="117">
        <f t="shared" si="27"/>
        <v>0</v>
      </c>
      <c r="AJ38" s="120">
        <f t="shared" si="15"/>
        <v>0</v>
      </c>
      <c r="AM38" s="77">
        <f t="shared" si="19"/>
        <v>1328448</v>
      </c>
      <c r="AO38" s="121"/>
    </row>
    <row r="39" spans="2:41" ht="15" hidden="1" customHeight="1">
      <c r="B39" s="130">
        <v>10378</v>
      </c>
      <c r="C39" s="130" t="s">
        <v>68</v>
      </c>
      <c r="D39" s="107"/>
      <c r="E39" s="108"/>
      <c r="F39" s="109"/>
      <c r="G39" s="110" t="s">
        <v>83</v>
      </c>
      <c r="H39" s="130" t="s">
        <v>73</v>
      </c>
      <c r="I39" s="131">
        <v>206.8</v>
      </c>
      <c r="J39" s="132">
        <v>3055</v>
      </c>
      <c r="K39" s="114">
        <f t="shared" si="28"/>
        <v>631774</v>
      </c>
      <c r="L39" s="115">
        <f>('[2]07-171 Capilla'!L39+'[2]07-106 Carbonel'!L39+'[2]07-382 Brasil'!L39+'[2]07-408 Porvenir'!L39)</f>
        <v>0</v>
      </c>
      <c r="M39" s="116">
        <f t="shared" si="29"/>
        <v>-206.8</v>
      </c>
      <c r="N39" s="114">
        <f t="shared" si="30"/>
        <v>-631774</v>
      </c>
      <c r="O39" s="116">
        <f t="shared" si="31"/>
        <v>0</v>
      </c>
      <c r="P39" s="113">
        <f t="shared" si="4"/>
        <v>0</v>
      </c>
      <c r="Q39" s="117">
        <f>('[2]07-171 Capilla'!Q39+'[2]07-106 Carbonel'!Q39+'[2]07-382 Brasil'!Q39+'[2]07-408 Porvenir'!Q39)</f>
        <v>0</v>
      </c>
      <c r="R39" s="118">
        <f t="shared" si="5"/>
        <v>0</v>
      </c>
      <c r="S39" s="117">
        <f>('[2]07-171 Capilla'!S39+'[2]07-106 Carbonel'!S39+'[2]07-382 Brasil'!S39+'[2]07-408 Porvenir'!S39)</f>
        <v>0</v>
      </c>
      <c r="T39" s="118">
        <f t="shared" si="6"/>
        <v>0</v>
      </c>
      <c r="U39" s="117">
        <f>('[2]07-171 Capilla'!U39+'[2]07-106 Carbonel'!U39+'[2]07-382 Brasil'!U39+'[2]07-408 Porvenir'!U39)</f>
        <v>0</v>
      </c>
      <c r="V39" s="118">
        <f t="shared" si="7"/>
        <v>0</v>
      </c>
      <c r="W39" s="117">
        <f>('[2]07-171 Capilla'!W39+'[2]07-106 Carbonel'!W39+'[2]07-382 Brasil'!W39+'[2]07-408 Porvenir'!W39)</f>
        <v>0</v>
      </c>
      <c r="X39" s="118">
        <f t="shared" si="8"/>
        <v>0</v>
      </c>
      <c r="Y39" s="117">
        <f>('[2]07-171 Capilla'!Y39+'[2]07-106 Carbonel'!Y39+'[2]07-382 Brasil'!Y39+'[2]07-408 Porvenir'!Y39)</f>
        <v>0</v>
      </c>
      <c r="Z39" s="118">
        <f t="shared" si="9"/>
        <v>0</v>
      </c>
      <c r="AA39" s="117">
        <f>('[2]07-171 Capilla'!AA39+'[2]07-106 Carbonel'!AA39+'[2]07-382 Brasil'!AA39+'[2]07-408 Porvenir'!AA39)</f>
        <v>0</v>
      </c>
      <c r="AB39" s="118">
        <f t="shared" si="10"/>
        <v>0</v>
      </c>
      <c r="AC39" s="117">
        <f>('[2]07-171 Capilla'!AC39+'[2]07-106 Carbonel'!AC39+'[2]07-382 Brasil'!AC39+'[2]07-408 Porvenir'!AC39)</f>
        <v>0</v>
      </c>
      <c r="AD39" s="118">
        <f t="shared" si="11"/>
        <v>0</v>
      </c>
      <c r="AE39" s="117">
        <f t="shared" si="12"/>
        <v>0</v>
      </c>
      <c r="AF39" s="118">
        <f t="shared" si="13"/>
        <v>0</v>
      </c>
      <c r="AG39" s="119">
        <v>0</v>
      </c>
      <c r="AH39" s="119">
        <f t="shared" si="26"/>
        <v>0</v>
      </c>
      <c r="AI39" s="117">
        <f t="shared" si="27"/>
        <v>0</v>
      </c>
      <c r="AJ39" s="120">
        <f t="shared" si="15"/>
        <v>0</v>
      </c>
      <c r="AM39" s="77" t="str">
        <f t="shared" si="19"/>
        <v/>
      </c>
      <c r="AO39" s="121">
        <f t="shared" si="25"/>
        <v>0</v>
      </c>
    </row>
    <row r="40" spans="2:41" ht="15" customHeight="1">
      <c r="B40" s="130">
        <v>10342</v>
      </c>
      <c r="C40" s="130" t="s">
        <v>68</v>
      </c>
      <c r="D40" s="107"/>
      <c r="E40" s="108"/>
      <c r="F40" s="109"/>
      <c r="G40" s="110" t="s">
        <v>84</v>
      </c>
      <c r="H40" s="130" t="s">
        <v>82</v>
      </c>
      <c r="I40" s="131">
        <v>128</v>
      </c>
      <c r="J40" s="132">
        <v>6494</v>
      </c>
      <c r="K40" s="114">
        <f t="shared" si="28"/>
        <v>831232</v>
      </c>
      <c r="L40" s="115">
        <f>('[2]07-171 Capilla'!L40+'[2]07-106 Carbonel'!L40+'[2]07-382 Brasil'!L40+'[2]07-408 Porvenir'!L40)</f>
        <v>80</v>
      </c>
      <c r="M40" s="116">
        <f>(L40-I40)</f>
        <v>-48</v>
      </c>
      <c r="N40" s="114">
        <f>ROUND(M40*J40,0)</f>
        <v>-311712</v>
      </c>
      <c r="O40" s="116">
        <f>(I40+M40)</f>
        <v>80</v>
      </c>
      <c r="P40" s="113">
        <f t="shared" si="4"/>
        <v>519520</v>
      </c>
      <c r="Q40" s="117">
        <f>('[2]07-171 Capilla'!Q40+'[2]07-106 Carbonel'!Q40+'[2]07-382 Brasil'!Q40+'[2]07-408 Porvenir'!Q40)</f>
        <v>80</v>
      </c>
      <c r="R40" s="118">
        <f t="shared" si="5"/>
        <v>519520</v>
      </c>
      <c r="S40" s="117">
        <f>('[2]07-171 Capilla'!S40+'[2]07-106 Carbonel'!S40+'[2]07-382 Brasil'!S40+'[2]07-408 Porvenir'!S40)</f>
        <v>0</v>
      </c>
      <c r="T40" s="118">
        <f t="shared" si="6"/>
        <v>0</v>
      </c>
      <c r="U40" s="117">
        <f>('[2]07-171 Capilla'!U40+'[2]07-106 Carbonel'!U40+'[2]07-382 Brasil'!U40+'[2]07-408 Porvenir'!U40)</f>
        <v>0</v>
      </c>
      <c r="V40" s="118">
        <f t="shared" si="7"/>
        <v>0</v>
      </c>
      <c r="W40" s="117">
        <f>('[2]07-171 Capilla'!W40+'[2]07-106 Carbonel'!W40+'[2]07-382 Brasil'!W40+'[2]07-408 Porvenir'!W40)</f>
        <v>0</v>
      </c>
      <c r="X40" s="118">
        <f t="shared" si="8"/>
        <v>0</v>
      </c>
      <c r="Y40" s="117">
        <f>('[2]07-171 Capilla'!Y40+'[2]07-106 Carbonel'!Y40+'[2]07-382 Brasil'!Y40+'[2]07-408 Porvenir'!Y40)</f>
        <v>0</v>
      </c>
      <c r="Z40" s="118">
        <f t="shared" si="9"/>
        <v>0</v>
      </c>
      <c r="AA40" s="117">
        <f>('[2]07-171 Capilla'!AA40+'[2]07-106 Carbonel'!AA40+'[2]07-382 Brasil'!AA40+'[2]07-408 Porvenir'!AA40)</f>
        <v>0</v>
      </c>
      <c r="AB40" s="118">
        <f t="shared" si="10"/>
        <v>0</v>
      </c>
      <c r="AC40" s="117">
        <f>('[2]07-171 Capilla'!AC40+'[2]07-106 Carbonel'!AC40+'[2]07-382 Brasil'!AC40+'[2]07-408 Porvenir'!AC40)</f>
        <v>0</v>
      </c>
      <c r="AD40" s="118">
        <f t="shared" si="11"/>
        <v>0</v>
      </c>
      <c r="AE40" s="117">
        <f t="shared" si="12"/>
        <v>80</v>
      </c>
      <c r="AF40" s="118">
        <f t="shared" si="13"/>
        <v>519520</v>
      </c>
      <c r="AG40" s="119">
        <v>0</v>
      </c>
      <c r="AH40" s="119">
        <f t="shared" si="26"/>
        <v>1E-4</v>
      </c>
      <c r="AI40" s="117">
        <f t="shared" si="27"/>
        <v>0</v>
      </c>
      <c r="AJ40" s="120">
        <f t="shared" si="15"/>
        <v>0</v>
      </c>
      <c r="AM40" s="77">
        <f t="shared" si="19"/>
        <v>519520</v>
      </c>
      <c r="AO40" s="121"/>
    </row>
    <row r="41" spans="2:41" s="76" customFormat="1" ht="15" customHeight="1">
      <c r="B41" s="91"/>
      <c r="C41" s="92"/>
      <c r="D41" s="92"/>
      <c r="E41" s="94" t="s">
        <v>85</v>
      </c>
      <c r="F41" s="92"/>
      <c r="G41" s="95"/>
      <c r="H41" s="96"/>
      <c r="I41" s="123"/>
      <c r="J41" s="97"/>
      <c r="K41" s="98"/>
      <c r="L41" s="124"/>
      <c r="M41" s="125"/>
      <c r="N41" s="99"/>
      <c r="O41" s="125"/>
      <c r="P41" s="126"/>
      <c r="Q41" s="127"/>
      <c r="R41" s="128"/>
      <c r="S41" s="127"/>
      <c r="T41" s="128"/>
      <c r="U41" s="127"/>
      <c r="V41" s="128"/>
      <c r="W41" s="127"/>
      <c r="X41" s="128"/>
      <c r="Y41" s="127"/>
      <c r="Z41" s="128"/>
      <c r="AA41" s="127"/>
      <c r="AB41" s="128"/>
      <c r="AC41" s="127"/>
      <c r="AD41" s="128"/>
      <c r="AE41" s="127"/>
      <c r="AF41" s="128"/>
      <c r="AG41" s="102"/>
      <c r="AH41" s="103"/>
      <c r="AI41" s="99"/>
      <c r="AJ41" s="129"/>
      <c r="AM41" s="77">
        <v>1</v>
      </c>
      <c r="AO41" s="121"/>
    </row>
    <row r="42" spans="2:41" ht="15" hidden="1" customHeight="1">
      <c r="B42" s="130">
        <v>10278</v>
      </c>
      <c r="C42" s="130" t="s">
        <v>68</v>
      </c>
      <c r="D42" s="107"/>
      <c r="E42" s="108"/>
      <c r="F42" s="109"/>
      <c r="G42" s="133" t="s">
        <v>86</v>
      </c>
      <c r="H42" s="130" t="s">
        <v>82</v>
      </c>
      <c r="I42" s="131">
        <v>12</v>
      </c>
      <c r="J42" s="132">
        <v>302750</v>
      </c>
      <c r="K42" s="114">
        <f t="shared" si="28"/>
        <v>3633000</v>
      </c>
      <c r="L42" s="115">
        <f>('[2]07-171 Capilla'!L42+'[2]07-106 Carbonel'!L42+'[2]07-382 Brasil'!L42+'[2]07-408 Porvenir'!L42)</f>
        <v>0</v>
      </c>
      <c r="M42" s="116">
        <f>(L42-I42)</f>
        <v>-12</v>
      </c>
      <c r="N42" s="114">
        <f>ROUND(M42*J42,0)</f>
        <v>-3633000</v>
      </c>
      <c r="O42" s="116">
        <f>(I42+M42)</f>
        <v>0</v>
      </c>
      <c r="P42" s="113">
        <f t="shared" si="4"/>
        <v>0</v>
      </c>
      <c r="Q42" s="117">
        <f>('[2]07-171 Capilla'!Q42+'[2]07-106 Carbonel'!Q42+'[2]07-382 Brasil'!Q42+'[2]07-408 Porvenir'!Q42)</f>
        <v>0</v>
      </c>
      <c r="R42" s="118">
        <f t="shared" si="5"/>
        <v>0</v>
      </c>
      <c r="S42" s="117">
        <f>('[2]07-171 Capilla'!S42+'[2]07-106 Carbonel'!S42+'[2]07-382 Brasil'!S42+'[2]07-408 Porvenir'!S42)</f>
        <v>0</v>
      </c>
      <c r="T42" s="118">
        <f t="shared" si="6"/>
        <v>0</v>
      </c>
      <c r="U42" s="117">
        <f>('[2]07-171 Capilla'!U42+'[2]07-106 Carbonel'!U42+'[2]07-382 Brasil'!U42+'[2]07-408 Porvenir'!U42)</f>
        <v>0</v>
      </c>
      <c r="V42" s="118">
        <f t="shared" si="7"/>
        <v>0</v>
      </c>
      <c r="W42" s="117">
        <f>('[2]07-171 Capilla'!W42+'[2]07-106 Carbonel'!W42+'[2]07-382 Brasil'!W42+'[2]07-408 Porvenir'!W42)</f>
        <v>0</v>
      </c>
      <c r="X42" s="118">
        <f t="shared" si="8"/>
        <v>0</v>
      </c>
      <c r="Y42" s="117">
        <f>('[2]07-171 Capilla'!Y42+'[2]07-106 Carbonel'!Y42+'[2]07-382 Brasil'!Y42+'[2]07-408 Porvenir'!Y42)</f>
        <v>0</v>
      </c>
      <c r="Z42" s="118">
        <f t="shared" si="9"/>
        <v>0</v>
      </c>
      <c r="AA42" s="117">
        <f>('[2]07-171 Capilla'!AA42+'[2]07-106 Carbonel'!AA42+'[2]07-382 Brasil'!AA42+'[2]07-408 Porvenir'!AA42)</f>
        <v>0</v>
      </c>
      <c r="AB42" s="118">
        <f t="shared" si="10"/>
        <v>0</v>
      </c>
      <c r="AC42" s="117">
        <f>('[2]07-171 Capilla'!AC42+'[2]07-106 Carbonel'!AC42+'[2]07-382 Brasil'!AC42+'[2]07-408 Porvenir'!AC42)</f>
        <v>0</v>
      </c>
      <c r="AD42" s="118">
        <f t="shared" si="11"/>
        <v>0</v>
      </c>
      <c r="AE42" s="117">
        <f t="shared" si="12"/>
        <v>0</v>
      </c>
      <c r="AF42" s="118">
        <f t="shared" si="13"/>
        <v>0</v>
      </c>
      <c r="AG42" s="119">
        <v>0</v>
      </c>
      <c r="AH42" s="119">
        <f t="shared" ref="AH42" si="32">+ROUND(AF42/$G$17,4)</f>
        <v>0</v>
      </c>
      <c r="AI42" s="117">
        <f t="shared" ref="AI42" si="33">(O42-AE42)</f>
        <v>0</v>
      </c>
      <c r="AJ42" s="120">
        <f t="shared" si="15"/>
        <v>0</v>
      </c>
      <c r="AM42" s="77" t="str">
        <f t="shared" ref="AM42:AM46" si="34">IF(AF42=0,"",AF42)</f>
        <v/>
      </c>
      <c r="AO42" s="121">
        <f t="shared" si="25"/>
        <v>0</v>
      </c>
    </row>
    <row r="43" spans="2:41" s="76" customFormat="1" ht="15" customHeight="1">
      <c r="B43" s="78"/>
      <c r="C43" s="134"/>
      <c r="D43" s="135"/>
      <c r="E43" s="135" t="s">
        <v>87</v>
      </c>
      <c r="F43" s="80"/>
      <c r="G43" s="81"/>
      <c r="H43" s="82"/>
      <c r="I43" s="136"/>
      <c r="J43" s="83"/>
      <c r="K43" s="84"/>
      <c r="L43" s="137"/>
      <c r="M43" s="138"/>
      <c r="N43" s="85"/>
      <c r="O43" s="138"/>
      <c r="P43" s="139"/>
      <c r="Q43" s="140"/>
      <c r="R43" s="141"/>
      <c r="S43" s="140"/>
      <c r="T43" s="141"/>
      <c r="U43" s="140"/>
      <c r="V43" s="141"/>
      <c r="W43" s="140"/>
      <c r="X43" s="141"/>
      <c r="Y43" s="140"/>
      <c r="Z43" s="141"/>
      <c r="AA43" s="140"/>
      <c r="AB43" s="141"/>
      <c r="AC43" s="140"/>
      <c r="AD43" s="141"/>
      <c r="AE43" s="140"/>
      <c r="AF43" s="141"/>
      <c r="AG43" s="88"/>
      <c r="AH43" s="89"/>
      <c r="AI43" s="85"/>
      <c r="AJ43" s="142"/>
      <c r="AM43" s="77">
        <v>1</v>
      </c>
      <c r="AO43" s="121"/>
    </row>
    <row r="44" spans="2:41" s="76" customFormat="1" ht="15" customHeight="1">
      <c r="B44" s="91"/>
      <c r="C44" s="92"/>
      <c r="D44" s="92"/>
      <c r="E44" s="94" t="s">
        <v>88</v>
      </c>
      <c r="F44" s="92"/>
      <c r="G44" s="95"/>
      <c r="H44" s="96"/>
      <c r="I44" s="123"/>
      <c r="J44" s="97"/>
      <c r="K44" s="98"/>
      <c r="L44" s="124"/>
      <c r="M44" s="125"/>
      <c r="N44" s="99"/>
      <c r="O44" s="125"/>
      <c r="P44" s="126"/>
      <c r="Q44" s="127"/>
      <c r="R44" s="128"/>
      <c r="S44" s="127"/>
      <c r="T44" s="128"/>
      <c r="U44" s="127"/>
      <c r="V44" s="128"/>
      <c r="W44" s="127"/>
      <c r="X44" s="128"/>
      <c r="Y44" s="127"/>
      <c r="Z44" s="128"/>
      <c r="AA44" s="127"/>
      <c r="AB44" s="128"/>
      <c r="AC44" s="127"/>
      <c r="AD44" s="128"/>
      <c r="AE44" s="127"/>
      <c r="AF44" s="128"/>
      <c r="AG44" s="102"/>
      <c r="AH44" s="103"/>
      <c r="AI44" s="99"/>
      <c r="AJ44" s="129"/>
      <c r="AM44" s="77">
        <v>1</v>
      </c>
      <c r="AO44" s="121"/>
    </row>
    <row r="45" spans="2:41" ht="15" customHeight="1">
      <c r="B45" s="130">
        <v>10380</v>
      </c>
      <c r="C45" s="130" t="s">
        <v>68</v>
      </c>
      <c r="D45" s="107"/>
      <c r="E45" s="108"/>
      <c r="F45" s="109"/>
      <c r="G45" s="143" t="s">
        <v>89</v>
      </c>
      <c r="H45" s="130" t="s">
        <v>90</v>
      </c>
      <c r="I45" s="131">
        <v>2579</v>
      </c>
      <c r="J45" s="132">
        <v>48420</v>
      </c>
      <c r="K45" s="114">
        <f t="shared" ref="K45:K46" si="35">ROUND(I45*J45,0)</f>
        <v>124875180</v>
      </c>
      <c r="L45" s="115">
        <f>('[2]07-171 Capilla'!L45+'[2]07-106 Carbonel'!L45+'[2]07-382 Brasil'!L45+'[2]07-408 Porvenir'!L45)</f>
        <v>2116.41</v>
      </c>
      <c r="M45" s="116">
        <f>(L45-I45)</f>
        <v>-462.59000000000015</v>
      </c>
      <c r="N45" s="114">
        <f>ROUND(M45*J45,0)</f>
        <v>-22398608</v>
      </c>
      <c r="O45" s="116">
        <f>(I45+M45)</f>
        <v>2116.41</v>
      </c>
      <c r="P45" s="113">
        <f t="shared" si="4"/>
        <v>102476572</v>
      </c>
      <c r="Q45" s="117">
        <f>('[2]07-171 Capilla'!Q45+'[2]07-106 Carbonel'!Q45+'[2]07-382 Brasil'!Q45+'[2]07-408 Porvenir'!Q45)</f>
        <v>304.85000000000002</v>
      </c>
      <c r="R45" s="118">
        <f t="shared" si="5"/>
        <v>14760837</v>
      </c>
      <c r="S45" s="117">
        <f>('[2]07-171 Capilla'!S45+'[2]07-106 Carbonel'!S45+'[2]07-382 Brasil'!S45+'[2]07-408 Porvenir'!S45)</f>
        <v>604.14</v>
      </c>
      <c r="T45" s="118">
        <f t="shared" si="6"/>
        <v>29252459</v>
      </c>
      <c r="U45" s="117">
        <f>('[2]07-171 Capilla'!U45+'[2]07-106 Carbonel'!U45+'[2]07-382 Brasil'!U45+'[2]07-408 Porvenir'!U45)</f>
        <v>510.91999999999996</v>
      </c>
      <c r="V45" s="118">
        <f t="shared" si="7"/>
        <v>24738746</v>
      </c>
      <c r="W45" s="117">
        <f>('[2]07-171 Capilla'!W45+'[2]07-106 Carbonel'!W45+'[2]07-382 Brasil'!W45+'[2]07-408 Porvenir'!W45)</f>
        <v>367.87</v>
      </c>
      <c r="X45" s="118">
        <f t="shared" si="8"/>
        <v>17812265</v>
      </c>
      <c r="Y45" s="117">
        <f>('[2]07-171 Capilla'!Y45+'[2]07-106 Carbonel'!Y45+'[2]07-382 Brasil'!Y45+'[2]07-408 Porvenir'!Y45)</f>
        <v>0</v>
      </c>
      <c r="Z45" s="118">
        <f t="shared" si="9"/>
        <v>0</v>
      </c>
      <c r="AA45" s="117">
        <f>('[2]07-171 Capilla'!AA45+'[2]07-106 Carbonel'!AA45+'[2]07-382 Brasil'!AA45+'[2]07-408 Porvenir'!AA45)</f>
        <v>328.63</v>
      </c>
      <c r="AB45" s="118">
        <f t="shared" si="10"/>
        <v>15912265</v>
      </c>
      <c r="AC45" s="117">
        <f>('[2]07-171 Capilla'!AC45+'[2]07-106 Carbonel'!AC45+'[2]07-382 Brasil'!AC45+'[2]07-408 Porvenir'!AC45)</f>
        <v>0</v>
      </c>
      <c r="AD45" s="118">
        <f t="shared" si="11"/>
        <v>0</v>
      </c>
      <c r="AE45" s="117">
        <f t="shared" si="12"/>
        <v>2116.41</v>
      </c>
      <c r="AF45" s="118">
        <f t="shared" si="13"/>
        <v>102476572</v>
      </c>
      <c r="AG45" s="119">
        <v>0</v>
      </c>
      <c r="AH45" s="119">
        <f t="shared" ref="AH45:AH46" si="36">+ROUND(AF45/$G$17,4)</f>
        <v>2.47E-2</v>
      </c>
      <c r="AI45" s="117">
        <f t="shared" ref="AI45:AI46" si="37">(O45-AE45)</f>
        <v>0</v>
      </c>
      <c r="AJ45" s="120">
        <f t="shared" si="15"/>
        <v>0</v>
      </c>
      <c r="AM45" s="77">
        <f t="shared" si="34"/>
        <v>102476572</v>
      </c>
      <c r="AO45" s="121"/>
    </row>
    <row r="46" spans="2:41" ht="15" customHeight="1">
      <c r="B46" s="130">
        <v>106088</v>
      </c>
      <c r="C46" s="130" t="s">
        <v>68</v>
      </c>
      <c r="D46" s="107"/>
      <c r="E46" s="108"/>
      <c r="F46" s="109"/>
      <c r="G46" s="143" t="s">
        <v>91</v>
      </c>
      <c r="H46" s="130" t="s">
        <v>90</v>
      </c>
      <c r="I46" s="131">
        <v>2579</v>
      </c>
      <c r="J46" s="132">
        <v>4352</v>
      </c>
      <c r="K46" s="114">
        <f t="shared" si="35"/>
        <v>11223808</v>
      </c>
      <c r="L46" s="115">
        <f>('[2]07-171 Capilla'!L46+'[2]07-106 Carbonel'!L46+'[2]07-382 Brasil'!L46+'[2]07-408 Porvenir'!L46)</f>
        <v>2194.06</v>
      </c>
      <c r="M46" s="116">
        <f>(L46-I46)</f>
        <v>-384.94000000000005</v>
      </c>
      <c r="N46" s="114">
        <f>ROUND(M46*J46,0)</f>
        <v>-1675259</v>
      </c>
      <c r="O46" s="116">
        <f>(I46+M46)</f>
        <v>2194.06</v>
      </c>
      <c r="P46" s="113">
        <f t="shared" si="4"/>
        <v>9548549</v>
      </c>
      <c r="Q46" s="117">
        <f>('[2]07-171 Capilla'!Q46+'[2]07-106 Carbonel'!Q46+'[2]07-382 Brasil'!Q46+'[2]07-408 Porvenir'!Q46)</f>
        <v>396.31</v>
      </c>
      <c r="R46" s="118">
        <f t="shared" si="5"/>
        <v>1724741</v>
      </c>
      <c r="S46" s="117">
        <f>('[2]07-171 Capilla'!S46+'[2]07-106 Carbonel'!S46+'[2]07-382 Brasil'!S46+'[2]07-408 Porvenir'!S46)</f>
        <v>785.38</v>
      </c>
      <c r="T46" s="118">
        <f t="shared" si="6"/>
        <v>3417974</v>
      </c>
      <c r="U46" s="117">
        <f>('[2]07-171 Capilla'!U46+'[2]07-106 Carbonel'!U46+'[2]07-382 Brasil'!U46+'[2]07-408 Porvenir'!U46)</f>
        <v>664.19</v>
      </c>
      <c r="V46" s="118">
        <f t="shared" si="7"/>
        <v>2890555</v>
      </c>
      <c r="W46" s="117">
        <f>('[2]07-171 Capilla'!W46+'[2]07-106 Carbonel'!W46+'[2]07-382 Brasil'!W46+'[2]07-408 Porvenir'!W46)</f>
        <v>0</v>
      </c>
      <c r="X46" s="118">
        <f t="shared" si="8"/>
        <v>0</v>
      </c>
      <c r="Y46" s="117">
        <f>('[2]07-171 Capilla'!Y46+'[2]07-106 Carbonel'!Y46+'[2]07-382 Brasil'!Y46+'[2]07-408 Porvenir'!Y46)</f>
        <v>0</v>
      </c>
      <c r="Z46" s="118">
        <f t="shared" si="9"/>
        <v>0</v>
      </c>
      <c r="AA46" s="117">
        <f>('[2]07-171 Capilla'!AA46+'[2]07-106 Carbonel'!AA46+'[2]07-382 Brasil'!AA46+'[2]07-408 Porvenir'!AA46)</f>
        <v>348.18</v>
      </c>
      <c r="AB46" s="118">
        <f t="shared" si="10"/>
        <v>1515279</v>
      </c>
      <c r="AC46" s="117">
        <f>('[2]07-171 Capilla'!AC46+'[2]07-106 Carbonel'!AC46+'[2]07-382 Brasil'!AC46+'[2]07-408 Porvenir'!AC46)</f>
        <v>0</v>
      </c>
      <c r="AD46" s="118">
        <f t="shared" si="11"/>
        <v>0</v>
      </c>
      <c r="AE46" s="117">
        <f t="shared" si="12"/>
        <v>2194.06</v>
      </c>
      <c r="AF46" s="118">
        <f t="shared" si="13"/>
        <v>9548549</v>
      </c>
      <c r="AG46" s="119">
        <v>0</v>
      </c>
      <c r="AH46" s="119">
        <f t="shared" si="36"/>
        <v>2.3E-3</v>
      </c>
      <c r="AI46" s="117">
        <f t="shared" si="37"/>
        <v>0</v>
      </c>
      <c r="AJ46" s="120">
        <f t="shared" si="15"/>
        <v>0</v>
      </c>
      <c r="AM46" s="77">
        <f t="shared" si="34"/>
        <v>9548549</v>
      </c>
      <c r="AO46" s="121"/>
    </row>
    <row r="47" spans="2:41" s="76" customFormat="1" ht="15" customHeight="1">
      <c r="B47" s="91"/>
      <c r="C47" s="92"/>
      <c r="D47" s="92"/>
      <c r="E47" s="94" t="s">
        <v>92</v>
      </c>
      <c r="F47" s="92"/>
      <c r="G47" s="95"/>
      <c r="H47" s="96"/>
      <c r="I47" s="123"/>
      <c r="J47" s="97"/>
      <c r="K47" s="98"/>
      <c r="L47" s="124"/>
      <c r="M47" s="125"/>
      <c r="N47" s="99"/>
      <c r="O47" s="125"/>
      <c r="P47" s="126"/>
      <c r="Q47" s="127"/>
      <c r="R47" s="128"/>
      <c r="S47" s="127"/>
      <c r="T47" s="128"/>
      <c r="U47" s="127"/>
      <c r="V47" s="128"/>
      <c r="W47" s="127"/>
      <c r="X47" s="128"/>
      <c r="Y47" s="127"/>
      <c r="Z47" s="128"/>
      <c r="AA47" s="127"/>
      <c r="AB47" s="128"/>
      <c r="AC47" s="127"/>
      <c r="AD47" s="128"/>
      <c r="AE47" s="127"/>
      <c r="AF47" s="128"/>
      <c r="AG47" s="102"/>
      <c r="AH47" s="103"/>
      <c r="AI47" s="99"/>
      <c r="AJ47" s="129"/>
      <c r="AM47" s="77">
        <v>1</v>
      </c>
      <c r="AO47" s="121"/>
    </row>
    <row r="48" spans="2:41" ht="15" customHeight="1">
      <c r="B48" s="130">
        <v>12506</v>
      </c>
      <c r="C48" s="130" t="s">
        <v>68</v>
      </c>
      <c r="D48" s="107"/>
      <c r="E48" s="108"/>
      <c r="F48" s="109"/>
      <c r="G48" s="143" t="s">
        <v>93</v>
      </c>
      <c r="H48" s="130" t="s">
        <v>70</v>
      </c>
      <c r="I48" s="131">
        <v>7441.9</v>
      </c>
      <c r="J48" s="132">
        <v>831</v>
      </c>
      <c r="K48" s="114">
        <f t="shared" ref="K48" si="38">ROUND(I48*J48,0)</f>
        <v>6184219</v>
      </c>
      <c r="L48" s="115">
        <f>('[2]07-171 Capilla'!L48+'[2]07-106 Carbonel'!L48+'[2]07-382 Brasil'!L48+'[2]07-408 Porvenir'!L48)</f>
        <v>3419.33</v>
      </c>
      <c r="M48" s="116">
        <f>(L48-I48)</f>
        <v>-4022.5699999999997</v>
      </c>
      <c r="N48" s="114">
        <f>ROUND(M48*J48,0)</f>
        <v>-3342756</v>
      </c>
      <c r="O48" s="116">
        <f>(I48+M48)</f>
        <v>3419.33</v>
      </c>
      <c r="P48" s="113">
        <f t="shared" si="4"/>
        <v>2841463</v>
      </c>
      <c r="Q48" s="117">
        <f>('[2]07-171 Capilla'!Q48+'[2]07-106 Carbonel'!Q48+'[2]07-382 Brasil'!Q48+'[2]07-408 Porvenir'!Q48)</f>
        <v>329.43</v>
      </c>
      <c r="R48" s="118">
        <f t="shared" si="5"/>
        <v>273756</v>
      </c>
      <c r="S48" s="117">
        <f>('[2]07-171 Capilla'!S48+'[2]07-106 Carbonel'!S48+'[2]07-382 Brasil'!S48+'[2]07-408 Porvenir'!S48)</f>
        <v>1199.8400000000001</v>
      </c>
      <c r="T48" s="118">
        <f t="shared" si="6"/>
        <v>997067</v>
      </c>
      <c r="U48" s="117">
        <f>('[2]07-171 Capilla'!U48+'[2]07-106 Carbonel'!U48+'[2]07-382 Brasil'!U48+'[2]07-408 Porvenir'!U48)</f>
        <v>769.50999999999988</v>
      </c>
      <c r="V48" s="118">
        <f t="shared" si="7"/>
        <v>639463</v>
      </c>
      <c r="W48" s="117">
        <f>('[2]07-171 Capilla'!W48+'[2]07-106 Carbonel'!W48+'[2]07-382 Brasil'!W48+'[2]07-408 Porvenir'!W48)</f>
        <v>677.52</v>
      </c>
      <c r="X48" s="118">
        <f t="shared" si="8"/>
        <v>563019</v>
      </c>
      <c r="Y48" s="117">
        <f>('[2]07-171 Capilla'!Y48+'[2]07-106 Carbonel'!Y48+'[2]07-382 Brasil'!Y48+'[2]07-408 Porvenir'!Y48)</f>
        <v>0</v>
      </c>
      <c r="Z48" s="118">
        <f t="shared" si="9"/>
        <v>0</v>
      </c>
      <c r="AA48" s="117">
        <f>('[2]07-171 Capilla'!AA48+'[2]07-106 Carbonel'!AA48+'[2]07-382 Brasil'!AA48+'[2]07-408 Porvenir'!AA48)</f>
        <v>443.03</v>
      </c>
      <c r="AB48" s="118">
        <f t="shared" si="10"/>
        <v>368158</v>
      </c>
      <c r="AC48" s="117">
        <f>('[2]07-171 Capilla'!AC48+'[2]07-106 Carbonel'!AC48+'[2]07-382 Brasil'!AC48+'[2]07-408 Porvenir'!AC48)</f>
        <v>0</v>
      </c>
      <c r="AD48" s="118">
        <f t="shared" si="11"/>
        <v>0</v>
      </c>
      <c r="AE48" s="117">
        <f t="shared" si="12"/>
        <v>3419.33</v>
      </c>
      <c r="AF48" s="118">
        <f t="shared" si="13"/>
        <v>2841463</v>
      </c>
      <c r="AG48" s="119">
        <v>0</v>
      </c>
      <c r="AH48" s="119">
        <f t="shared" ref="AH48" si="39">+ROUND(AF48/$G$17,4)</f>
        <v>6.9999999999999999E-4</v>
      </c>
      <c r="AI48" s="117">
        <f t="shared" ref="AI48" si="40">(O48-AE48)</f>
        <v>0</v>
      </c>
      <c r="AJ48" s="120">
        <f t="shared" si="15"/>
        <v>0</v>
      </c>
      <c r="AM48" s="77">
        <f t="shared" ref="AM48:AM52" si="41">IF(AF48=0,"",AF48)</f>
        <v>2841463</v>
      </c>
      <c r="AO48" s="121"/>
    </row>
    <row r="49" spans="2:41" s="76" customFormat="1" ht="15" customHeight="1">
      <c r="B49" s="91"/>
      <c r="C49" s="92"/>
      <c r="D49" s="92"/>
      <c r="E49" s="94" t="s">
        <v>94</v>
      </c>
      <c r="F49" s="92"/>
      <c r="G49" s="95"/>
      <c r="H49" s="96"/>
      <c r="I49" s="123"/>
      <c r="J49" s="97"/>
      <c r="K49" s="98"/>
      <c r="L49" s="124"/>
      <c r="M49" s="125"/>
      <c r="N49" s="99"/>
      <c r="O49" s="125"/>
      <c r="P49" s="126"/>
      <c r="Q49" s="127"/>
      <c r="R49" s="128"/>
      <c r="S49" s="127"/>
      <c r="T49" s="128"/>
      <c r="U49" s="127"/>
      <c r="V49" s="128"/>
      <c r="W49" s="127"/>
      <c r="X49" s="128"/>
      <c r="Y49" s="127"/>
      <c r="Z49" s="128"/>
      <c r="AA49" s="127"/>
      <c r="AB49" s="128"/>
      <c r="AC49" s="127"/>
      <c r="AD49" s="128"/>
      <c r="AE49" s="127"/>
      <c r="AF49" s="128"/>
      <c r="AG49" s="102"/>
      <c r="AH49" s="103"/>
      <c r="AI49" s="99"/>
      <c r="AJ49" s="129"/>
      <c r="AM49" s="77">
        <v>1</v>
      </c>
      <c r="AO49" s="121"/>
    </row>
    <row r="50" spans="2:41" ht="15" customHeight="1">
      <c r="B50" s="130">
        <v>10724</v>
      </c>
      <c r="C50" s="130" t="s">
        <v>68</v>
      </c>
      <c r="D50" s="107"/>
      <c r="E50" s="108"/>
      <c r="F50" s="109"/>
      <c r="G50" s="143" t="s">
        <v>95</v>
      </c>
      <c r="H50" s="130" t="s">
        <v>90</v>
      </c>
      <c r="I50" s="131">
        <v>1110.0999999999999</v>
      </c>
      <c r="J50" s="132">
        <v>127467</v>
      </c>
      <c r="K50" s="114">
        <f t="shared" ref="K50:K52" si="42">ROUND(I50*J50,0)</f>
        <v>141501117</v>
      </c>
      <c r="L50" s="115">
        <f>('[2]07-171 Capilla'!L50+'[2]07-106 Carbonel'!L50+'[2]07-382 Brasil'!L50+'[2]07-408 Porvenir'!L50)</f>
        <v>656.74</v>
      </c>
      <c r="M50" s="116">
        <f>(L50-I50)</f>
        <v>-453.3599999999999</v>
      </c>
      <c r="N50" s="114">
        <f>ROUND(M50*J50,0)</f>
        <v>-57788439</v>
      </c>
      <c r="O50" s="116">
        <f>(I50+M50)</f>
        <v>656.74</v>
      </c>
      <c r="P50" s="113">
        <f t="shared" si="4"/>
        <v>83712678</v>
      </c>
      <c r="Q50" s="117">
        <f>('[2]07-171 Capilla'!Q50+'[2]07-106 Carbonel'!Q50+'[2]07-382 Brasil'!Q50+'[2]07-408 Porvenir'!Q50)</f>
        <v>0</v>
      </c>
      <c r="R50" s="118">
        <f t="shared" si="5"/>
        <v>0</v>
      </c>
      <c r="S50" s="117">
        <f>('[2]07-171 Capilla'!S50+'[2]07-106 Carbonel'!S50+'[2]07-382 Brasil'!S50+'[2]07-408 Porvenir'!S50)</f>
        <v>90.15</v>
      </c>
      <c r="T50" s="118">
        <f t="shared" si="6"/>
        <v>11491150</v>
      </c>
      <c r="U50" s="117">
        <f>('[2]07-171 Capilla'!U50+'[2]07-106 Carbonel'!U50+'[2]07-382 Brasil'!U50+'[2]07-408 Porvenir'!U50)</f>
        <v>244.86</v>
      </c>
      <c r="V50" s="118">
        <f t="shared" si="7"/>
        <v>31211570</v>
      </c>
      <c r="W50" s="117">
        <f>('[2]07-171 Capilla'!W50+'[2]07-106 Carbonel'!W50+'[2]07-382 Brasil'!W50+'[2]07-408 Porvenir'!W50)</f>
        <v>158.18999999999997</v>
      </c>
      <c r="X50" s="118">
        <f t="shared" si="8"/>
        <v>20164005</v>
      </c>
      <c r="Y50" s="117">
        <f>('[2]07-171 Capilla'!Y50+'[2]07-106 Carbonel'!Y50+'[2]07-382 Brasil'!Y50+'[2]07-408 Porvenir'!Y50)</f>
        <v>0</v>
      </c>
      <c r="Z50" s="118">
        <f t="shared" si="9"/>
        <v>0</v>
      </c>
      <c r="AA50" s="117">
        <f>('[2]07-171 Capilla'!AA50+'[2]07-106 Carbonel'!AA50+'[2]07-382 Brasil'!AA50+'[2]07-408 Porvenir'!AA50)</f>
        <v>163.54</v>
      </c>
      <c r="AB50" s="118">
        <f t="shared" si="10"/>
        <v>20845953</v>
      </c>
      <c r="AC50" s="117">
        <f>('[2]07-171 Capilla'!AC50+'[2]07-106 Carbonel'!AC50+'[2]07-382 Brasil'!AC50+'[2]07-408 Porvenir'!AC50)</f>
        <v>0</v>
      </c>
      <c r="AD50" s="118">
        <f t="shared" si="11"/>
        <v>0</v>
      </c>
      <c r="AE50" s="117">
        <f t="shared" si="12"/>
        <v>656.7399999999999</v>
      </c>
      <c r="AF50" s="118">
        <f t="shared" si="13"/>
        <v>83712678</v>
      </c>
      <c r="AG50" s="119">
        <v>0</v>
      </c>
      <c r="AH50" s="119">
        <f t="shared" ref="AH50:AH52" si="43">+ROUND(AF50/$G$17,4)</f>
        <v>2.01E-2</v>
      </c>
      <c r="AI50" s="117">
        <v>0</v>
      </c>
      <c r="AJ50" s="120">
        <f t="shared" si="15"/>
        <v>0</v>
      </c>
      <c r="AM50" s="77">
        <f t="shared" si="41"/>
        <v>83712678</v>
      </c>
      <c r="AO50" s="121"/>
    </row>
    <row r="51" spans="2:41" ht="15" customHeight="1">
      <c r="B51" s="130">
        <v>12501</v>
      </c>
      <c r="C51" s="130" t="s">
        <v>68</v>
      </c>
      <c r="D51" s="107"/>
      <c r="E51" s="108"/>
      <c r="F51" s="109"/>
      <c r="G51" s="143" t="s">
        <v>96</v>
      </c>
      <c r="H51" s="130" t="s">
        <v>90</v>
      </c>
      <c r="I51" s="131">
        <v>793.3</v>
      </c>
      <c r="J51" s="132">
        <v>102162</v>
      </c>
      <c r="K51" s="114">
        <f t="shared" si="42"/>
        <v>81045115</v>
      </c>
      <c r="L51" s="115">
        <f>('[2]07-171 Capilla'!L51+'[2]07-106 Carbonel'!L51+'[2]07-382 Brasil'!L51+'[2]07-408 Porvenir'!L51)</f>
        <v>743.3</v>
      </c>
      <c r="M51" s="116">
        <f>(L51-I51)</f>
        <v>-50</v>
      </c>
      <c r="N51" s="114">
        <f>ROUND(M51*J51,0)</f>
        <v>-5108100</v>
      </c>
      <c r="O51" s="116">
        <f t="shared" ref="O51:O52" si="44">(I51+M51)</f>
        <v>743.3</v>
      </c>
      <c r="P51" s="113">
        <f t="shared" si="4"/>
        <v>75937015</v>
      </c>
      <c r="Q51" s="117">
        <f>('[2]07-171 Capilla'!Q51+'[2]07-106 Carbonel'!Q51+'[2]07-382 Brasil'!Q51+'[2]07-408 Porvenir'!Q51)</f>
        <v>52.18</v>
      </c>
      <c r="R51" s="118">
        <f t="shared" si="5"/>
        <v>5330813</v>
      </c>
      <c r="S51" s="117">
        <f>('[2]07-171 Capilla'!S51+'[2]07-106 Carbonel'!S51+'[2]07-382 Brasil'!S51+'[2]07-408 Porvenir'!S51)</f>
        <v>113.03999999999999</v>
      </c>
      <c r="T51" s="118">
        <f t="shared" si="6"/>
        <v>11548392</v>
      </c>
      <c r="U51" s="117">
        <f>('[2]07-171 Capilla'!U51+'[2]07-106 Carbonel'!U51+'[2]07-382 Brasil'!U51+'[2]07-408 Porvenir'!U51)</f>
        <v>338.5</v>
      </c>
      <c r="V51" s="118">
        <f t="shared" si="7"/>
        <v>34581837</v>
      </c>
      <c r="W51" s="117">
        <f>('[2]07-171 Capilla'!W51+'[2]07-106 Carbonel'!W51+'[2]07-382 Brasil'!W51+'[2]07-408 Porvenir'!W51)</f>
        <v>112.74</v>
      </c>
      <c r="X51" s="118">
        <f t="shared" si="8"/>
        <v>11517744</v>
      </c>
      <c r="Y51" s="117">
        <f>('[2]07-171 Capilla'!Y51+'[2]07-106 Carbonel'!Y51+'[2]07-382 Brasil'!Y51+'[2]07-408 Porvenir'!Y51)</f>
        <v>0</v>
      </c>
      <c r="Z51" s="118">
        <f t="shared" si="9"/>
        <v>0</v>
      </c>
      <c r="AA51" s="117">
        <f>('[2]07-171 Capilla'!AA51+'[2]07-106 Carbonel'!AA51+'[2]07-382 Brasil'!AA51+'[2]07-408 Porvenir'!AA51)</f>
        <v>126.84</v>
      </c>
      <c r="AB51" s="118">
        <f t="shared" si="10"/>
        <v>12958228</v>
      </c>
      <c r="AC51" s="117">
        <f>('[2]07-171 Capilla'!AC51+'[2]07-106 Carbonel'!AC51+'[2]07-382 Brasil'!AC51+'[2]07-408 Porvenir'!AC51)</f>
        <v>0</v>
      </c>
      <c r="AD51" s="118">
        <f t="shared" si="11"/>
        <v>0</v>
      </c>
      <c r="AE51" s="117">
        <f t="shared" si="12"/>
        <v>743.30000000000007</v>
      </c>
      <c r="AF51" s="118">
        <f t="shared" si="13"/>
        <v>75937015</v>
      </c>
      <c r="AG51" s="119">
        <v>0</v>
      </c>
      <c r="AH51" s="119">
        <f t="shared" si="43"/>
        <v>1.83E-2</v>
      </c>
      <c r="AI51" s="117">
        <v>0</v>
      </c>
      <c r="AJ51" s="120">
        <f t="shared" si="15"/>
        <v>0</v>
      </c>
      <c r="AM51" s="77">
        <f t="shared" si="41"/>
        <v>75937015</v>
      </c>
      <c r="AO51" s="121"/>
    </row>
    <row r="52" spans="2:41" ht="15" customHeight="1">
      <c r="B52" s="130">
        <v>10697</v>
      </c>
      <c r="C52" s="130" t="s">
        <v>68</v>
      </c>
      <c r="D52" s="107"/>
      <c r="E52" s="108"/>
      <c r="F52" s="109"/>
      <c r="G52" s="143" t="s">
        <v>97</v>
      </c>
      <c r="H52" s="130" t="s">
        <v>90</v>
      </c>
      <c r="I52" s="131">
        <v>159.30000000000001</v>
      </c>
      <c r="J52" s="132">
        <v>123861</v>
      </c>
      <c r="K52" s="114">
        <f t="shared" si="42"/>
        <v>19731057</v>
      </c>
      <c r="L52" s="115">
        <f>('[2]07-171 Capilla'!L52+'[2]07-106 Carbonel'!L52+'[2]07-382 Brasil'!L52+'[2]07-408 Porvenir'!L52)</f>
        <v>548.4</v>
      </c>
      <c r="M52" s="116">
        <f>(L52-I52)</f>
        <v>389.09999999999997</v>
      </c>
      <c r="N52" s="114">
        <f>ROUND(M52*J52,0)</f>
        <v>48194315</v>
      </c>
      <c r="O52" s="116">
        <f t="shared" si="44"/>
        <v>548.4</v>
      </c>
      <c r="P52" s="113">
        <f t="shared" si="4"/>
        <v>67925372</v>
      </c>
      <c r="Q52" s="117">
        <f>('[2]07-171 Capilla'!Q52+'[2]07-106 Carbonel'!Q52+'[2]07-382 Brasil'!Q52+'[2]07-408 Porvenir'!Q52)</f>
        <v>0</v>
      </c>
      <c r="R52" s="118">
        <f t="shared" si="5"/>
        <v>0</v>
      </c>
      <c r="S52" s="117">
        <f>('[2]07-171 Capilla'!S52+'[2]07-106 Carbonel'!S52+'[2]07-382 Brasil'!S52+'[2]07-408 Porvenir'!S52)</f>
        <v>147.87</v>
      </c>
      <c r="T52" s="118">
        <f t="shared" si="6"/>
        <v>18315326</v>
      </c>
      <c r="U52" s="117">
        <f>('[2]07-171 Capilla'!U52+'[2]07-106 Carbonel'!U52+'[2]07-382 Brasil'!U52+'[2]07-408 Porvenir'!U52)</f>
        <v>303.24</v>
      </c>
      <c r="V52" s="118">
        <f t="shared" si="7"/>
        <v>37559610</v>
      </c>
      <c r="W52" s="117">
        <f>('[2]07-171 Capilla'!W52+'[2]07-106 Carbonel'!W52+'[2]07-382 Brasil'!W52+'[2]07-408 Porvenir'!W52)</f>
        <v>97.289999999999992</v>
      </c>
      <c r="X52" s="118">
        <f t="shared" si="8"/>
        <v>12050437</v>
      </c>
      <c r="Y52" s="117">
        <f>('[2]07-171 Capilla'!Y52+'[2]07-106 Carbonel'!Y52+'[2]07-382 Brasil'!Y52+'[2]07-408 Porvenir'!Y52)</f>
        <v>0</v>
      </c>
      <c r="Z52" s="118">
        <f t="shared" si="9"/>
        <v>0</v>
      </c>
      <c r="AA52" s="117">
        <f>('[2]07-171 Capilla'!AA52+'[2]07-106 Carbonel'!AA52+'[2]07-382 Brasil'!AA52+'[2]07-408 Porvenir'!AA52)</f>
        <v>0</v>
      </c>
      <c r="AB52" s="118">
        <f t="shared" si="10"/>
        <v>0</v>
      </c>
      <c r="AC52" s="117">
        <f>('[2]07-171 Capilla'!AC52+'[2]07-106 Carbonel'!AC52+'[2]07-382 Brasil'!AC52+'[2]07-408 Porvenir'!AC52)</f>
        <v>0</v>
      </c>
      <c r="AD52" s="118">
        <f t="shared" si="11"/>
        <v>0</v>
      </c>
      <c r="AE52" s="117">
        <f t="shared" si="12"/>
        <v>548.4</v>
      </c>
      <c r="AF52" s="118">
        <f t="shared" si="13"/>
        <v>67925372</v>
      </c>
      <c r="AG52" s="119">
        <v>0</v>
      </c>
      <c r="AH52" s="119">
        <f t="shared" si="43"/>
        <v>1.6299999999999999E-2</v>
      </c>
      <c r="AI52" s="117">
        <f t="shared" ref="AI52" si="45">(O52-AE52)</f>
        <v>0</v>
      </c>
      <c r="AJ52" s="120">
        <f t="shared" si="15"/>
        <v>0</v>
      </c>
      <c r="AM52" s="77">
        <f t="shared" si="41"/>
        <v>67925372</v>
      </c>
      <c r="AO52" s="121"/>
    </row>
    <row r="53" spans="2:41" s="76" customFormat="1" ht="15" customHeight="1">
      <c r="B53" s="78"/>
      <c r="C53" s="134"/>
      <c r="D53" s="135"/>
      <c r="E53" s="135" t="s">
        <v>98</v>
      </c>
      <c r="F53" s="80"/>
      <c r="G53" s="81"/>
      <c r="H53" s="82"/>
      <c r="I53" s="136"/>
      <c r="J53" s="83"/>
      <c r="K53" s="84"/>
      <c r="L53" s="137"/>
      <c r="M53" s="138"/>
      <c r="N53" s="85"/>
      <c r="O53" s="138"/>
      <c r="P53" s="139"/>
      <c r="Q53" s="140"/>
      <c r="R53" s="141"/>
      <c r="S53" s="140"/>
      <c r="T53" s="141"/>
      <c r="U53" s="140"/>
      <c r="V53" s="141"/>
      <c r="W53" s="140"/>
      <c r="X53" s="141"/>
      <c r="Y53" s="140"/>
      <c r="Z53" s="141"/>
      <c r="AA53" s="140"/>
      <c r="AB53" s="141"/>
      <c r="AC53" s="140"/>
      <c r="AD53" s="141"/>
      <c r="AE53" s="140"/>
      <c r="AF53" s="141"/>
      <c r="AG53" s="88"/>
      <c r="AH53" s="89"/>
      <c r="AI53" s="85"/>
      <c r="AJ53" s="142"/>
      <c r="AM53" s="77">
        <v>1</v>
      </c>
      <c r="AO53" s="121"/>
    </row>
    <row r="54" spans="2:41" s="76" customFormat="1" ht="15" customHeight="1">
      <c r="B54" s="91"/>
      <c r="C54" s="92"/>
      <c r="D54" s="92"/>
      <c r="E54" s="94" t="s">
        <v>99</v>
      </c>
      <c r="F54" s="92"/>
      <c r="G54" s="95"/>
      <c r="H54" s="96"/>
      <c r="I54" s="123"/>
      <c r="J54" s="97"/>
      <c r="K54" s="98"/>
      <c r="L54" s="124"/>
      <c r="M54" s="125"/>
      <c r="N54" s="99"/>
      <c r="O54" s="125"/>
      <c r="P54" s="126"/>
      <c r="Q54" s="127"/>
      <c r="R54" s="128"/>
      <c r="S54" s="127"/>
      <c r="T54" s="128"/>
      <c r="U54" s="127"/>
      <c r="V54" s="128"/>
      <c r="W54" s="127"/>
      <c r="X54" s="128"/>
      <c r="Y54" s="127"/>
      <c r="Z54" s="128"/>
      <c r="AA54" s="127"/>
      <c r="AB54" s="128"/>
      <c r="AC54" s="127"/>
      <c r="AD54" s="128"/>
      <c r="AE54" s="127"/>
      <c r="AF54" s="128"/>
      <c r="AG54" s="102"/>
      <c r="AH54" s="103"/>
      <c r="AI54" s="99"/>
      <c r="AJ54" s="129"/>
      <c r="AM54" s="77">
        <v>1</v>
      </c>
      <c r="AO54" s="121"/>
    </row>
    <row r="55" spans="2:41" ht="15" hidden="1" customHeight="1">
      <c r="B55" s="130">
        <v>10685</v>
      </c>
      <c r="C55" s="130" t="s">
        <v>68</v>
      </c>
      <c r="D55" s="107"/>
      <c r="E55" s="108"/>
      <c r="F55" s="109"/>
      <c r="G55" s="143" t="s">
        <v>100</v>
      </c>
      <c r="H55" s="130" t="s">
        <v>70</v>
      </c>
      <c r="I55" s="131">
        <v>1060.4000000000001</v>
      </c>
      <c r="J55" s="132">
        <v>66708</v>
      </c>
      <c r="K55" s="114">
        <f t="shared" ref="K55" si="46">ROUND(I55*J55,0)</f>
        <v>70737163</v>
      </c>
      <c r="L55" s="115">
        <f>('[2]07-171 Capilla'!L55+'[2]07-106 Carbonel'!L55+'[2]07-382 Brasil'!L55+'[2]07-408 Porvenir'!L55)</f>
        <v>0</v>
      </c>
      <c r="M55" s="116">
        <f>(L55-I55)</f>
        <v>-1060.4000000000001</v>
      </c>
      <c r="N55" s="114">
        <f>ROUND(M55*J55,0)</f>
        <v>-70737163</v>
      </c>
      <c r="O55" s="116">
        <f t="shared" ref="O55" si="47">(I55+M55)</f>
        <v>0</v>
      </c>
      <c r="P55" s="113">
        <f t="shared" si="4"/>
        <v>0</v>
      </c>
      <c r="Q55" s="117">
        <f>('[2]07-171 Capilla'!Q55+'[2]07-106 Carbonel'!Q55+'[2]07-382 Brasil'!Q55+'[2]07-408 Porvenir'!Q55)</f>
        <v>0</v>
      </c>
      <c r="R55" s="118">
        <f t="shared" si="5"/>
        <v>0</v>
      </c>
      <c r="S55" s="117">
        <f>('[2]07-171 Capilla'!S55+'[2]07-106 Carbonel'!S55+'[2]07-382 Brasil'!S55+'[2]07-408 Porvenir'!S55)</f>
        <v>0</v>
      </c>
      <c r="T55" s="118">
        <f t="shared" si="6"/>
        <v>0</v>
      </c>
      <c r="U55" s="117">
        <f>('[2]07-171 Capilla'!U55+'[2]07-106 Carbonel'!U55+'[2]07-382 Brasil'!U55+'[2]07-408 Porvenir'!U55)</f>
        <v>0</v>
      </c>
      <c r="V55" s="118">
        <f t="shared" si="7"/>
        <v>0</v>
      </c>
      <c r="W55" s="117">
        <f>('[2]07-171 Capilla'!W55+'[2]07-106 Carbonel'!W55+'[2]07-382 Brasil'!W55+'[2]07-408 Porvenir'!W55)</f>
        <v>0</v>
      </c>
      <c r="X55" s="118">
        <f t="shared" si="8"/>
        <v>0</v>
      </c>
      <c r="Y55" s="117">
        <f>('[2]07-171 Capilla'!Y55+'[2]07-106 Carbonel'!Y55+'[2]07-382 Brasil'!Y55+'[2]07-408 Porvenir'!Y55)</f>
        <v>0</v>
      </c>
      <c r="Z55" s="118">
        <f t="shared" si="9"/>
        <v>0</v>
      </c>
      <c r="AA55" s="117">
        <f>('[2]07-171 Capilla'!AA55+'[2]07-106 Carbonel'!AA55+'[2]07-382 Brasil'!AA55+'[2]07-408 Porvenir'!AA55)</f>
        <v>0</v>
      </c>
      <c r="AB55" s="118">
        <f t="shared" si="10"/>
        <v>0</v>
      </c>
      <c r="AC55" s="117">
        <f>('[2]07-171 Capilla'!AC55+'[2]07-106 Carbonel'!AC55+'[2]07-382 Brasil'!AC55+'[2]07-408 Porvenir'!AC55)</f>
        <v>0</v>
      </c>
      <c r="AD55" s="118">
        <f t="shared" si="11"/>
        <v>0</v>
      </c>
      <c r="AE55" s="117">
        <f t="shared" si="12"/>
        <v>0</v>
      </c>
      <c r="AF55" s="118">
        <f t="shared" si="13"/>
        <v>0</v>
      </c>
      <c r="AG55" s="119">
        <v>0</v>
      </c>
      <c r="AH55" s="119">
        <f t="shared" ref="AH55" si="48">+ROUND(AF55/$G$17,4)</f>
        <v>0</v>
      </c>
      <c r="AI55" s="117">
        <f t="shared" ref="AI55" si="49">(O55-AE55)</f>
        <v>0</v>
      </c>
      <c r="AJ55" s="120">
        <f t="shared" si="15"/>
        <v>0</v>
      </c>
      <c r="AM55" s="77" t="str">
        <f t="shared" ref="AM55" si="50">IF(AF55=0,"",AF55)</f>
        <v/>
      </c>
      <c r="AO55" s="121">
        <f t="shared" si="25"/>
        <v>0</v>
      </c>
    </row>
    <row r="56" spans="2:41" s="76" customFormat="1" ht="15" customHeight="1">
      <c r="B56" s="78"/>
      <c r="C56" s="134"/>
      <c r="D56" s="135"/>
      <c r="E56" s="135" t="s">
        <v>101</v>
      </c>
      <c r="F56" s="80"/>
      <c r="G56" s="81"/>
      <c r="H56" s="82"/>
      <c r="I56" s="136"/>
      <c r="J56" s="83"/>
      <c r="K56" s="84"/>
      <c r="L56" s="137"/>
      <c r="M56" s="138"/>
      <c r="N56" s="85"/>
      <c r="O56" s="138"/>
      <c r="P56" s="139"/>
      <c r="Q56" s="140"/>
      <c r="R56" s="141"/>
      <c r="S56" s="140"/>
      <c r="T56" s="141"/>
      <c r="U56" s="140"/>
      <c r="V56" s="141"/>
      <c r="W56" s="140"/>
      <c r="X56" s="141"/>
      <c r="Y56" s="140"/>
      <c r="Z56" s="141"/>
      <c r="AA56" s="140"/>
      <c r="AB56" s="141"/>
      <c r="AC56" s="140"/>
      <c r="AD56" s="141"/>
      <c r="AE56" s="140"/>
      <c r="AF56" s="141"/>
      <c r="AG56" s="88"/>
      <c r="AH56" s="89"/>
      <c r="AI56" s="85"/>
      <c r="AJ56" s="142"/>
      <c r="AM56" s="77">
        <v>1</v>
      </c>
      <c r="AO56" s="121"/>
    </row>
    <row r="57" spans="2:41" s="76" customFormat="1" ht="15" customHeight="1">
      <c r="B57" s="91"/>
      <c r="C57" s="92"/>
      <c r="D57" s="92"/>
      <c r="E57" s="94" t="s">
        <v>102</v>
      </c>
      <c r="F57" s="92"/>
      <c r="G57" s="95"/>
      <c r="H57" s="96"/>
      <c r="I57" s="123"/>
      <c r="J57" s="97"/>
      <c r="K57" s="98"/>
      <c r="L57" s="124"/>
      <c r="M57" s="125"/>
      <c r="N57" s="99"/>
      <c r="O57" s="125"/>
      <c r="P57" s="126"/>
      <c r="Q57" s="127"/>
      <c r="R57" s="128"/>
      <c r="S57" s="127"/>
      <c r="T57" s="128"/>
      <c r="U57" s="127"/>
      <c r="V57" s="128"/>
      <c r="W57" s="127"/>
      <c r="X57" s="128"/>
      <c r="Y57" s="127"/>
      <c r="Z57" s="128"/>
      <c r="AA57" s="127"/>
      <c r="AB57" s="128"/>
      <c r="AC57" s="127"/>
      <c r="AD57" s="128"/>
      <c r="AE57" s="127"/>
      <c r="AF57" s="128"/>
      <c r="AG57" s="102"/>
      <c r="AH57" s="103"/>
      <c r="AI57" s="99"/>
      <c r="AJ57" s="129"/>
      <c r="AM57" s="77">
        <v>1</v>
      </c>
      <c r="AO57" s="121"/>
    </row>
    <row r="58" spans="2:41" ht="15" customHeight="1">
      <c r="B58" s="130">
        <v>10030</v>
      </c>
      <c r="C58" s="130" t="s">
        <v>68</v>
      </c>
      <c r="D58" s="107"/>
      <c r="E58" s="108"/>
      <c r="F58" s="109"/>
      <c r="G58" s="143" t="s">
        <v>103</v>
      </c>
      <c r="H58" s="130" t="s">
        <v>73</v>
      </c>
      <c r="I58" s="131">
        <v>332.4</v>
      </c>
      <c r="J58" s="132">
        <v>88490</v>
      </c>
      <c r="K58" s="114">
        <f t="shared" ref="K58:K65" si="51">ROUND(I58*J58,0)</f>
        <v>29414076</v>
      </c>
      <c r="L58" s="115">
        <f>('[2]07-171 Capilla'!L58+'[2]07-106 Carbonel'!L58+'[2]07-382 Brasil'!L58+'[2]07-408 Porvenir'!L58)</f>
        <v>20</v>
      </c>
      <c r="M58" s="116">
        <f>(L58-I58)</f>
        <v>-312.39999999999998</v>
      </c>
      <c r="N58" s="114">
        <f>ROUND(M58*J58,0)</f>
        <v>-27644276</v>
      </c>
      <c r="O58" s="116">
        <f t="shared" ref="O58:O65" si="52">(I58+M58)</f>
        <v>20</v>
      </c>
      <c r="P58" s="113">
        <f t="shared" si="4"/>
        <v>1769800</v>
      </c>
      <c r="Q58" s="117">
        <f>('[2]07-171 Capilla'!Q58+'[2]07-106 Carbonel'!Q58+'[2]07-382 Brasil'!Q58+'[2]07-408 Porvenir'!Q58)</f>
        <v>0</v>
      </c>
      <c r="R58" s="118">
        <f t="shared" si="5"/>
        <v>0</v>
      </c>
      <c r="S58" s="117">
        <f>('[2]07-171 Capilla'!S58+'[2]07-106 Carbonel'!S58+'[2]07-382 Brasil'!S58+'[2]07-408 Porvenir'!S58)</f>
        <v>0</v>
      </c>
      <c r="T58" s="118">
        <f t="shared" si="6"/>
        <v>0</v>
      </c>
      <c r="U58" s="117">
        <f>('[2]07-171 Capilla'!U58+'[2]07-106 Carbonel'!U58+'[2]07-382 Brasil'!U58+'[2]07-408 Porvenir'!U58)</f>
        <v>20</v>
      </c>
      <c r="V58" s="118">
        <f t="shared" si="7"/>
        <v>1769800</v>
      </c>
      <c r="W58" s="117">
        <f>('[2]07-171 Capilla'!W58+'[2]07-106 Carbonel'!W58+'[2]07-382 Brasil'!W58+'[2]07-408 Porvenir'!W58)</f>
        <v>0</v>
      </c>
      <c r="X58" s="118">
        <f t="shared" si="8"/>
        <v>0</v>
      </c>
      <c r="Y58" s="117">
        <f>('[2]07-171 Capilla'!Y58+'[2]07-106 Carbonel'!Y58+'[2]07-382 Brasil'!Y58+'[2]07-408 Porvenir'!Y58)</f>
        <v>0</v>
      </c>
      <c r="Z58" s="118">
        <f t="shared" si="9"/>
        <v>0</v>
      </c>
      <c r="AA58" s="117">
        <f>('[2]07-171 Capilla'!AA58+'[2]07-106 Carbonel'!AA58+'[2]07-382 Brasil'!AA58+'[2]07-408 Porvenir'!AA58)</f>
        <v>0</v>
      </c>
      <c r="AB58" s="118">
        <f t="shared" si="10"/>
        <v>0</v>
      </c>
      <c r="AC58" s="117">
        <f>('[2]07-171 Capilla'!AC58+'[2]07-106 Carbonel'!AC58+'[2]07-382 Brasil'!AC58+'[2]07-408 Porvenir'!AC58)</f>
        <v>0</v>
      </c>
      <c r="AD58" s="118">
        <f t="shared" si="11"/>
        <v>0</v>
      </c>
      <c r="AE58" s="117">
        <f t="shared" si="12"/>
        <v>20</v>
      </c>
      <c r="AF58" s="118">
        <f t="shared" si="13"/>
        <v>1769800</v>
      </c>
      <c r="AG58" s="119">
        <v>0</v>
      </c>
      <c r="AH58" s="119">
        <f t="shared" ref="AH58:AH62" si="53">+ROUND(AF58/$G$17,4)</f>
        <v>4.0000000000000002E-4</v>
      </c>
      <c r="AI58" s="117">
        <f t="shared" ref="AI58:AI62" si="54">(O58-AE58)</f>
        <v>0</v>
      </c>
      <c r="AJ58" s="120">
        <f t="shared" si="15"/>
        <v>0</v>
      </c>
      <c r="AM58" s="77">
        <f t="shared" ref="AM58:AM65" si="55">IF(AF58=0,"",AF58)</f>
        <v>1769800</v>
      </c>
      <c r="AO58" s="121"/>
    </row>
    <row r="59" spans="2:41" ht="15" hidden="1" customHeight="1">
      <c r="B59" s="130">
        <v>10982</v>
      </c>
      <c r="C59" s="130" t="s">
        <v>68</v>
      </c>
      <c r="D59" s="107"/>
      <c r="E59" s="108"/>
      <c r="F59" s="109"/>
      <c r="G59" s="143" t="s">
        <v>104</v>
      </c>
      <c r="H59" s="130" t="s">
        <v>73</v>
      </c>
      <c r="I59" s="131">
        <v>114.1</v>
      </c>
      <c r="J59" s="132">
        <v>160207</v>
      </c>
      <c r="K59" s="114">
        <f t="shared" si="51"/>
        <v>18279619</v>
      </c>
      <c r="L59" s="115">
        <f>('[2]07-171 Capilla'!L59+'[2]07-106 Carbonel'!L59+'[2]07-382 Brasil'!L59+'[2]07-408 Porvenir'!L59)</f>
        <v>0</v>
      </c>
      <c r="M59" s="116">
        <f t="shared" ref="M59:M62" si="56">(L59-I59)</f>
        <v>-114.1</v>
      </c>
      <c r="N59" s="114">
        <f t="shared" ref="N59:N62" si="57">ROUND(M59*J59,0)</f>
        <v>-18279619</v>
      </c>
      <c r="O59" s="116">
        <f t="shared" si="52"/>
        <v>0</v>
      </c>
      <c r="P59" s="113">
        <f t="shared" si="4"/>
        <v>0</v>
      </c>
      <c r="Q59" s="117">
        <f>('[2]07-171 Capilla'!Q59+'[2]07-106 Carbonel'!Q59+'[2]07-382 Brasil'!Q59+'[2]07-408 Porvenir'!Q59)</f>
        <v>0</v>
      </c>
      <c r="R59" s="118">
        <f t="shared" si="5"/>
        <v>0</v>
      </c>
      <c r="S59" s="117">
        <f>('[2]07-171 Capilla'!S59+'[2]07-106 Carbonel'!S59+'[2]07-382 Brasil'!S59+'[2]07-408 Porvenir'!S59)</f>
        <v>0</v>
      </c>
      <c r="T59" s="118">
        <f t="shared" si="6"/>
        <v>0</v>
      </c>
      <c r="U59" s="117">
        <f>('[2]07-171 Capilla'!U59+'[2]07-106 Carbonel'!U59+'[2]07-382 Brasil'!U59+'[2]07-408 Porvenir'!U59)</f>
        <v>0</v>
      </c>
      <c r="V59" s="118">
        <f t="shared" si="7"/>
        <v>0</v>
      </c>
      <c r="W59" s="117">
        <f>('[2]07-171 Capilla'!W59+'[2]07-106 Carbonel'!W59+'[2]07-382 Brasil'!W59+'[2]07-408 Porvenir'!W59)</f>
        <v>0</v>
      </c>
      <c r="X59" s="118">
        <f t="shared" si="8"/>
        <v>0</v>
      </c>
      <c r="Y59" s="117">
        <f>('[2]07-171 Capilla'!Y59+'[2]07-106 Carbonel'!Y59+'[2]07-382 Brasil'!Y59+'[2]07-408 Porvenir'!Y59)</f>
        <v>0</v>
      </c>
      <c r="Z59" s="118">
        <f t="shared" si="9"/>
        <v>0</v>
      </c>
      <c r="AA59" s="117">
        <f>('[2]07-171 Capilla'!AA59+'[2]07-106 Carbonel'!AA59+'[2]07-382 Brasil'!AA59+'[2]07-408 Porvenir'!AA59)</f>
        <v>0</v>
      </c>
      <c r="AB59" s="118">
        <f t="shared" si="10"/>
        <v>0</v>
      </c>
      <c r="AC59" s="117">
        <f>('[2]07-171 Capilla'!AC59+'[2]07-106 Carbonel'!AC59+'[2]07-382 Brasil'!AC59+'[2]07-408 Porvenir'!AC59)</f>
        <v>0</v>
      </c>
      <c r="AD59" s="118">
        <f t="shared" si="11"/>
        <v>0</v>
      </c>
      <c r="AE59" s="117">
        <f t="shared" si="12"/>
        <v>0</v>
      </c>
      <c r="AF59" s="118">
        <f t="shared" si="13"/>
        <v>0</v>
      </c>
      <c r="AG59" s="119">
        <v>0</v>
      </c>
      <c r="AH59" s="119">
        <f t="shared" si="53"/>
        <v>0</v>
      </c>
      <c r="AI59" s="117">
        <f t="shared" si="54"/>
        <v>0</v>
      </c>
      <c r="AJ59" s="120">
        <f t="shared" si="15"/>
        <v>0</v>
      </c>
      <c r="AM59" s="77" t="str">
        <f t="shared" si="55"/>
        <v/>
      </c>
      <c r="AO59" s="121">
        <f t="shared" si="25"/>
        <v>0</v>
      </c>
    </row>
    <row r="60" spans="2:41" ht="15" hidden="1" customHeight="1">
      <c r="B60" s="130">
        <v>15286</v>
      </c>
      <c r="C60" s="130" t="s">
        <v>68</v>
      </c>
      <c r="D60" s="107"/>
      <c r="E60" s="108"/>
      <c r="F60" s="109"/>
      <c r="G60" s="143" t="s">
        <v>105</v>
      </c>
      <c r="H60" s="130" t="s">
        <v>82</v>
      </c>
      <c r="I60" s="131">
        <v>36</v>
      </c>
      <c r="J60" s="132">
        <v>1149200</v>
      </c>
      <c r="K60" s="114">
        <f t="shared" si="51"/>
        <v>41371200</v>
      </c>
      <c r="L60" s="115">
        <f>('[2]07-171 Capilla'!L60+'[2]07-106 Carbonel'!L60+'[2]07-382 Brasil'!L60+'[2]07-408 Porvenir'!L60)</f>
        <v>0</v>
      </c>
      <c r="M60" s="116">
        <f t="shared" si="56"/>
        <v>-36</v>
      </c>
      <c r="N60" s="114">
        <f t="shared" si="57"/>
        <v>-41371200</v>
      </c>
      <c r="O60" s="116">
        <f t="shared" si="52"/>
        <v>0</v>
      </c>
      <c r="P60" s="113">
        <f t="shared" si="4"/>
        <v>0</v>
      </c>
      <c r="Q60" s="117">
        <f>('[2]07-171 Capilla'!Q60+'[2]07-106 Carbonel'!Q60+'[2]07-382 Brasil'!Q60+'[2]07-408 Porvenir'!Q60)</f>
        <v>0</v>
      </c>
      <c r="R60" s="118">
        <f t="shared" si="5"/>
        <v>0</v>
      </c>
      <c r="S60" s="117">
        <f>('[2]07-171 Capilla'!S60+'[2]07-106 Carbonel'!S60+'[2]07-382 Brasil'!S60+'[2]07-408 Porvenir'!S60)</f>
        <v>0</v>
      </c>
      <c r="T60" s="118">
        <f t="shared" si="6"/>
        <v>0</v>
      </c>
      <c r="U60" s="117">
        <f>('[2]07-171 Capilla'!U60+'[2]07-106 Carbonel'!U60+'[2]07-382 Brasil'!U60+'[2]07-408 Porvenir'!U60)</f>
        <v>0</v>
      </c>
      <c r="V60" s="118">
        <f t="shared" si="7"/>
        <v>0</v>
      </c>
      <c r="W60" s="117">
        <f>('[2]07-171 Capilla'!W60+'[2]07-106 Carbonel'!W60+'[2]07-382 Brasil'!W60+'[2]07-408 Porvenir'!W60)</f>
        <v>0</v>
      </c>
      <c r="X60" s="118">
        <f t="shared" si="8"/>
        <v>0</v>
      </c>
      <c r="Y60" s="117">
        <f>('[2]07-171 Capilla'!Y60+'[2]07-106 Carbonel'!Y60+'[2]07-382 Brasil'!Y60+'[2]07-408 Porvenir'!Y60)</f>
        <v>0</v>
      </c>
      <c r="Z60" s="118">
        <f t="shared" si="9"/>
        <v>0</v>
      </c>
      <c r="AA60" s="117">
        <f>('[2]07-171 Capilla'!AA60+'[2]07-106 Carbonel'!AA60+'[2]07-382 Brasil'!AA60+'[2]07-408 Porvenir'!AA60)</f>
        <v>0</v>
      </c>
      <c r="AB60" s="118">
        <f t="shared" si="10"/>
        <v>0</v>
      </c>
      <c r="AC60" s="117">
        <f>('[2]07-171 Capilla'!AC60+'[2]07-106 Carbonel'!AC60+'[2]07-382 Brasil'!AC60+'[2]07-408 Porvenir'!AC60)</f>
        <v>0</v>
      </c>
      <c r="AD60" s="118">
        <f t="shared" si="11"/>
        <v>0</v>
      </c>
      <c r="AE60" s="117">
        <f t="shared" si="12"/>
        <v>0</v>
      </c>
      <c r="AF60" s="118">
        <f t="shared" si="13"/>
        <v>0</v>
      </c>
      <c r="AG60" s="119">
        <v>0</v>
      </c>
      <c r="AH60" s="119">
        <f t="shared" si="53"/>
        <v>0</v>
      </c>
      <c r="AI60" s="117">
        <f t="shared" si="54"/>
        <v>0</v>
      </c>
      <c r="AJ60" s="120">
        <f t="shared" si="15"/>
        <v>0</v>
      </c>
      <c r="AM60" s="77" t="str">
        <f t="shared" si="55"/>
        <v/>
      </c>
      <c r="AO60" s="121">
        <f t="shared" si="25"/>
        <v>0</v>
      </c>
    </row>
    <row r="61" spans="2:41" ht="15" customHeight="1">
      <c r="B61" s="130">
        <v>10285</v>
      </c>
      <c r="C61" s="130" t="s">
        <v>68</v>
      </c>
      <c r="D61" s="107"/>
      <c r="E61" s="108"/>
      <c r="F61" s="109"/>
      <c r="G61" s="143" t="s">
        <v>106</v>
      </c>
      <c r="H61" s="130" t="s">
        <v>82</v>
      </c>
      <c r="I61" s="131">
        <v>2</v>
      </c>
      <c r="J61" s="132">
        <v>1693785</v>
      </c>
      <c r="K61" s="114">
        <f t="shared" si="51"/>
        <v>3387570</v>
      </c>
      <c r="L61" s="115">
        <f>('[2]07-171 Capilla'!L61+'[2]07-106 Carbonel'!L61+'[2]07-382 Brasil'!L61+'[2]07-408 Porvenir'!L61)</f>
        <v>1</v>
      </c>
      <c r="M61" s="116">
        <f t="shared" si="56"/>
        <v>-1</v>
      </c>
      <c r="N61" s="114">
        <f t="shared" si="57"/>
        <v>-1693785</v>
      </c>
      <c r="O61" s="116">
        <f t="shared" si="52"/>
        <v>1</v>
      </c>
      <c r="P61" s="113">
        <f t="shared" si="4"/>
        <v>1693785</v>
      </c>
      <c r="Q61" s="117">
        <f>('[2]07-171 Capilla'!Q61+'[2]07-106 Carbonel'!Q61+'[2]07-382 Brasil'!Q61+'[2]07-408 Porvenir'!Q61)</f>
        <v>0</v>
      </c>
      <c r="R61" s="118">
        <f t="shared" si="5"/>
        <v>0</v>
      </c>
      <c r="S61" s="117">
        <f>('[2]07-171 Capilla'!S61+'[2]07-106 Carbonel'!S61+'[2]07-382 Brasil'!S61+'[2]07-408 Porvenir'!S61)</f>
        <v>0</v>
      </c>
      <c r="T61" s="118">
        <f t="shared" si="6"/>
        <v>0</v>
      </c>
      <c r="U61" s="117">
        <f>('[2]07-171 Capilla'!U61+'[2]07-106 Carbonel'!U61+'[2]07-382 Brasil'!U61+'[2]07-408 Porvenir'!U61)</f>
        <v>0</v>
      </c>
      <c r="V61" s="118">
        <f t="shared" si="7"/>
        <v>0</v>
      </c>
      <c r="W61" s="117">
        <f>('[2]07-171 Capilla'!W61+'[2]07-106 Carbonel'!W61+'[2]07-382 Brasil'!W61+'[2]07-408 Porvenir'!W61)</f>
        <v>0</v>
      </c>
      <c r="X61" s="118">
        <f t="shared" si="8"/>
        <v>0</v>
      </c>
      <c r="Y61" s="117">
        <f>('[2]07-171 Capilla'!Y61+'[2]07-106 Carbonel'!Y61+'[2]07-382 Brasil'!Y61+'[2]07-408 Porvenir'!Y61)</f>
        <v>1</v>
      </c>
      <c r="Z61" s="118">
        <f t="shared" si="9"/>
        <v>1693785</v>
      </c>
      <c r="AA61" s="117">
        <f>('[2]07-171 Capilla'!AA61+'[2]07-106 Carbonel'!AA61+'[2]07-382 Brasil'!AA61+'[2]07-408 Porvenir'!AA61)</f>
        <v>0</v>
      </c>
      <c r="AB61" s="118">
        <f t="shared" si="10"/>
        <v>0</v>
      </c>
      <c r="AC61" s="117">
        <f>('[2]07-171 Capilla'!AC61+'[2]07-106 Carbonel'!AC61+'[2]07-382 Brasil'!AC61+'[2]07-408 Porvenir'!AC61)</f>
        <v>0</v>
      </c>
      <c r="AD61" s="118">
        <f t="shared" si="11"/>
        <v>0</v>
      </c>
      <c r="AE61" s="117">
        <f t="shared" si="12"/>
        <v>1</v>
      </c>
      <c r="AF61" s="118">
        <f t="shared" si="13"/>
        <v>1693785</v>
      </c>
      <c r="AG61" s="119">
        <v>0</v>
      </c>
      <c r="AH61" s="119">
        <f t="shared" si="53"/>
        <v>4.0000000000000002E-4</v>
      </c>
      <c r="AI61" s="117">
        <f t="shared" si="54"/>
        <v>0</v>
      </c>
      <c r="AJ61" s="120">
        <f t="shared" si="15"/>
        <v>0</v>
      </c>
      <c r="AM61" s="77">
        <f t="shared" si="55"/>
        <v>1693785</v>
      </c>
      <c r="AO61" s="121"/>
    </row>
    <row r="62" spans="2:41" ht="15" customHeight="1">
      <c r="B62" s="130"/>
      <c r="C62" s="130" t="s">
        <v>68</v>
      </c>
      <c r="D62" s="107"/>
      <c r="E62" s="108"/>
      <c r="F62" s="109"/>
      <c r="G62" s="143" t="s">
        <v>107</v>
      </c>
      <c r="H62" s="130" t="s">
        <v>82</v>
      </c>
      <c r="I62" s="131">
        <v>5</v>
      </c>
      <c r="J62" s="132">
        <v>103617</v>
      </c>
      <c r="K62" s="114">
        <f t="shared" si="51"/>
        <v>518085</v>
      </c>
      <c r="L62" s="115">
        <f>('[2]07-171 Capilla'!L62+'[2]07-106 Carbonel'!L62+'[2]07-382 Brasil'!L62+'[2]07-408 Porvenir'!L62)</f>
        <v>2</v>
      </c>
      <c r="M62" s="116">
        <f t="shared" si="56"/>
        <v>-3</v>
      </c>
      <c r="N62" s="114">
        <f t="shared" si="57"/>
        <v>-310851</v>
      </c>
      <c r="O62" s="116">
        <f t="shared" si="52"/>
        <v>2</v>
      </c>
      <c r="P62" s="113">
        <f t="shared" si="4"/>
        <v>207234</v>
      </c>
      <c r="Q62" s="117">
        <f>('[2]07-171 Capilla'!Q62+'[2]07-106 Carbonel'!Q62+'[2]07-382 Brasil'!Q62+'[2]07-408 Porvenir'!Q62)</f>
        <v>0</v>
      </c>
      <c r="R62" s="118">
        <f t="shared" si="5"/>
        <v>0</v>
      </c>
      <c r="S62" s="117">
        <f>('[2]07-171 Capilla'!S62+'[2]07-106 Carbonel'!S62+'[2]07-382 Brasil'!S62+'[2]07-408 Porvenir'!S62)</f>
        <v>0</v>
      </c>
      <c r="T62" s="118">
        <f t="shared" si="6"/>
        <v>0</v>
      </c>
      <c r="U62" s="117">
        <f>('[2]07-171 Capilla'!U62+'[2]07-106 Carbonel'!U62+'[2]07-382 Brasil'!U62+'[2]07-408 Porvenir'!U62)</f>
        <v>0</v>
      </c>
      <c r="V62" s="118">
        <f t="shared" si="7"/>
        <v>0</v>
      </c>
      <c r="W62" s="117">
        <f>('[2]07-171 Capilla'!W62+'[2]07-106 Carbonel'!W62+'[2]07-382 Brasil'!W62+'[2]07-408 Porvenir'!W62)</f>
        <v>0</v>
      </c>
      <c r="X62" s="118">
        <f t="shared" si="8"/>
        <v>0</v>
      </c>
      <c r="Y62" s="117">
        <f>('[2]07-171 Capilla'!Y62+'[2]07-106 Carbonel'!Y62+'[2]07-382 Brasil'!Y62+'[2]07-408 Porvenir'!Y62)</f>
        <v>2</v>
      </c>
      <c r="Z62" s="118">
        <f t="shared" si="9"/>
        <v>207234</v>
      </c>
      <c r="AA62" s="117">
        <f>('[2]07-171 Capilla'!AA62+'[2]07-106 Carbonel'!AA62+'[2]07-382 Brasil'!AA62+'[2]07-408 Porvenir'!AA62)</f>
        <v>0</v>
      </c>
      <c r="AB62" s="118">
        <f t="shared" si="10"/>
        <v>0</v>
      </c>
      <c r="AC62" s="117">
        <f>('[2]07-171 Capilla'!AC62+'[2]07-106 Carbonel'!AC62+'[2]07-382 Brasil'!AC62+'[2]07-408 Porvenir'!AC62)</f>
        <v>0</v>
      </c>
      <c r="AD62" s="118">
        <f t="shared" si="11"/>
        <v>0</v>
      </c>
      <c r="AE62" s="117">
        <f t="shared" si="12"/>
        <v>2</v>
      </c>
      <c r="AF62" s="118">
        <f t="shared" si="13"/>
        <v>207234</v>
      </c>
      <c r="AG62" s="119">
        <v>0</v>
      </c>
      <c r="AH62" s="119">
        <f t="shared" si="53"/>
        <v>0</v>
      </c>
      <c r="AI62" s="117">
        <f t="shared" si="54"/>
        <v>0</v>
      </c>
      <c r="AJ62" s="120">
        <f t="shared" si="15"/>
        <v>0</v>
      </c>
      <c r="AM62" s="77">
        <f t="shared" si="55"/>
        <v>207234</v>
      </c>
      <c r="AO62" s="121"/>
    </row>
    <row r="63" spans="2:41" s="76" customFormat="1" ht="15" customHeight="1">
      <c r="B63" s="91"/>
      <c r="C63" s="92"/>
      <c r="D63" s="92"/>
      <c r="E63" s="94" t="s">
        <v>108</v>
      </c>
      <c r="F63" s="92"/>
      <c r="G63" s="95"/>
      <c r="H63" s="96"/>
      <c r="I63" s="123"/>
      <c r="J63" s="97"/>
      <c r="K63" s="98"/>
      <c r="L63" s="124"/>
      <c r="M63" s="125"/>
      <c r="N63" s="99"/>
      <c r="O63" s="125"/>
      <c r="P63" s="126"/>
      <c r="Q63" s="127"/>
      <c r="R63" s="128"/>
      <c r="S63" s="127"/>
      <c r="T63" s="128"/>
      <c r="U63" s="127"/>
      <c r="V63" s="128"/>
      <c r="W63" s="127"/>
      <c r="X63" s="128"/>
      <c r="Y63" s="127"/>
      <c r="Z63" s="128"/>
      <c r="AA63" s="127"/>
      <c r="AB63" s="128"/>
      <c r="AC63" s="127"/>
      <c r="AD63" s="128"/>
      <c r="AE63" s="127"/>
      <c r="AF63" s="128"/>
      <c r="AG63" s="102"/>
      <c r="AH63" s="103"/>
      <c r="AI63" s="99"/>
      <c r="AJ63" s="129"/>
      <c r="AM63" s="77">
        <v>1</v>
      </c>
      <c r="AO63" s="121"/>
    </row>
    <row r="64" spans="2:41" ht="15" customHeight="1">
      <c r="B64" s="130">
        <v>10352</v>
      </c>
      <c r="C64" s="130" t="s">
        <v>68</v>
      </c>
      <c r="D64" s="107"/>
      <c r="E64" s="108"/>
      <c r="F64" s="109"/>
      <c r="G64" s="143" t="s">
        <v>109</v>
      </c>
      <c r="H64" s="130" t="s">
        <v>73</v>
      </c>
      <c r="I64" s="131">
        <v>639.29999999999995</v>
      </c>
      <c r="J64" s="132">
        <v>72702</v>
      </c>
      <c r="K64" s="114">
        <f t="shared" si="51"/>
        <v>46478389</v>
      </c>
      <c r="L64" s="115">
        <f>('[2]07-171 Capilla'!L64+'[2]07-106 Carbonel'!L64+'[2]07-382 Brasil'!L64+'[2]07-408 Porvenir'!L64)</f>
        <v>162.80000000000001</v>
      </c>
      <c r="M64" s="116">
        <f>(L64-I64)</f>
        <v>-476.49999999999994</v>
      </c>
      <c r="N64" s="114">
        <f>ROUND(M64*J64,0)</f>
        <v>-34642503</v>
      </c>
      <c r="O64" s="116">
        <f t="shared" si="52"/>
        <v>162.80000000000001</v>
      </c>
      <c r="P64" s="113">
        <f t="shared" si="4"/>
        <v>11835886</v>
      </c>
      <c r="Q64" s="117">
        <f>('[2]07-171 Capilla'!Q64+'[2]07-106 Carbonel'!Q64+'[2]07-382 Brasil'!Q64+'[2]07-408 Porvenir'!Q64)</f>
        <v>25.4</v>
      </c>
      <c r="R64" s="118">
        <f t="shared" si="5"/>
        <v>1846631</v>
      </c>
      <c r="S64" s="117">
        <f>('[2]07-171 Capilla'!S64+'[2]07-106 Carbonel'!S64+'[2]07-382 Brasil'!S64+'[2]07-408 Porvenir'!S64)</f>
        <v>8.85</v>
      </c>
      <c r="T64" s="118">
        <f t="shared" si="6"/>
        <v>643413</v>
      </c>
      <c r="U64" s="117">
        <f>('[2]07-171 Capilla'!U64+'[2]07-106 Carbonel'!U64+'[2]07-382 Brasil'!U64+'[2]07-408 Porvenir'!U64)</f>
        <v>81.05</v>
      </c>
      <c r="V64" s="118">
        <f t="shared" si="7"/>
        <v>5892497</v>
      </c>
      <c r="W64" s="117">
        <f>('[2]07-171 Capilla'!W64+'[2]07-106 Carbonel'!W64+'[2]07-382 Brasil'!W64+'[2]07-408 Porvenir'!W64)</f>
        <v>0</v>
      </c>
      <c r="X64" s="118">
        <f t="shared" si="8"/>
        <v>0</v>
      </c>
      <c r="Y64" s="117">
        <f>('[2]07-171 Capilla'!Y64+'[2]07-106 Carbonel'!Y64+'[2]07-382 Brasil'!Y64+'[2]07-408 Porvenir'!Y64)</f>
        <v>47.5</v>
      </c>
      <c r="Z64" s="118">
        <f t="shared" si="9"/>
        <v>3453345</v>
      </c>
      <c r="AA64" s="117">
        <f>('[2]07-171 Capilla'!AA64+'[2]07-106 Carbonel'!AA64+'[2]07-382 Brasil'!AA64+'[2]07-408 Porvenir'!AA64)</f>
        <v>0</v>
      </c>
      <c r="AB64" s="118">
        <f t="shared" si="10"/>
        <v>0</v>
      </c>
      <c r="AC64" s="117">
        <f>('[2]07-171 Capilla'!AC64+'[2]07-106 Carbonel'!AC64+'[2]07-382 Brasil'!AC64+'[2]07-408 Porvenir'!AC64)</f>
        <v>0</v>
      </c>
      <c r="AD64" s="118">
        <f t="shared" si="11"/>
        <v>0</v>
      </c>
      <c r="AE64" s="117">
        <f t="shared" si="12"/>
        <v>162.80000000000001</v>
      </c>
      <c r="AF64" s="118">
        <f t="shared" si="13"/>
        <v>11835886</v>
      </c>
      <c r="AG64" s="119">
        <v>0</v>
      </c>
      <c r="AH64" s="119">
        <f t="shared" ref="AH64:AH65" si="58">+ROUND(AF64/$G$17,4)</f>
        <v>2.8E-3</v>
      </c>
      <c r="AI64" s="117">
        <f t="shared" ref="AI64:AI65" si="59">(O64-AE64)</f>
        <v>0</v>
      </c>
      <c r="AJ64" s="120">
        <f t="shared" si="15"/>
        <v>0</v>
      </c>
      <c r="AM64" s="77">
        <f t="shared" si="55"/>
        <v>11835886</v>
      </c>
      <c r="AO64" s="121"/>
    </row>
    <row r="65" spans="2:41" ht="15" customHeight="1">
      <c r="B65" s="130">
        <v>15001</v>
      </c>
      <c r="C65" s="130" t="s">
        <v>68</v>
      </c>
      <c r="D65" s="107"/>
      <c r="E65" s="108"/>
      <c r="F65" s="109"/>
      <c r="G65" s="143" t="s">
        <v>110</v>
      </c>
      <c r="H65" s="130" t="s">
        <v>73</v>
      </c>
      <c r="I65" s="131">
        <v>55.7</v>
      </c>
      <c r="J65" s="132">
        <v>145553</v>
      </c>
      <c r="K65" s="114">
        <f t="shared" si="51"/>
        <v>8107302</v>
      </c>
      <c r="L65" s="115">
        <f>('[2]07-171 Capilla'!L65+'[2]07-106 Carbonel'!L65+'[2]07-382 Brasil'!L65+'[2]07-408 Porvenir'!L65)</f>
        <v>28.2</v>
      </c>
      <c r="M65" s="116">
        <f>(L65-I65)</f>
        <v>-27.500000000000004</v>
      </c>
      <c r="N65" s="114">
        <f>ROUND(M65*J65,0)</f>
        <v>-4002708</v>
      </c>
      <c r="O65" s="116">
        <f t="shared" si="52"/>
        <v>28.2</v>
      </c>
      <c r="P65" s="113">
        <f t="shared" si="4"/>
        <v>4104595</v>
      </c>
      <c r="Q65" s="117">
        <f>('[2]07-171 Capilla'!Q65+'[2]07-106 Carbonel'!Q65+'[2]07-382 Brasil'!Q65+'[2]07-408 Porvenir'!Q65)</f>
        <v>0</v>
      </c>
      <c r="R65" s="118">
        <f t="shared" si="5"/>
        <v>0</v>
      </c>
      <c r="S65" s="117">
        <f>('[2]07-171 Capilla'!S65+'[2]07-106 Carbonel'!S65+'[2]07-382 Brasil'!S65+'[2]07-408 Porvenir'!S65)</f>
        <v>0</v>
      </c>
      <c r="T65" s="118">
        <f t="shared" si="6"/>
        <v>0</v>
      </c>
      <c r="U65" s="117">
        <f>('[2]07-171 Capilla'!U65+'[2]07-106 Carbonel'!U65+'[2]07-382 Brasil'!U65+'[2]07-408 Porvenir'!U65)</f>
        <v>0</v>
      </c>
      <c r="V65" s="118">
        <f t="shared" si="7"/>
        <v>0</v>
      </c>
      <c r="W65" s="117">
        <f>('[2]07-171 Capilla'!W65+'[2]07-106 Carbonel'!W65+'[2]07-382 Brasil'!W65+'[2]07-408 Porvenir'!W65)</f>
        <v>0</v>
      </c>
      <c r="X65" s="118">
        <f t="shared" si="8"/>
        <v>0</v>
      </c>
      <c r="Y65" s="117">
        <f>('[2]07-171 Capilla'!Y65+'[2]07-106 Carbonel'!Y65+'[2]07-382 Brasil'!Y65+'[2]07-408 Porvenir'!Y65)</f>
        <v>28.2</v>
      </c>
      <c r="Z65" s="118">
        <f t="shared" si="9"/>
        <v>4104595</v>
      </c>
      <c r="AA65" s="117">
        <f>('[2]07-171 Capilla'!AA65+'[2]07-106 Carbonel'!AA65+'[2]07-382 Brasil'!AA65+'[2]07-408 Porvenir'!AA65)</f>
        <v>0</v>
      </c>
      <c r="AB65" s="118">
        <f t="shared" si="10"/>
        <v>0</v>
      </c>
      <c r="AC65" s="117">
        <f>('[2]07-171 Capilla'!AC65+'[2]07-106 Carbonel'!AC65+'[2]07-382 Brasil'!AC65+'[2]07-408 Porvenir'!AC65)</f>
        <v>0</v>
      </c>
      <c r="AD65" s="118">
        <f t="shared" si="11"/>
        <v>0</v>
      </c>
      <c r="AE65" s="117">
        <f t="shared" si="12"/>
        <v>28.2</v>
      </c>
      <c r="AF65" s="118">
        <f t="shared" si="13"/>
        <v>4104595</v>
      </c>
      <c r="AG65" s="119">
        <v>0</v>
      </c>
      <c r="AH65" s="119">
        <f t="shared" si="58"/>
        <v>1E-3</v>
      </c>
      <c r="AI65" s="117">
        <f t="shared" si="59"/>
        <v>0</v>
      </c>
      <c r="AJ65" s="120">
        <f t="shared" si="15"/>
        <v>0</v>
      </c>
      <c r="AM65" s="77">
        <f t="shared" si="55"/>
        <v>4104595</v>
      </c>
      <c r="AO65" s="121"/>
    </row>
    <row r="66" spans="2:41" s="76" customFormat="1" ht="15" customHeight="1">
      <c r="B66" s="78"/>
      <c r="C66" s="134"/>
      <c r="D66" s="135"/>
      <c r="E66" s="135" t="s">
        <v>111</v>
      </c>
      <c r="F66" s="80"/>
      <c r="G66" s="81"/>
      <c r="H66" s="82"/>
      <c r="I66" s="136"/>
      <c r="J66" s="83"/>
      <c r="K66" s="84"/>
      <c r="L66" s="137"/>
      <c r="M66" s="138"/>
      <c r="N66" s="85"/>
      <c r="O66" s="138"/>
      <c r="P66" s="139"/>
      <c r="Q66" s="140"/>
      <c r="R66" s="141"/>
      <c r="S66" s="140"/>
      <c r="T66" s="141"/>
      <c r="U66" s="140"/>
      <c r="V66" s="141"/>
      <c r="W66" s="140"/>
      <c r="X66" s="141"/>
      <c r="Y66" s="140"/>
      <c r="Z66" s="141"/>
      <c r="AA66" s="140"/>
      <c r="AB66" s="141"/>
      <c r="AC66" s="140"/>
      <c r="AD66" s="141"/>
      <c r="AE66" s="140"/>
      <c r="AF66" s="141"/>
      <c r="AG66" s="88"/>
      <c r="AH66" s="89"/>
      <c r="AI66" s="85"/>
      <c r="AJ66" s="142"/>
      <c r="AM66" s="77">
        <v>1</v>
      </c>
      <c r="AO66" s="121"/>
    </row>
    <row r="67" spans="2:41" s="76" customFormat="1" ht="15" customHeight="1">
      <c r="B67" s="91"/>
      <c r="C67" s="92"/>
      <c r="D67" s="92"/>
      <c r="E67" s="94" t="s">
        <v>112</v>
      </c>
      <c r="F67" s="92"/>
      <c r="G67" s="95"/>
      <c r="H67" s="96"/>
      <c r="I67" s="123"/>
      <c r="J67" s="97"/>
      <c r="K67" s="98"/>
      <c r="L67" s="124"/>
      <c r="M67" s="125"/>
      <c r="N67" s="99"/>
      <c r="O67" s="125"/>
      <c r="P67" s="126"/>
      <c r="Q67" s="127"/>
      <c r="R67" s="128"/>
      <c r="S67" s="127"/>
      <c r="T67" s="128"/>
      <c r="U67" s="127"/>
      <c r="V67" s="128"/>
      <c r="W67" s="127"/>
      <c r="X67" s="128"/>
      <c r="Y67" s="127"/>
      <c r="Z67" s="128"/>
      <c r="AA67" s="127"/>
      <c r="AB67" s="128"/>
      <c r="AC67" s="127"/>
      <c r="AD67" s="128"/>
      <c r="AE67" s="127"/>
      <c r="AF67" s="128"/>
      <c r="AG67" s="102"/>
      <c r="AH67" s="103"/>
      <c r="AI67" s="99"/>
      <c r="AJ67" s="129"/>
      <c r="AM67" s="77">
        <v>1</v>
      </c>
      <c r="AO67" s="121"/>
    </row>
    <row r="68" spans="2:41" ht="15" customHeight="1">
      <c r="B68" s="130">
        <v>15315</v>
      </c>
      <c r="C68" s="130" t="s">
        <v>68</v>
      </c>
      <c r="D68" s="107"/>
      <c r="E68" s="108"/>
      <c r="F68" s="109"/>
      <c r="G68" s="143" t="s">
        <v>113</v>
      </c>
      <c r="H68" s="130" t="s">
        <v>73</v>
      </c>
      <c r="I68" s="131">
        <v>863</v>
      </c>
      <c r="J68" s="132">
        <v>115686</v>
      </c>
      <c r="K68" s="114">
        <f t="shared" ref="K68:K88" si="60">ROUND(I68*J68,0)</f>
        <v>99837018</v>
      </c>
      <c r="L68" s="115">
        <f>('[2]07-171 Capilla'!L68+'[2]07-106 Carbonel'!L68+'[2]07-382 Brasil'!L68+'[2]07-408 Porvenir'!L68)</f>
        <v>797.75</v>
      </c>
      <c r="M68" s="116">
        <f>(L68-I68)</f>
        <v>-65.25</v>
      </c>
      <c r="N68" s="114">
        <f>ROUND(M68*J68,0)</f>
        <v>-7548512</v>
      </c>
      <c r="O68" s="116">
        <f t="shared" ref="O68:O77" si="61">(I68+M68)</f>
        <v>797.75</v>
      </c>
      <c r="P68" s="113">
        <f t="shared" si="4"/>
        <v>92288507</v>
      </c>
      <c r="Q68" s="117">
        <f>('[2]07-171 Capilla'!Q68+'[2]07-106 Carbonel'!Q68+'[2]07-382 Brasil'!Q68+'[2]07-408 Porvenir'!Q68)</f>
        <v>0</v>
      </c>
      <c r="R68" s="118">
        <f t="shared" si="5"/>
        <v>0</v>
      </c>
      <c r="S68" s="117">
        <f>('[2]07-171 Capilla'!S68+'[2]07-106 Carbonel'!S68+'[2]07-382 Brasil'!S68+'[2]07-408 Porvenir'!S68)</f>
        <v>0</v>
      </c>
      <c r="T68" s="118">
        <f t="shared" si="6"/>
        <v>0</v>
      </c>
      <c r="U68" s="117">
        <f>('[2]07-171 Capilla'!U68+'[2]07-106 Carbonel'!U68+'[2]07-382 Brasil'!U68+'[2]07-408 Porvenir'!U68)</f>
        <v>669.95</v>
      </c>
      <c r="V68" s="118">
        <f t="shared" si="7"/>
        <v>77503836</v>
      </c>
      <c r="W68" s="117">
        <f>('[2]07-171 Capilla'!W68+'[2]07-106 Carbonel'!W68+'[2]07-382 Brasil'!W68+'[2]07-408 Porvenir'!W68)</f>
        <v>127.8</v>
      </c>
      <c r="X68" s="118">
        <f t="shared" si="8"/>
        <v>14784671</v>
      </c>
      <c r="Y68" s="117">
        <f>('[2]07-171 Capilla'!Y68+'[2]07-106 Carbonel'!Y68+'[2]07-382 Brasil'!Y68+'[2]07-408 Porvenir'!Y68)</f>
        <v>0</v>
      </c>
      <c r="Z68" s="118">
        <f t="shared" si="9"/>
        <v>0</v>
      </c>
      <c r="AA68" s="117">
        <f>('[2]07-171 Capilla'!AA68+'[2]07-106 Carbonel'!AA68+'[2]07-382 Brasil'!AA68+'[2]07-408 Porvenir'!AA68)</f>
        <v>0</v>
      </c>
      <c r="AB68" s="118">
        <f t="shared" si="10"/>
        <v>0</v>
      </c>
      <c r="AC68" s="117">
        <f>('[2]07-171 Capilla'!AC68+'[2]07-106 Carbonel'!AC68+'[2]07-382 Brasil'!AC68+'[2]07-408 Porvenir'!AC68)</f>
        <v>0</v>
      </c>
      <c r="AD68" s="118">
        <f t="shared" si="11"/>
        <v>0</v>
      </c>
      <c r="AE68" s="117">
        <f t="shared" si="12"/>
        <v>797.75</v>
      </c>
      <c r="AF68" s="118">
        <f t="shared" si="13"/>
        <v>92288507</v>
      </c>
      <c r="AG68" s="119">
        <v>0</v>
      </c>
      <c r="AH68" s="119">
        <f t="shared" ref="AH68:AH77" si="62">+ROUND(AF68/$G$17,4)</f>
        <v>2.2200000000000001E-2</v>
      </c>
      <c r="AI68" s="117">
        <f t="shared" ref="AI68:AI77" si="63">(O68-AE68)</f>
        <v>0</v>
      </c>
      <c r="AJ68" s="120">
        <f t="shared" si="15"/>
        <v>0</v>
      </c>
      <c r="AM68" s="77">
        <f t="shared" ref="AM68:AM86" si="64">IF(AF68=0,"",AF68)</f>
        <v>92288507</v>
      </c>
      <c r="AO68" s="121"/>
    </row>
    <row r="69" spans="2:41" ht="15" customHeight="1">
      <c r="B69" s="130">
        <v>10563</v>
      </c>
      <c r="C69" s="130" t="s">
        <v>68</v>
      </c>
      <c r="D69" s="107"/>
      <c r="E69" s="108"/>
      <c r="F69" s="109"/>
      <c r="G69" s="143" t="s">
        <v>114</v>
      </c>
      <c r="H69" s="130" t="s">
        <v>82</v>
      </c>
      <c r="I69" s="131">
        <v>81</v>
      </c>
      <c r="J69" s="132">
        <v>555408</v>
      </c>
      <c r="K69" s="114">
        <f t="shared" si="60"/>
        <v>44988048</v>
      </c>
      <c r="L69" s="115">
        <f>('[2]07-171 Capilla'!L69+'[2]07-106 Carbonel'!L69+'[2]07-382 Brasil'!L69+'[2]07-408 Porvenir'!L69)</f>
        <v>85</v>
      </c>
      <c r="M69" s="116">
        <f t="shared" ref="M69:M77" si="65">(L69-I69)</f>
        <v>4</v>
      </c>
      <c r="N69" s="114">
        <f t="shared" ref="N69:N77" si="66">ROUND(M69*J69,0)</f>
        <v>2221632</v>
      </c>
      <c r="O69" s="116">
        <f t="shared" si="61"/>
        <v>85</v>
      </c>
      <c r="P69" s="113">
        <f t="shared" si="4"/>
        <v>47209680</v>
      </c>
      <c r="Q69" s="117">
        <f>('[2]07-171 Capilla'!Q69+'[2]07-106 Carbonel'!Q69+'[2]07-382 Brasil'!Q69+'[2]07-408 Porvenir'!Q69)</f>
        <v>0</v>
      </c>
      <c r="R69" s="118">
        <f t="shared" si="5"/>
        <v>0</v>
      </c>
      <c r="S69" s="117">
        <f>('[2]07-171 Capilla'!S69+'[2]07-106 Carbonel'!S69+'[2]07-382 Brasil'!S69+'[2]07-408 Porvenir'!S69)</f>
        <v>0</v>
      </c>
      <c r="T69" s="118">
        <f t="shared" si="6"/>
        <v>0</v>
      </c>
      <c r="U69" s="117">
        <f>('[2]07-171 Capilla'!U69+'[2]07-106 Carbonel'!U69+'[2]07-382 Brasil'!U69+'[2]07-408 Porvenir'!U69)</f>
        <v>74</v>
      </c>
      <c r="V69" s="118">
        <f t="shared" si="7"/>
        <v>41100192</v>
      </c>
      <c r="W69" s="117">
        <f>('[2]07-171 Capilla'!W69+'[2]07-106 Carbonel'!W69+'[2]07-382 Brasil'!W69+'[2]07-408 Porvenir'!W69)</f>
        <v>11</v>
      </c>
      <c r="X69" s="118">
        <f t="shared" si="8"/>
        <v>6109488</v>
      </c>
      <c r="Y69" s="117">
        <f>('[2]07-171 Capilla'!Y69+'[2]07-106 Carbonel'!Y69+'[2]07-382 Brasil'!Y69+'[2]07-408 Porvenir'!Y69)</f>
        <v>0</v>
      </c>
      <c r="Z69" s="118">
        <f t="shared" si="9"/>
        <v>0</v>
      </c>
      <c r="AA69" s="117">
        <f>('[2]07-171 Capilla'!AA69+'[2]07-106 Carbonel'!AA69+'[2]07-382 Brasil'!AA69+'[2]07-408 Porvenir'!AA69)</f>
        <v>0</v>
      </c>
      <c r="AB69" s="118">
        <f t="shared" si="10"/>
        <v>0</v>
      </c>
      <c r="AC69" s="117">
        <f>('[2]07-171 Capilla'!AC69+'[2]07-106 Carbonel'!AC69+'[2]07-382 Brasil'!AC69+'[2]07-408 Porvenir'!AC69)</f>
        <v>0</v>
      </c>
      <c r="AD69" s="118">
        <f t="shared" si="11"/>
        <v>0</v>
      </c>
      <c r="AE69" s="117">
        <f t="shared" si="12"/>
        <v>85</v>
      </c>
      <c r="AF69" s="118">
        <f t="shared" si="13"/>
        <v>47209680</v>
      </c>
      <c r="AG69" s="119">
        <v>0</v>
      </c>
      <c r="AH69" s="119">
        <f t="shared" si="62"/>
        <v>1.14E-2</v>
      </c>
      <c r="AI69" s="117">
        <f t="shared" si="63"/>
        <v>0</v>
      </c>
      <c r="AJ69" s="120">
        <f t="shared" si="15"/>
        <v>0</v>
      </c>
      <c r="AM69" s="77">
        <f t="shared" si="64"/>
        <v>47209680</v>
      </c>
      <c r="AO69" s="121"/>
    </row>
    <row r="70" spans="2:41" ht="15" hidden="1" customHeight="1">
      <c r="B70" s="130">
        <v>15300</v>
      </c>
      <c r="C70" s="130" t="s">
        <v>68</v>
      </c>
      <c r="D70" s="107"/>
      <c r="E70" s="108"/>
      <c r="F70" s="109"/>
      <c r="G70" s="143" t="s">
        <v>115</v>
      </c>
      <c r="H70" s="130" t="s">
        <v>73</v>
      </c>
      <c r="I70" s="131">
        <v>281</v>
      </c>
      <c r="J70" s="132">
        <v>10113</v>
      </c>
      <c r="K70" s="114">
        <f t="shared" si="60"/>
        <v>2841753</v>
      </c>
      <c r="L70" s="115">
        <f>('[2]07-171 Capilla'!L70+'[2]07-106 Carbonel'!L70+'[2]07-382 Brasil'!L70+'[2]07-408 Porvenir'!L70)</f>
        <v>1676.3200000000002</v>
      </c>
      <c r="M70" s="116">
        <f t="shared" si="65"/>
        <v>1395.3200000000002</v>
      </c>
      <c r="N70" s="114">
        <f t="shared" si="66"/>
        <v>14110871</v>
      </c>
      <c r="O70" s="116">
        <f t="shared" si="61"/>
        <v>1676.3200000000002</v>
      </c>
      <c r="P70" s="113">
        <f t="shared" si="4"/>
        <v>16952624</v>
      </c>
      <c r="Q70" s="117">
        <f>('[2]07-171 Capilla'!Q70+'[2]07-106 Carbonel'!Q70+'[2]07-382 Brasil'!Q70+'[2]07-408 Porvenir'!Q70)</f>
        <v>0</v>
      </c>
      <c r="R70" s="118">
        <f t="shared" si="5"/>
        <v>0</v>
      </c>
      <c r="S70" s="117">
        <f>('[2]07-171 Capilla'!S70+'[2]07-106 Carbonel'!S70+'[2]07-382 Brasil'!S70+'[2]07-408 Porvenir'!S70)</f>
        <v>0</v>
      </c>
      <c r="T70" s="118">
        <f t="shared" si="6"/>
        <v>0</v>
      </c>
      <c r="U70" s="117">
        <f>('[2]07-171 Capilla'!U70+'[2]07-106 Carbonel'!U70+'[2]07-382 Brasil'!U70+'[2]07-408 Porvenir'!U70)</f>
        <v>0</v>
      </c>
      <c r="V70" s="118">
        <f t="shared" si="7"/>
        <v>0</v>
      </c>
      <c r="W70" s="117">
        <f>('[2]07-171 Capilla'!W70+'[2]07-106 Carbonel'!W70+'[2]07-382 Brasil'!W70+'[2]07-408 Porvenir'!W70)</f>
        <v>0</v>
      </c>
      <c r="X70" s="118">
        <f t="shared" si="8"/>
        <v>0</v>
      </c>
      <c r="Y70" s="117">
        <f>('[2]07-171 Capilla'!Y70+'[2]07-106 Carbonel'!Y70+'[2]07-382 Brasil'!Y70+'[2]07-408 Porvenir'!Y70)</f>
        <v>0</v>
      </c>
      <c r="Z70" s="118">
        <f t="shared" si="9"/>
        <v>0</v>
      </c>
      <c r="AA70" s="117">
        <f>('[2]07-171 Capilla'!AA70+'[2]07-106 Carbonel'!AA70+'[2]07-382 Brasil'!AA70+'[2]07-408 Porvenir'!AA70)</f>
        <v>0</v>
      </c>
      <c r="AB70" s="118">
        <f t="shared" si="10"/>
        <v>0</v>
      </c>
      <c r="AC70" s="117">
        <f>('[2]07-171 Capilla'!AC70+'[2]07-106 Carbonel'!AC70+'[2]07-382 Brasil'!AC70+'[2]07-408 Porvenir'!AC70)</f>
        <v>0</v>
      </c>
      <c r="AD70" s="118">
        <f t="shared" si="11"/>
        <v>0</v>
      </c>
      <c r="AE70" s="117">
        <f t="shared" si="12"/>
        <v>0</v>
      </c>
      <c r="AF70" s="118">
        <f t="shared" si="13"/>
        <v>0</v>
      </c>
      <c r="AG70" s="119">
        <v>0</v>
      </c>
      <c r="AH70" s="119">
        <f t="shared" si="62"/>
        <v>0</v>
      </c>
      <c r="AI70" s="117">
        <f t="shared" si="63"/>
        <v>1676.3200000000002</v>
      </c>
      <c r="AJ70" s="120">
        <f t="shared" si="15"/>
        <v>16952624</v>
      </c>
      <c r="AM70" s="77" t="str">
        <f t="shared" si="64"/>
        <v/>
      </c>
      <c r="AO70" s="121">
        <f t="shared" si="25"/>
        <v>0</v>
      </c>
    </row>
    <row r="71" spans="2:41" ht="15" hidden="1" customHeight="1">
      <c r="B71" s="130">
        <v>15671</v>
      </c>
      <c r="C71" s="130" t="s">
        <v>68</v>
      </c>
      <c r="D71" s="107"/>
      <c r="E71" s="108"/>
      <c r="F71" s="109"/>
      <c r="G71" s="143" t="s">
        <v>116</v>
      </c>
      <c r="H71" s="130" t="s">
        <v>73</v>
      </c>
      <c r="I71" s="131">
        <v>648</v>
      </c>
      <c r="J71" s="132">
        <v>11962</v>
      </c>
      <c r="K71" s="114">
        <f t="shared" si="60"/>
        <v>7751376</v>
      </c>
      <c r="L71" s="115">
        <f>('[2]07-171 Capilla'!L71+'[2]07-106 Carbonel'!L71+'[2]07-382 Brasil'!L71+'[2]07-408 Porvenir'!L71)</f>
        <v>925.65539999999999</v>
      </c>
      <c r="M71" s="116">
        <f t="shared" si="65"/>
        <v>277.65539999999999</v>
      </c>
      <c r="N71" s="114">
        <f t="shared" si="66"/>
        <v>3321314</v>
      </c>
      <c r="O71" s="116">
        <f t="shared" si="61"/>
        <v>925.65539999999999</v>
      </c>
      <c r="P71" s="113">
        <f t="shared" si="4"/>
        <v>11072690</v>
      </c>
      <c r="Q71" s="117">
        <f>('[2]07-171 Capilla'!Q71+'[2]07-106 Carbonel'!Q71+'[2]07-382 Brasil'!Q71+'[2]07-408 Porvenir'!Q71)</f>
        <v>0</v>
      </c>
      <c r="R71" s="118">
        <f t="shared" si="5"/>
        <v>0</v>
      </c>
      <c r="S71" s="117">
        <f>('[2]07-171 Capilla'!S71+'[2]07-106 Carbonel'!S71+'[2]07-382 Brasil'!S71+'[2]07-408 Porvenir'!S71)</f>
        <v>0</v>
      </c>
      <c r="T71" s="118">
        <f t="shared" si="6"/>
        <v>0</v>
      </c>
      <c r="U71" s="117">
        <f>('[2]07-171 Capilla'!U71+'[2]07-106 Carbonel'!U71+'[2]07-382 Brasil'!U71+'[2]07-408 Porvenir'!U71)</f>
        <v>0</v>
      </c>
      <c r="V71" s="118">
        <f t="shared" si="7"/>
        <v>0</v>
      </c>
      <c r="W71" s="117">
        <f>('[2]07-171 Capilla'!W71+'[2]07-106 Carbonel'!W71+'[2]07-382 Brasil'!W71+'[2]07-408 Porvenir'!W71)</f>
        <v>0</v>
      </c>
      <c r="X71" s="118">
        <f t="shared" si="8"/>
        <v>0</v>
      </c>
      <c r="Y71" s="117">
        <f>('[2]07-171 Capilla'!Y71+'[2]07-106 Carbonel'!Y71+'[2]07-382 Brasil'!Y71+'[2]07-408 Porvenir'!Y71)</f>
        <v>0</v>
      </c>
      <c r="Z71" s="118">
        <f t="shared" si="9"/>
        <v>0</v>
      </c>
      <c r="AA71" s="117">
        <f>('[2]07-171 Capilla'!AA71+'[2]07-106 Carbonel'!AA71+'[2]07-382 Brasil'!AA71+'[2]07-408 Porvenir'!AA71)</f>
        <v>0</v>
      </c>
      <c r="AB71" s="118">
        <f t="shared" si="10"/>
        <v>0</v>
      </c>
      <c r="AC71" s="117">
        <f>('[2]07-171 Capilla'!AC71+'[2]07-106 Carbonel'!AC71+'[2]07-382 Brasil'!AC71+'[2]07-408 Porvenir'!AC71)</f>
        <v>0</v>
      </c>
      <c r="AD71" s="118">
        <f t="shared" si="11"/>
        <v>0</v>
      </c>
      <c r="AE71" s="117">
        <f t="shared" si="12"/>
        <v>0</v>
      </c>
      <c r="AF71" s="118">
        <f t="shared" si="13"/>
        <v>0</v>
      </c>
      <c r="AG71" s="119">
        <v>0</v>
      </c>
      <c r="AH71" s="119">
        <f t="shared" si="62"/>
        <v>0</v>
      </c>
      <c r="AI71" s="117">
        <f t="shared" si="63"/>
        <v>925.65539999999999</v>
      </c>
      <c r="AJ71" s="120">
        <f t="shared" si="15"/>
        <v>11072690</v>
      </c>
      <c r="AM71" s="77" t="str">
        <f t="shared" si="64"/>
        <v/>
      </c>
      <c r="AO71" s="121">
        <f t="shared" si="25"/>
        <v>0</v>
      </c>
    </row>
    <row r="72" spans="2:41" ht="15" hidden="1" customHeight="1">
      <c r="B72" s="130">
        <v>13618</v>
      </c>
      <c r="C72" s="130" t="s">
        <v>68</v>
      </c>
      <c r="D72" s="107"/>
      <c r="E72" s="108"/>
      <c r="F72" s="109"/>
      <c r="G72" s="143" t="s">
        <v>117</v>
      </c>
      <c r="H72" s="130" t="s">
        <v>73</v>
      </c>
      <c r="I72" s="131">
        <v>16</v>
      </c>
      <c r="J72" s="132">
        <v>41263</v>
      </c>
      <c r="K72" s="114">
        <f t="shared" si="60"/>
        <v>660208</v>
      </c>
      <c r="L72" s="115">
        <f>('[2]07-171 Capilla'!L72+'[2]07-106 Carbonel'!L72+'[2]07-382 Brasil'!L72+'[2]07-408 Porvenir'!L72)</f>
        <v>12</v>
      </c>
      <c r="M72" s="116">
        <f t="shared" si="65"/>
        <v>-4</v>
      </c>
      <c r="N72" s="114">
        <f t="shared" si="66"/>
        <v>-165052</v>
      </c>
      <c r="O72" s="116">
        <f t="shared" si="61"/>
        <v>12</v>
      </c>
      <c r="P72" s="113">
        <f t="shared" si="4"/>
        <v>495156</v>
      </c>
      <c r="Q72" s="117">
        <f>('[2]07-171 Capilla'!Q72+'[2]07-106 Carbonel'!Q72+'[2]07-382 Brasil'!Q72+'[2]07-408 Porvenir'!Q72)</f>
        <v>0</v>
      </c>
      <c r="R72" s="118">
        <f t="shared" si="5"/>
        <v>0</v>
      </c>
      <c r="S72" s="117">
        <f>('[2]07-171 Capilla'!S72+'[2]07-106 Carbonel'!S72+'[2]07-382 Brasil'!S72+'[2]07-408 Porvenir'!S72)</f>
        <v>0</v>
      </c>
      <c r="T72" s="118">
        <f t="shared" si="6"/>
        <v>0</v>
      </c>
      <c r="U72" s="117">
        <f>('[2]07-171 Capilla'!U72+'[2]07-106 Carbonel'!U72+'[2]07-382 Brasil'!U72+'[2]07-408 Porvenir'!U72)</f>
        <v>0</v>
      </c>
      <c r="V72" s="118">
        <f t="shared" si="7"/>
        <v>0</v>
      </c>
      <c r="W72" s="117">
        <f>('[2]07-171 Capilla'!W72+'[2]07-106 Carbonel'!W72+'[2]07-382 Brasil'!W72+'[2]07-408 Porvenir'!W72)</f>
        <v>0</v>
      </c>
      <c r="X72" s="118">
        <f t="shared" si="8"/>
        <v>0</v>
      </c>
      <c r="Y72" s="117">
        <f>('[2]07-171 Capilla'!Y72+'[2]07-106 Carbonel'!Y72+'[2]07-382 Brasil'!Y72+'[2]07-408 Porvenir'!Y72)</f>
        <v>0</v>
      </c>
      <c r="Z72" s="118">
        <f t="shared" si="9"/>
        <v>0</v>
      </c>
      <c r="AA72" s="117">
        <f>('[2]07-171 Capilla'!AA72+'[2]07-106 Carbonel'!AA72+'[2]07-382 Brasil'!AA72+'[2]07-408 Porvenir'!AA72)</f>
        <v>0</v>
      </c>
      <c r="AB72" s="118">
        <f t="shared" si="10"/>
        <v>0</v>
      </c>
      <c r="AC72" s="117">
        <f>('[2]07-171 Capilla'!AC72+'[2]07-106 Carbonel'!AC72+'[2]07-382 Brasil'!AC72+'[2]07-408 Porvenir'!AC72)</f>
        <v>0</v>
      </c>
      <c r="AD72" s="118">
        <f t="shared" si="11"/>
        <v>0</v>
      </c>
      <c r="AE72" s="117">
        <f t="shared" si="12"/>
        <v>0</v>
      </c>
      <c r="AF72" s="118">
        <f t="shared" si="13"/>
        <v>0</v>
      </c>
      <c r="AG72" s="119">
        <v>0</v>
      </c>
      <c r="AH72" s="119">
        <f t="shared" si="62"/>
        <v>0</v>
      </c>
      <c r="AI72" s="117">
        <f t="shared" si="63"/>
        <v>12</v>
      </c>
      <c r="AJ72" s="120">
        <f t="shared" si="15"/>
        <v>495156</v>
      </c>
      <c r="AM72" s="77" t="str">
        <f t="shared" si="64"/>
        <v/>
      </c>
      <c r="AO72" s="121">
        <f t="shared" si="25"/>
        <v>0</v>
      </c>
    </row>
    <row r="73" spans="2:41" ht="15" hidden="1" customHeight="1">
      <c r="B73" s="130">
        <v>14507</v>
      </c>
      <c r="C73" s="130" t="s">
        <v>68</v>
      </c>
      <c r="D73" s="107"/>
      <c r="E73" s="108"/>
      <c r="F73" s="109"/>
      <c r="G73" s="143" t="s">
        <v>118</v>
      </c>
      <c r="H73" s="130" t="s">
        <v>82</v>
      </c>
      <c r="I73" s="131">
        <v>1572</v>
      </c>
      <c r="J73" s="132">
        <v>6728</v>
      </c>
      <c r="K73" s="114">
        <f t="shared" si="60"/>
        <v>10576416</v>
      </c>
      <c r="L73" s="115">
        <f>('[2]07-171 Capilla'!L73+'[2]07-106 Carbonel'!L73+'[2]07-382 Brasil'!L73+'[2]07-408 Porvenir'!L73)</f>
        <v>2679.8015</v>
      </c>
      <c r="M73" s="116">
        <f t="shared" si="65"/>
        <v>1107.8015</v>
      </c>
      <c r="N73" s="114">
        <f t="shared" si="66"/>
        <v>7453288</v>
      </c>
      <c r="O73" s="116">
        <f t="shared" si="61"/>
        <v>2679.8015</v>
      </c>
      <c r="P73" s="113">
        <f t="shared" si="4"/>
        <v>18029704</v>
      </c>
      <c r="Q73" s="117">
        <f>('[2]07-171 Capilla'!Q73+'[2]07-106 Carbonel'!Q73+'[2]07-382 Brasil'!Q73+'[2]07-408 Porvenir'!Q73)</f>
        <v>0</v>
      </c>
      <c r="R73" s="118">
        <f t="shared" si="5"/>
        <v>0</v>
      </c>
      <c r="S73" s="117">
        <f>('[2]07-171 Capilla'!S73+'[2]07-106 Carbonel'!S73+'[2]07-382 Brasil'!S73+'[2]07-408 Porvenir'!S73)</f>
        <v>0</v>
      </c>
      <c r="T73" s="118">
        <f t="shared" si="6"/>
        <v>0</v>
      </c>
      <c r="U73" s="117">
        <f>('[2]07-171 Capilla'!U73+'[2]07-106 Carbonel'!U73+'[2]07-382 Brasil'!U73+'[2]07-408 Porvenir'!U73)</f>
        <v>0</v>
      </c>
      <c r="V73" s="118">
        <f t="shared" si="7"/>
        <v>0</v>
      </c>
      <c r="W73" s="117">
        <f>('[2]07-171 Capilla'!W73+'[2]07-106 Carbonel'!W73+'[2]07-382 Brasil'!W73+'[2]07-408 Porvenir'!W73)</f>
        <v>0</v>
      </c>
      <c r="X73" s="118">
        <f t="shared" si="8"/>
        <v>0</v>
      </c>
      <c r="Y73" s="117">
        <f>('[2]07-171 Capilla'!Y73+'[2]07-106 Carbonel'!Y73+'[2]07-382 Brasil'!Y73+'[2]07-408 Porvenir'!Y73)</f>
        <v>0</v>
      </c>
      <c r="Z73" s="118">
        <f t="shared" si="9"/>
        <v>0</v>
      </c>
      <c r="AA73" s="117">
        <f>('[2]07-171 Capilla'!AA73+'[2]07-106 Carbonel'!AA73+'[2]07-382 Brasil'!AA73+'[2]07-408 Porvenir'!AA73)</f>
        <v>0</v>
      </c>
      <c r="AB73" s="118">
        <f t="shared" si="10"/>
        <v>0</v>
      </c>
      <c r="AC73" s="117">
        <f>('[2]07-171 Capilla'!AC73+'[2]07-106 Carbonel'!AC73+'[2]07-382 Brasil'!AC73+'[2]07-408 Porvenir'!AC73)</f>
        <v>0</v>
      </c>
      <c r="AD73" s="118">
        <f t="shared" si="11"/>
        <v>0</v>
      </c>
      <c r="AE73" s="117">
        <f t="shared" si="12"/>
        <v>0</v>
      </c>
      <c r="AF73" s="118">
        <f t="shared" si="13"/>
        <v>0</v>
      </c>
      <c r="AG73" s="119">
        <v>0</v>
      </c>
      <c r="AH73" s="119">
        <f t="shared" si="62"/>
        <v>0</v>
      </c>
      <c r="AI73" s="117">
        <f t="shared" si="63"/>
        <v>2679.8015</v>
      </c>
      <c r="AJ73" s="120">
        <f t="shared" si="15"/>
        <v>18029704</v>
      </c>
      <c r="AM73" s="77" t="str">
        <f t="shared" si="64"/>
        <v/>
      </c>
      <c r="AO73" s="121">
        <f t="shared" si="25"/>
        <v>0</v>
      </c>
    </row>
    <row r="74" spans="2:41" ht="15" customHeight="1">
      <c r="B74" s="130">
        <v>10162</v>
      </c>
      <c r="C74" s="130" t="s">
        <v>68</v>
      </c>
      <c r="D74" s="107"/>
      <c r="E74" s="108"/>
      <c r="F74" s="109"/>
      <c r="G74" s="143" t="s">
        <v>119</v>
      </c>
      <c r="H74" s="130" t="s">
        <v>82</v>
      </c>
      <c r="I74" s="131">
        <v>3</v>
      </c>
      <c r="J74" s="132">
        <v>2263932</v>
      </c>
      <c r="K74" s="114">
        <f t="shared" si="60"/>
        <v>6791796</v>
      </c>
      <c r="L74" s="115">
        <f>('[2]07-171 Capilla'!L74+'[2]07-106 Carbonel'!L74+'[2]07-382 Brasil'!L74+'[2]07-408 Porvenir'!L74)</f>
        <v>3</v>
      </c>
      <c r="M74" s="116">
        <f t="shared" si="65"/>
        <v>0</v>
      </c>
      <c r="N74" s="114">
        <f t="shared" si="66"/>
        <v>0</v>
      </c>
      <c r="O74" s="116">
        <f t="shared" si="61"/>
        <v>3</v>
      </c>
      <c r="P74" s="113">
        <f t="shared" si="4"/>
        <v>6791796</v>
      </c>
      <c r="Q74" s="117">
        <f>('[2]07-171 Capilla'!Q74+'[2]07-106 Carbonel'!Q74+'[2]07-382 Brasil'!Q74+'[2]07-408 Porvenir'!Q74)</f>
        <v>0</v>
      </c>
      <c r="R74" s="118">
        <f t="shared" si="5"/>
        <v>0</v>
      </c>
      <c r="S74" s="117">
        <f>('[2]07-171 Capilla'!S74+'[2]07-106 Carbonel'!S74+'[2]07-382 Brasil'!S74+'[2]07-408 Porvenir'!S74)</f>
        <v>0</v>
      </c>
      <c r="T74" s="118">
        <f t="shared" si="6"/>
        <v>0</v>
      </c>
      <c r="U74" s="117">
        <f>('[2]07-171 Capilla'!U74+'[2]07-106 Carbonel'!U74+'[2]07-382 Brasil'!U74+'[2]07-408 Porvenir'!U74)</f>
        <v>1</v>
      </c>
      <c r="V74" s="118">
        <f t="shared" si="7"/>
        <v>2263932</v>
      </c>
      <c r="W74" s="117">
        <f>('[2]07-171 Capilla'!W74+'[2]07-106 Carbonel'!W74+'[2]07-382 Brasil'!W74+'[2]07-408 Porvenir'!W74)</f>
        <v>2</v>
      </c>
      <c r="X74" s="118">
        <f t="shared" si="8"/>
        <v>4527864</v>
      </c>
      <c r="Y74" s="117">
        <f>('[2]07-171 Capilla'!Y74+'[2]07-106 Carbonel'!Y74+'[2]07-382 Brasil'!Y74+'[2]07-408 Porvenir'!Y74)</f>
        <v>0</v>
      </c>
      <c r="Z74" s="118">
        <f t="shared" si="9"/>
        <v>0</v>
      </c>
      <c r="AA74" s="117">
        <f>('[2]07-171 Capilla'!AA74+'[2]07-106 Carbonel'!AA74+'[2]07-382 Brasil'!AA74+'[2]07-408 Porvenir'!AA74)</f>
        <v>0</v>
      </c>
      <c r="AB74" s="118">
        <f t="shared" si="10"/>
        <v>0</v>
      </c>
      <c r="AC74" s="117">
        <f>('[2]07-171 Capilla'!AC74+'[2]07-106 Carbonel'!AC74+'[2]07-382 Brasil'!AC74+'[2]07-408 Porvenir'!AC74)</f>
        <v>0</v>
      </c>
      <c r="AD74" s="118">
        <f t="shared" si="11"/>
        <v>0</v>
      </c>
      <c r="AE74" s="117">
        <f t="shared" si="12"/>
        <v>3</v>
      </c>
      <c r="AF74" s="118">
        <f t="shared" si="13"/>
        <v>6791796</v>
      </c>
      <c r="AG74" s="119">
        <v>0</v>
      </c>
      <c r="AH74" s="119">
        <f t="shared" si="62"/>
        <v>1.6000000000000001E-3</v>
      </c>
      <c r="AI74" s="117">
        <f t="shared" si="63"/>
        <v>0</v>
      </c>
      <c r="AJ74" s="120">
        <f t="shared" si="15"/>
        <v>0</v>
      </c>
      <c r="AM74" s="77">
        <f t="shared" si="64"/>
        <v>6791796</v>
      </c>
      <c r="AO74" s="121"/>
    </row>
    <row r="75" spans="2:41" ht="15" hidden="1" customHeight="1">
      <c r="B75" s="130">
        <v>11873</v>
      </c>
      <c r="C75" s="130" t="s">
        <v>68</v>
      </c>
      <c r="D75" s="107"/>
      <c r="E75" s="108"/>
      <c r="F75" s="109"/>
      <c r="G75" s="143" t="s">
        <v>120</v>
      </c>
      <c r="H75" s="130" t="s">
        <v>82</v>
      </c>
      <c r="I75" s="131">
        <v>2</v>
      </c>
      <c r="J75" s="132">
        <v>200494</v>
      </c>
      <c r="K75" s="114">
        <f t="shared" si="60"/>
        <v>400988</v>
      </c>
      <c r="L75" s="115">
        <f>('[2]07-171 Capilla'!L75+'[2]07-106 Carbonel'!L75+'[2]07-382 Brasil'!L75+'[2]07-408 Porvenir'!L75)</f>
        <v>2</v>
      </c>
      <c r="M75" s="116">
        <f t="shared" si="65"/>
        <v>0</v>
      </c>
      <c r="N75" s="114">
        <f t="shared" si="66"/>
        <v>0</v>
      </c>
      <c r="O75" s="116">
        <f t="shared" si="61"/>
        <v>2</v>
      </c>
      <c r="P75" s="113">
        <f t="shared" si="4"/>
        <v>400988</v>
      </c>
      <c r="Q75" s="117">
        <f>('[2]07-171 Capilla'!Q75+'[2]07-106 Carbonel'!Q75+'[2]07-382 Brasil'!Q75+'[2]07-408 Porvenir'!Q75)</f>
        <v>0</v>
      </c>
      <c r="R75" s="118">
        <f t="shared" si="5"/>
        <v>0</v>
      </c>
      <c r="S75" s="117">
        <f>('[2]07-171 Capilla'!S75+'[2]07-106 Carbonel'!S75+'[2]07-382 Brasil'!S75+'[2]07-408 Porvenir'!S75)</f>
        <v>0</v>
      </c>
      <c r="T75" s="118">
        <f t="shared" si="6"/>
        <v>0</v>
      </c>
      <c r="U75" s="117">
        <f>('[2]07-171 Capilla'!U75+'[2]07-106 Carbonel'!U75+'[2]07-382 Brasil'!U75+'[2]07-408 Porvenir'!U75)</f>
        <v>0</v>
      </c>
      <c r="V75" s="118">
        <f t="shared" si="7"/>
        <v>0</v>
      </c>
      <c r="W75" s="117">
        <f>('[2]07-171 Capilla'!W75+'[2]07-106 Carbonel'!W75+'[2]07-382 Brasil'!W75+'[2]07-408 Porvenir'!W75)</f>
        <v>0</v>
      </c>
      <c r="X75" s="118">
        <f t="shared" si="8"/>
        <v>0</v>
      </c>
      <c r="Y75" s="117">
        <f>('[2]07-171 Capilla'!Y75+'[2]07-106 Carbonel'!Y75+'[2]07-382 Brasil'!Y75+'[2]07-408 Porvenir'!Y75)</f>
        <v>0</v>
      </c>
      <c r="Z75" s="118">
        <f t="shared" si="9"/>
        <v>0</v>
      </c>
      <c r="AA75" s="117">
        <f>('[2]07-171 Capilla'!AA75+'[2]07-106 Carbonel'!AA75+'[2]07-382 Brasil'!AA75+'[2]07-408 Porvenir'!AA75)</f>
        <v>0</v>
      </c>
      <c r="AB75" s="118">
        <f t="shared" si="10"/>
        <v>0</v>
      </c>
      <c r="AC75" s="117">
        <f>('[2]07-171 Capilla'!AC75+'[2]07-106 Carbonel'!AC75+'[2]07-382 Brasil'!AC75+'[2]07-408 Porvenir'!AC75)</f>
        <v>0</v>
      </c>
      <c r="AD75" s="118">
        <f t="shared" si="11"/>
        <v>0</v>
      </c>
      <c r="AE75" s="117">
        <f t="shared" si="12"/>
        <v>0</v>
      </c>
      <c r="AF75" s="118">
        <f t="shared" si="13"/>
        <v>0</v>
      </c>
      <c r="AG75" s="119">
        <v>0</v>
      </c>
      <c r="AH75" s="119">
        <f t="shared" si="62"/>
        <v>0</v>
      </c>
      <c r="AI75" s="117">
        <f t="shared" si="63"/>
        <v>2</v>
      </c>
      <c r="AJ75" s="120">
        <f t="shared" si="15"/>
        <v>400988</v>
      </c>
      <c r="AM75" s="77" t="str">
        <f t="shared" si="64"/>
        <v/>
      </c>
      <c r="AO75" s="121">
        <f t="shared" si="25"/>
        <v>0</v>
      </c>
    </row>
    <row r="76" spans="2:41" ht="15" hidden="1" customHeight="1">
      <c r="B76" s="130">
        <v>11278</v>
      </c>
      <c r="C76" s="130" t="s">
        <v>68</v>
      </c>
      <c r="D76" s="107"/>
      <c r="E76" s="108"/>
      <c r="F76" s="109"/>
      <c r="G76" s="143" t="s">
        <v>121</v>
      </c>
      <c r="H76" s="130" t="s">
        <v>73</v>
      </c>
      <c r="I76" s="131">
        <v>9</v>
      </c>
      <c r="J76" s="132">
        <v>171830</v>
      </c>
      <c r="K76" s="114">
        <f t="shared" si="60"/>
        <v>1546470</v>
      </c>
      <c r="L76" s="115">
        <f>('[2]07-171 Capilla'!L76+'[2]07-106 Carbonel'!L76+'[2]07-382 Brasil'!L76+'[2]07-408 Porvenir'!L76)</f>
        <v>0</v>
      </c>
      <c r="M76" s="116">
        <f t="shared" si="65"/>
        <v>-9</v>
      </c>
      <c r="N76" s="114">
        <f t="shared" si="66"/>
        <v>-1546470</v>
      </c>
      <c r="O76" s="116">
        <f t="shared" si="61"/>
        <v>0</v>
      </c>
      <c r="P76" s="113">
        <f t="shared" si="4"/>
        <v>0</v>
      </c>
      <c r="Q76" s="117">
        <f>('[2]07-171 Capilla'!Q76+'[2]07-106 Carbonel'!Q76+'[2]07-382 Brasil'!Q76+'[2]07-408 Porvenir'!Q76)</f>
        <v>0</v>
      </c>
      <c r="R76" s="118">
        <f t="shared" si="5"/>
        <v>0</v>
      </c>
      <c r="S76" s="117">
        <f>('[2]07-171 Capilla'!S76+'[2]07-106 Carbonel'!S76+'[2]07-382 Brasil'!S76+'[2]07-408 Porvenir'!S76)</f>
        <v>0</v>
      </c>
      <c r="T76" s="118">
        <f t="shared" si="6"/>
        <v>0</v>
      </c>
      <c r="U76" s="117">
        <f>('[2]07-171 Capilla'!U76+'[2]07-106 Carbonel'!U76+'[2]07-382 Brasil'!U76+'[2]07-408 Porvenir'!U76)</f>
        <v>0</v>
      </c>
      <c r="V76" s="118">
        <f t="shared" si="7"/>
        <v>0</v>
      </c>
      <c r="W76" s="117">
        <f>('[2]07-171 Capilla'!W76+'[2]07-106 Carbonel'!W76+'[2]07-382 Brasil'!W76+'[2]07-408 Porvenir'!W76)</f>
        <v>0</v>
      </c>
      <c r="X76" s="118">
        <f t="shared" si="8"/>
        <v>0</v>
      </c>
      <c r="Y76" s="117">
        <f>('[2]07-171 Capilla'!Y76+'[2]07-106 Carbonel'!Y76+'[2]07-382 Brasil'!Y76+'[2]07-408 Porvenir'!Y76)</f>
        <v>0</v>
      </c>
      <c r="Z76" s="118">
        <f t="shared" si="9"/>
        <v>0</v>
      </c>
      <c r="AA76" s="117">
        <f>('[2]07-171 Capilla'!AA76+'[2]07-106 Carbonel'!AA76+'[2]07-382 Brasil'!AA76+'[2]07-408 Porvenir'!AA76)</f>
        <v>0</v>
      </c>
      <c r="AB76" s="118">
        <f t="shared" si="10"/>
        <v>0</v>
      </c>
      <c r="AC76" s="117">
        <f>('[2]07-171 Capilla'!AC76+'[2]07-106 Carbonel'!AC76+'[2]07-382 Brasil'!AC76+'[2]07-408 Porvenir'!AC76)</f>
        <v>0</v>
      </c>
      <c r="AD76" s="118">
        <f t="shared" si="11"/>
        <v>0</v>
      </c>
      <c r="AE76" s="117">
        <f t="shared" si="12"/>
        <v>0</v>
      </c>
      <c r="AF76" s="118">
        <f t="shared" si="13"/>
        <v>0</v>
      </c>
      <c r="AG76" s="119">
        <v>0</v>
      </c>
      <c r="AH76" s="119">
        <f t="shared" si="62"/>
        <v>0</v>
      </c>
      <c r="AI76" s="117">
        <f t="shared" si="63"/>
        <v>0</v>
      </c>
      <c r="AJ76" s="120">
        <f t="shared" si="15"/>
        <v>0</v>
      </c>
      <c r="AM76" s="77" t="str">
        <f t="shared" si="64"/>
        <v/>
      </c>
      <c r="AO76" s="121">
        <f t="shared" si="25"/>
        <v>0</v>
      </c>
    </row>
    <row r="77" spans="2:41" ht="15" hidden="1" customHeight="1">
      <c r="B77" s="130"/>
      <c r="C77" s="130" t="s">
        <v>68</v>
      </c>
      <c r="D77" s="107"/>
      <c r="E77" s="108"/>
      <c r="F77" s="109"/>
      <c r="G77" s="143" t="s">
        <v>122</v>
      </c>
      <c r="H77" s="130" t="s">
        <v>82</v>
      </c>
      <c r="I77" s="131">
        <v>4</v>
      </c>
      <c r="J77" s="132">
        <v>153012</v>
      </c>
      <c r="K77" s="114">
        <f t="shared" si="60"/>
        <v>612048</v>
      </c>
      <c r="L77" s="115">
        <f>('[2]07-171 Capilla'!L77+'[2]07-106 Carbonel'!L77+'[2]07-382 Brasil'!L77+'[2]07-408 Porvenir'!L77)</f>
        <v>4</v>
      </c>
      <c r="M77" s="116">
        <f t="shared" si="65"/>
        <v>0</v>
      </c>
      <c r="N77" s="114">
        <f t="shared" si="66"/>
        <v>0</v>
      </c>
      <c r="O77" s="116">
        <f t="shared" si="61"/>
        <v>4</v>
      </c>
      <c r="P77" s="113">
        <f t="shared" si="4"/>
        <v>612048</v>
      </c>
      <c r="Q77" s="117">
        <f>('[2]07-171 Capilla'!Q77+'[2]07-106 Carbonel'!Q77+'[2]07-382 Brasil'!Q77+'[2]07-408 Porvenir'!Q77)</f>
        <v>0</v>
      </c>
      <c r="R77" s="118">
        <f t="shared" si="5"/>
        <v>0</v>
      </c>
      <c r="S77" s="117">
        <f>('[2]07-171 Capilla'!S77+'[2]07-106 Carbonel'!S77+'[2]07-382 Brasil'!S77+'[2]07-408 Porvenir'!S77)</f>
        <v>0</v>
      </c>
      <c r="T77" s="118">
        <f t="shared" si="6"/>
        <v>0</v>
      </c>
      <c r="U77" s="117">
        <f>('[2]07-171 Capilla'!U77+'[2]07-106 Carbonel'!U77+'[2]07-382 Brasil'!U77+'[2]07-408 Porvenir'!U77)</f>
        <v>0</v>
      </c>
      <c r="V77" s="118">
        <f t="shared" si="7"/>
        <v>0</v>
      </c>
      <c r="W77" s="117">
        <f>('[2]07-171 Capilla'!W77+'[2]07-106 Carbonel'!W77+'[2]07-382 Brasil'!W77+'[2]07-408 Porvenir'!W77)</f>
        <v>0</v>
      </c>
      <c r="X77" s="118">
        <f t="shared" si="8"/>
        <v>0</v>
      </c>
      <c r="Y77" s="117">
        <f>('[2]07-171 Capilla'!Y77+'[2]07-106 Carbonel'!Y77+'[2]07-382 Brasil'!Y77+'[2]07-408 Porvenir'!Y77)</f>
        <v>0</v>
      </c>
      <c r="Z77" s="118">
        <f t="shared" si="9"/>
        <v>0</v>
      </c>
      <c r="AA77" s="117">
        <f>('[2]07-171 Capilla'!AA77+'[2]07-106 Carbonel'!AA77+'[2]07-382 Brasil'!AA77+'[2]07-408 Porvenir'!AA77)</f>
        <v>0</v>
      </c>
      <c r="AB77" s="118">
        <f t="shared" si="10"/>
        <v>0</v>
      </c>
      <c r="AC77" s="117">
        <f>('[2]07-171 Capilla'!AC77+'[2]07-106 Carbonel'!AC77+'[2]07-382 Brasil'!AC77+'[2]07-408 Porvenir'!AC77)</f>
        <v>0</v>
      </c>
      <c r="AD77" s="118">
        <f t="shared" si="11"/>
        <v>0</v>
      </c>
      <c r="AE77" s="117">
        <f t="shared" si="12"/>
        <v>0</v>
      </c>
      <c r="AF77" s="118">
        <f t="shared" si="13"/>
        <v>0</v>
      </c>
      <c r="AG77" s="119">
        <v>0</v>
      </c>
      <c r="AH77" s="119">
        <f t="shared" si="62"/>
        <v>0</v>
      </c>
      <c r="AI77" s="117">
        <f t="shared" si="63"/>
        <v>4</v>
      </c>
      <c r="AJ77" s="120">
        <f t="shared" si="15"/>
        <v>612048</v>
      </c>
      <c r="AM77" s="77" t="str">
        <f t="shared" si="64"/>
        <v/>
      </c>
      <c r="AO77" s="121">
        <f t="shared" si="25"/>
        <v>0</v>
      </c>
    </row>
    <row r="78" spans="2:41" s="76" customFormat="1" ht="15" customHeight="1">
      <c r="B78" s="91"/>
      <c r="C78" s="92"/>
      <c r="D78" s="92"/>
      <c r="E78" s="94" t="s">
        <v>112</v>
      </c>
      <c r="F78" s="92"/>
      <c r="G78" s="95"/>
      <c r="H78" s="96"/>
      <c r="I78" s="123"/>
      <c r="J78" s="97"/>
      <c r="K78" s="98"/>
      <c r="L78" s="124"/>
      <c r="M78" s="125"/>
      <c r="N78" s="99"/>
      <c r="O78" s="125"/>
      <c r="P78" s="126"/>
      <c r="Q78" s="127"/>
      <c r="R78" s="128"/>
      <c r="S78" s="127"/>
      <c r="T78" s="128"/>
      <c r="U78" s="127"/>
      <c r="V78" s="128"/>
      <c r="W78" s="127"/>
      <c r="X78" s="128"/>
      <c r="Y78" s="127"/>
      <c r="Z78" s="128"/>
      <c r="AA78" s="127"/>
      <c r="AB78" s="128"/>
      <c r="AC78" s="127"/>
      <c r="AD78" s="128"/>
      <c r="AE78" s="127"/>
      <c r="AF78" s="128"/>
      <c r="AG78" s="102"/>
      <c r="AH78" s="103"/>
      <c r="AI78" s="99"/>
      <c r="AJ78" s="129"/>
      <c r="AM78" s="77">
        <v>1</v>
      </c>
      <c r="AO78" s="121"/>
    </row>
    <row r="79" spans="2:41" ht="15" customHeight="1">
      <c r="B79" s="130">
        <v>11763</v>
      </c>
      <c r="C79" s="130" t="s">
        <v>68</v>
      </c>
      <c r="D79" s="107"/>
      <c r="E79" s="108"/>
      <c r="F79" s="109"/>
      <c r="G79" s="143" t="s">
        <v>123</v>
      </c>
      <c r="H79" s="130" t="s">
        <v>82</v>
      </c>
      <c r="I79" s="131">
        <v>38</v>
      </c>
      <c r="J79" s="132">
        <v>1327699</v>
      </c>
      <c r="K79" s="114">
        <f t="shared" si="60"/>
        <v>50452562</v>
      </c>
      <c r="L79" s="115">
        <f>('[2]07-171 Capilla'!L79+'[2]07-106 Carbonel'!L79+'[2]07-382 Brasil'!L79+'[2]07-408 Porvenir'!L79)</f>
        <v>34</v>
      </c>
      <c r="M79" s="116">
        <f>(L79-I79)</f>
        <v>-4</v>
      </c>
      <c r="N79" s="114">
        <f>ROUND(M79*J79,0)</f>
        <v>-5310796</v>
      </c>
      <c r="O79" s="116">
        <f t="shared" ref="O79:O88" si="67">(I79+M79)</f>
        <v>34</v>
      </c>
      <c r="P79" s="113">
        <f t="shared" si="4"/>
        <v>45141766</v>
      </c>
      <c r="Q79" s="117">
        <f>('[2]07-171 Capilla'!Q79+'[2]07-106 Carbonel'!Q79+'[2]07-382 Brasil'!Q79+'[2]07-408 Porvenir'!Q79)</f>
        <v>0</v>
      </c>
      <c r="R79" s="118">
        <f t="shared" si="5"/>
        <v>0</v>
      </c>
      <c r="S79" s="117">
        <f>('[2]07-171 Capilla'!S79+'[2]07-106 Carbonel'!S79+'[2]07-382 Brasil'!S79+'[2]07-408 Porvenir'!S79)</f>
        <v>0</v>
      </c>
      <c r="T79" s="118">
        <f t="shared" si="6"/>
        <v>0</v>
      </c>
      <c r="U79" s="117">
        <f>('[2]07-171 Capilla'!U79+'[2]07-106 Carbonel'!U79+'[2]07-382 Brasil'!U79+'[2]07-408 Porvenir'!U79)</f>
        <v>0</v>
      </c>
      <c r="V79" s="118">
        <f t="shared" si="7"/>
        <v>0</v>
      </c>
      <c r="W79" s="117">
        <f>('[2]07-171 Capilla'!W79+'[2]07-106 Carbonel'!W79+'[2]07-382 Brasil'!W79+'[2]07-408 Porvenir'!W79)</f>
        <v>0</v>
      </c>
      <c r="X79" s="118">
        <f t="shared" si="8"/>
        <v>0</v>
      </c>
      <c r="Y79" s="117">
        <f>('[2]07-171 Capilla'!Y79+'[2]07-106 Carbonel'!Y79+'[2]07-382 Brasil'!Y79+'[2]07-408 Porvenir'!Y79)</f>
        <v>28</v>
      </c>
      <c r="Z79" s="118">
        <f t="shared" si="9"/>
        <v>37175572</v>
      </c>
      <c r="AA79" s="117">
        <f>('[2]07-171 Capilla'!AA79+'[2]07-106 Carbonel'!AA79+'[2]07-382 Brasil'!AA79+'[2]07-408 Porvenir'!AA79)</f>
        <v>6</v>
      </c>
      <c r="AB79" s="118">
        <f t="shared" si="10"/>
        <v>7966194</v>
      </c>
      <c r="AC79" s="117">
        <f>('[2]07-171 Capilla'!AC79+'[2]07-106 Carbonel'!AC79+'[2]07-382 Brasil'!AC79+'[2]07-408 Porvenir'!AC79)</f>
        <v>0</v>
      </c>
      <c r="AD79" s="118">
        <f t="shared" si="11"/>
        <v>0</v>
      </c>
      <c r="AE79" s="117">
        <f t="shared" si="12"/>
        <v>34</v>
      </c>
      <c r="AF79" s="118">
        <f t="shared" si="13"/>
        <v>45141766</v>
      </c>
      <c r="AG79" s="119">
        <v>0</v>
      </c>
      <c r="AH79" s="119">
        <f t="shared" ref="AH79:AH86" si="68">+ROUND(AF79/$G$17,4)</f>
        <v>1.09E-2</v>
      </c>
      <c r="AI79" s="117">
        <f t="shared" ref="AI79:AI86" si="69">(O79-AE79)</f>
        <v>0</v>
      </c>
      <c r="AJ79" s="120">
        <f t="shared" si="15"/>
        <v>0</v>
      </c>
      <c r="AM79" s="77">
        <f t="shared" si="64"/>
        <v>45141766</v>
      </c>
      <c r="AO79" s="121"/>
    </row>
    <row r="80" spans="2:41" ht="15" hidden="1" customHeight="1">
      <c r="B80" s="130">
        <v>14122</v>
      </c>
      <c r="C80" s="130" t="s">
        <v>68</v>
      </c>
      <c r="D80" s="107"/>
      <c r="E80" s="108"/>
      <c r="F80" s="109"/>
      <c r="G80" s="143" t="s">
        <v>124</v>
      </c>
      <c r="H80" s="130" t="s">
        <v>80</v>
      </c>
      <c r="I80" s="131">
        <v>60</v>
      </c>
      <c r="J80" s="132">
        <v>234815</v>
      </c>
      <c r="K80" s="114">
        <f t="shared" si="60"/>
        <v>14088900</v>
      </c>
      <c r="L80" s="115">
        <f>('[2]07-171 Capilla'!L80+'[2]07-106 Carbonel'!L80+'[2]07-382 Brasil'!L80+'[2]07-408 Porvenir'!L80)</f>
        <v>168</v>
      </c>
      <c r="M80" s="116">
        <f t="shared" ref="M80:M86" si="70">(L80-I80)</f>
        <v>108</v>
      </c>
      <c r="N80" s="114">
        <f t="shared" ref="N80:N86" si="71">ROUND(M80*J80,0)</f>
        <v>25360020</v>
      </c>
      <c r="O80" s="116">
        <f t="shared" si="67"/>
        <v>168</v>
      </c>
      <c r="P80" s="113">
        <f t="shared" si="4"/>
        <v>39448920</v>
      </c>
      <c r="Q80" s="117">
        <f>('[2]07-171 Capilla'!Q80+'[2]07-106 Carbonel'!Q80+'[2]07-382 Brasil'!Q80+'[2]07-408 Porvenir'!Q80)</f>
        <v>0</v>
      </c>
      <c r="R80" s="118">
        <f t="shared" si="5"/>
        <v>0</v>
      </c>
      <c r="S80" s="117">
        <f>('[2]07-171 Capilla'!S80+'[2]07-106 Carbonel'!S80+'[2]07-382 Brasil'!S80+'[2]07-408 Porvenir'!S80)</f>
        <v>0</v>
      </c>
      <c r="T80" s="118">
        <f t="shared" si="6"/>
        <v>0</v>
      </c>
      <c r="U80" s="117">
        <f>('[2]07-171 Capilla'!U80+'[2]07-106 Carbonel'!U80+'[2]07-382 Brasil'!U80+'[2]07-408 Porvenir'!U80)</f>
        <v>0</v>
      </c>
      <c r="V80" s="118">
        <f t="shared" si="7"/>
        <v>0</v>
      </c>
      <c r="W80" s="117">
        <f>('[2]07-171 Capilla'!W80+'[2]07-106 Carbonel'!W80+'[2]07-382 Brasil'!W80+'[2]07-408 Porvenir'!W80)</f>
        <v>0</v>
      </c>
      <c r="X80" s="118">
        <f t="shared" si="8"/>
        <v>0</v>
      </c>
      <c r="Y80" s="117">
        <f>('[2]07-171 Capilla'!Y80+'[2]07-106 Carbonel'!Y80+'[2]07-382 Brasil'!Y80+'[2]07-408 Porvenir'!Y80)</f>
        <v>0</v>
      </c>
      <c r="Z80" s="118">
        <f t="shared" si="9"/>
        <v>0</v>
      </c>
      <c r="AA80" s="117">
        <f>('[2]07-171 Capilla'!AA80+'[2]07-106 Carbonel'!AA80+'[2]07-382 Brasil'!AA80+'[2]07-408 Porvenir'!AA80)</f>
        <v>0</v>
      </c>
      <c r="AB80" s="118">
        <f t="shared" si="10"/>
        <v>0</v>
      </c>
      <c r="AC80" s="117">
        <f>('[2]07-171 Capilla'!AC80+'[2]07-106 Carbonel'!AC80+'[2]07-382 Brasil'!AC80+'[2]07-408 Porvenir'!AC80)</f>
        <v>0</v>
      </c>
      <c r="AD80" s="118">
        <f t="shared" si="11"/>
        <v>0</v>
      </c>
      <c r="AE80" s="117">
        <f t="shared" si="12"/>
        <v>0</v>
      </c>
      <c r="AF80" s="118">
        <f t="shared" si="13"/>
        <v>0</v>
      </c>
      <c r="AG80" s="119">
        <v>0</v>
      </c>
      <c r="AH80" s="119">
        <f t="shared" si="68"/>
        <v>0</v>
      </c>
      <c r="AI80" s="117">
        <f t="shared" si="69"/>
        <v>168</v>
      </c>
      <c r="AJ80" s="120">
        <f t="shared" si="15"/>
        <v>39448920</v>
      </c>
      <c r="AM80" s="77" t="str">
        <f t="shared" si="64"/>
        <v/>
      </c>
      <c r="AO80" s="121">
        <f t="shared" si="25"/>
        <v>0</v>
      </c>
    </row>
    <row r="81" spans="2:41" ht="15" hidden="1" customHeight="1">
      <c r="B81" s="130">
        <v>15697</v>
      </c>
      <c r="C81" s="130" t="s">
        <v>68</v>
      </c>
      <c r="D81" s="107"/>
      <c r="E81" s="108"/>
      <c r="F81" s="109"/>
      <c r="G81" s="143" t="s">
        <v>125</v>
      </c>
      <c r="H81" s="130" t="s">
        <v>82</v>
      </c>
      <c r="I81" s="131">
        <v>44</v>
      </c>
      <c r="J81" s="132">
        <v>172795</v>
      </c>
      <c r="K81" s="114">
        <f t="shared" si="60"/>
        <v>7602980</v>
      </c>
      <c r="L81" s="115">
        <f>('[2]07-171 Capilla'!L81+'[2]07-106 Carbonel'!L81+'[2]07-382 Brasil'!L81+'[2]07-408 Porvenir'!L81)</f>
        <v>54</v>
      </c>
      <c r="M81" s="116">
        <f t="shared" si="70"/>
        <v>10</v>
      </c>
      <c r="N81" s="114">
        <f t="shared" si="71"/>
        <v>1727950</v>
      </c>
      <c r="O81" s="116">
        <f t="shared" si="67"/>
        <v>54</v>
      </c>
      <c r="P81" s="113">
        <f t="shared" si="4"/>
        <v>9330930</v>
      </c>
      <c r="Q81" s="117">
        <f>('[2]07-171 Capilla'!Q81+'[2]07-106 Carbonel'!Q81+'[2]07-382 Brasil'!Q81+'[2]07-408 Porvenir'!Q81)</f>
        <v>0</v>
      </c>
      <c r="R81" s="118">
        <f t="shared" si="5"/>
        <v>0</v>
      </c>
      <c r="S81" s="117">
        <f>('[2]07-171 Capilla'!S81+'[2]07-106 Carbonel'!S81+'[2]07-382 Brasil'!S81+'[2]07-408 Porvenir'!S81)</f>
        <v>0</v>
      </c>
      <c r="T81" s="118">
        <f t="shared" si="6"/>
        <v>0</v>
      </c>
      <c r="U81" s="117">
        <f>('[2]07-171 Capilla'!U81+'[2]07-106 Carbonel'!U81+'[2]07-382 Brasil'!U81+'[2]07-408 Porvenir'!U81)</f>
        <v>0</v>
      </c>
      <c r="V81" s="118">
        <f t="shared" si="7"/>
        <v>0</v>
      </c>
      <c r="W81" s="117">
        <f>('[2]07-171 Capilla'!W81+'[2]07-106 Carbonel'!W81+'[2]07-382 Brasil'!W81+'[2]07-408 Porvenir'!W81)</f>
        <v>0</v>
      </c>
      <c r="X81" s="118">
        <f t="shared" si="8"/>
        <v>0</v>
      </c>
      <c r="Y81" s="117">
        <f>('[2]07-171 Capilla'!Y81+'[2]07-106 Carbonel'!Y81+'[2]07-382 Brasil'!Y81+'[2]07-408 Porvenir'!Y81)</f>
        <v>0</v>
      </c>
      <c r="Z81" s="118">
        <f t="shared" si="9"/>
        <v>0</v>
      </c>
      <c r="AA81" s="117">
        <f>('[2]07-171 Capilla'!AA81+'[2]07-106 Carbonel'!AA81+'[2]07-382 Brasil'!AA81+'[2]07-408 Porvenir'!AA81)</f>
        <v>0</v>
      </c>
      <c r="AB81" s="118">
        <f t="shared" si="10"/>
        <v>0</v>
      </c>
      <c r="AC81" s="117">
        <f>('[2]07-171 Capilla'!AC81+'[2]07-106 Carbonel'!AC81+'[2]07-382 Brasil'!AC81+'[2]07-408 Porvenir'!AC81)</f>
        <v>0</v>
      </c>
      <c r="AD81" s="118">
        <f t="shared" si="11"/>
        <v>0</v>
      </c>
      <c r="AE81" s="117">
        <f t="shared" si="12"/>
        <v>0</v>
      </c>
      <c r="AF81" s="118">
        <f t="shared" si="13"/>
        <v>0</v>
      </c>
      <c r="AG81" s="119">
        <v>0</v>
      </c>
      <c r="AH81" s="119">
        <f t="shared" si="68"/>
        <v>0</v>
      </c>
      <c r="AI81" s="117">
        <f t="shared" si="69"/>
        <v>54</v>
      </c>
      <c r="AJ81" s="120">
        <f t="shared" si="15"/>
        <v>9330930</v>
      </c>
      <c r="AM81" s="77" t="str">
        <f t="shared" si="64"/>
        <v/>
      </c>
      <c r="AO81" s="121">
        <f t="shared" si="25"/>
        <v>0</v>
      </c>
    </row>
    <row r="82" spans="2:41" ht="15" hidden="1" customHeight="1">
      <c r="B82" s="130">
        <v>11973</v>
      </c>
      <c r="C82" s="130" t="s">
        <v>68</v>
      </c>
      <c r="D82" s="107"/>
      <c r="E82" s="108"/>
      <c r="F82" s="109"/>
      <c r="G82" s="143" t="s">
        <v>126</v>
      </c>
      <c r="H82" s="130" t="s">
        <v>82</v>
      </c>
      <c r="I82" s="131">
        <v>4</v>
      </c>
      <c r="J82" s="132">
        <v>1864993</v>
      </c>
      <c r="K82" s="114">
        <f t="shared" si="60"/>
        <v>7459972</v>
      </c>
      <c r="L82" s="115">
        <f>('[2]07-171 Capilla'!L82+'[2]07-106 Carbonel'!L82+'[2]07-382 Brasil'!L82+'[2]07-408 Porvenir'!L82)</f>
        <v>0</v>
      </c>
      <c r="M82" s="116">
        <f t="shared" si="70"/>
        <v>-4</v>
      </c>
      <c r="N82" s="114">
        <f t="shared" si="71"/>
        <v>-7459972</v>
      </c>
      <c r="O82" s="116">
        <f t="shared" si="67"/>
        <v>0</v>
      </c>
      <c r="P82" s="113">
        <f t="shared" si="4"/>
        <v>0</v>
      </c>
      <c r="Q82" s="117">
        <f>('[2]07-171 Capilla'!Q82+'[2]07-106 Carbonel'!Q82+'[2]07-382 Brasil'!Q82+'[2]07-408 Porvenir'!Q82)</f>
        <v>0</v>
      </c>
      <c r="R82" s="118">
        <f t="shared" si="5"/>
        <v>0</v>
      </c>
      <c r="S82" s="117">
        <f>('[2]07-171 Capilla'!S82+'[2]07-106 Carbonel'!S82+'[2]07-382 Brasil'!S82+'[2]07-408 Porvenir'!S82)</f>
        <v>0</v>
      </c>
      <c r="T82" s="118">
        <f t="shared" si="6"/>
        <v>0</v>
      </c>
      <c r="U82" s="117">
        <f>('[2]07-171 Capilla'!U82+'[2]07-106 Carbonel'!U82+'[2]07-382 Brasil'!U82+'[2]07-408 Porvenir'!U82)</f>
        <v>0</v>
      </c>
      <c r="V82" s="118">
        <f t="shared" si="7"/>
        <v>0</v>
      </c>
      <c r="W82" s="117">
        <f>('[2]07-171 Capilla'!W82+'[2]07-106 Carbonel'!W82+'[2]07-382 Brasil'!W82+'[2]07-408 Porvenir'!W82)</f>
        <v>0</v>
      </c>
      <c r="X82" s="118">
        <f t="shared" si="8"/>
        <v>0</v>
      </c>
      <c r="Y82" s="117">
        <f>('[2]07-171 Capilla'!Y82+'[2]07-106 Carbonel'!Y82+'[2]07-382 Brasil'!Y82+'[2]07-408 Porvenir'!Y82)</f>
        <v>0</v>
      </c>
      <c r="Z82" s="118">
        <f t="shared" si="9"/>
        <v>0</v>
      </c>
      <c r="AA82" s="117">
        <f>('[2]07-171 Capilla'!AA82+'[2]07-106 Carbonel'!AA82+'[2]07-382 Brasil'!AA82+'[2]07-408 Porvenir'!AA82)</f>
        <v>0</v>
      </c>
      <c r="AB82" s="118">
        <f t="shared" si="10"/>
        <v>0</v>
      </c>
      <c r="AC82" s="117">
        <f>('[2]07-171 Capilla'!AC82+'[2]07-106 Carbonel'!AC82+'[2]07-382 Brasil'!AC82+'[2]07-408 Porvenir'!AC82)</f>
        <v>0</v>
      </c>
      <c r="AD82" s="118">
        <f t="shared" si="11"/>
        <v>0</v>
      </c>
      <c r="AE82" s="117">
        <f t="shared" si="12"/>
        <v>0</v>
      </c>
      <c r="AF82" s="118">
        <f t="shared" si="13"/>
        <v>0</v>
      </c>
      <c r="AG82" s="119">
        <v>0</v>
      </c>
      <c r="AH82" s="119">
        <f t="shared" si="68"/>
        <v>0</v>
      </c>
      <c r="AI82" s="117">
        <f t="shared" si="69"/>
        <v>0</v>
      </c>
      <c r="AJ82" s="120">
        <f t="shared" si="15"/>
        <v>0</v>
      </c>
      <c r="AM82" s="77" t="str">
        <f t="shared" si="64"/>
        <v/>
      </c>
      <c r="AO82" s="121">
        <f t="shared" si="25"/>
        <v>0</v>
      </c>
    </row>
    <row r="83" spans="2:41" ht="32.25" hidden="1" customHeight="1">
      <c r="B83" s="130"/>
      <c r="C83" s="130" t="s">
        <v>68</v>
      </c>
      <c r="D83" s="107"/>
      <c r="E83" s="108"/>
      <c r="F83" s="109"/>
      <c r="G83" s="144" t="s">
        <v>127</v>
      </c>
      <c r="H83" s="130" t="s">
        <v>82</v>
      </c>
      <c r="I83" s="131">
        <v>7</v>
      </c>
      <c r="J83" s="132">
        <v>846954</v>
      </c>
      <c r="K83" s="114">
        <f t="shared" si="60"/>
        <v>5928678</v>
      </c>
      <c r="L83" s="115">
        <f>('[2]07-171 Capilla'!L83+'[2]07-106 Carbonel'!L83+'[2]07-382 Brasil'!L83+'[2]07-408 Porvenir'!L83)</f>
        <v>7</v>
      </c>
      <c r="M83" s="116">
        <f t="shared" si="70"/>
        <v>0</v>
      </c>
      <c r="N83" s="114">
        <f t="shared" si="71"/>
        <v>0</v>
      </c>
      <c r="O83" s="116">
        <f t="shared" si="67"/>
        <v>7</v>
      </c>
      <c r="P83" s="113">
        <f t="shared" si="4"/>
        <v>5928678</v>
      </c>
      <c r="Q83" s="117">
        <f>('[2]07-171 Capilla'!Q83+'[2]07-106 Carbonel'!Q83+'[2]07-382 Brasil'!Q83+'[2]07-408 Porvenir'!Q83)</f>
        <v>0</v>
      </c>
      <c r="R83" s="118">
        <f t="shared" si="5"/>
        <v>0</v>
      </c>
      <c r="S83" s="117">
        <f>('[2]07-171 Capilla'!S83+'[2]07-106 Carbonel'!S83+'[2]07-382 Brasil'!S83+'[2]07-408 Porvenir'!S83)</f>
        <v>0</v>
      </c>
      <c r="T83" s="118">
        <f t="shared" si="6"/>
        <v>0</v>
      </c>
      <c r="U83" s="117">
        <f>('[2]07-171 Capilla'!U83+'[2]07-106 Carbonel'!U83+'[2]07-382 Brasil'!U83+'[2]07-408 Porvenir'!U83)</f>
        <v>0</v>
      </c>
      <c r="V83" s="118">
        <f t="shared" si="7"/>
        <v>0</v>
      </c>
      <c r="W83" s="117">
        <f>('[2]07-171 Capilla'!W83+'[2]07-106 Carbonel'!W83+'[2]07-382 Brasil'!W83+'[2]07-408 Porvenir'!W83)</f>
        <v>0</v>
      </c>
      <c r="X83" s="118">
        <f t="shared" si="8"/>
        <v>0</v>
      </c>
      <c r="Y83" s="117">
        <f>('[2]07-171 Capilla'!Y83+'[2]07-106 Carbonel'!Y83+'[2]07-382 Brasil'!Y83+'[2]07-408 Porvenir'!Y83)</f>
        <v>0</v>
      </c>
      <c r="Z83" s="118">
        <f t="shared" si="9"/>
        <v>0</v>
      </c>
      <c r="AA83" s="117">
        <f>('[2]07-171 Capilla'!AA83+'[2]07-106 Carbonel'!AA83+'[2]07-382 Brasil'!AA83+'[2]07-408 Porvenir'!AA83)</f>
        <v>0</v>
      </c>
      <c r="AB83" s="118">
        <f t="shared" si="10"/>
        <v>0</v>
      </c>
      <c r="AC83" s="117">
        <f>('[2]07-171 Capilla'!AC83+'[2]07-106 Carbonel'!AC83+'[2]07-382 Brasil'!AC83+'[2]07-408 Porvenir'!AC83)</f>
        <v>0</v>
      </c>
      <c r="AD83" s="118">
        <f t="shared" si="11"/>
        <v>0</v>
      </c>
      <c r="AE83" s="117">
        <f t="shared" si="12"/>
        <v>0</v>
      </c>
      <c r="AF83" s="118">
        <f t="shared" si="13"/>
        <v>0</v>
      </c>
      <c r="AG83" s="119">
        <v>0</v>
      </c>
      <c r="AH83" s="119">
        <f t="shared" si="68"/>
        <v>0</v>
      </c>
      <c r="AI83" s="117">
        <f t="shared" si="69"/>
        <v>7</v>
      </c>
      <c r="AJ83" s="120">
        <f t="shared" si="15"/>
        <v>5928678</v>
      </c>
      <c r="AM83" s="77" t="str">
        <f t="shared" si="64"/>
        <v/>
      </c>
      <c r="AO83" s="121">
        <f t="shared" si="25"/>
        <v>0</v>
      </c>
    </row>
    <row r="84" spans="2:41" ht="32.25" hidden="1" customHeight="1">
      <c r="B84" s="130"/>
      <c r="C84" s="130" t="s">
        <v>68</v>
      </c>
      <c r="D84" s="107"/>
      <c r="E84" s="108"/>
      <c r="F84" s="109"/>
      <c r="G84" s="144" t="s">
        <v>128</v>
      </c>
      <c r="H84" s="130" t="s">
        <v>82</v>
      </c>
      <c r="I84" s="131">
        <v>2</v>
      </c>
      <c r="J84" s="132">
        <v>978620</v>
      </c>
      <c r="K84" s="114">
        <f t="shared" si="60"/>
        <v>1957240</v>
      </c>
      <c r="L84" s="115">
        <f>('[2]07-171 Capilla'!L84+'[2]07-106 Carbonel'!L84+'[2]07-382 Brasil'!L84+'[2]07-408 Porvenir'!L84)</f>
        <v>1</v>
      </c>
      <c r="M84" s="116">
        <f t="shared" si="70"/>
        <v>-1</v>
      </c>
      <c r="N84" s="114">
        <f t="shared" si="71"/>
        <v>-978620</v>
      </c>
      <c r="O84" s="116">
        <f t="shared" si="67"/>
        <v>1</v>
      </c>
      <c r="P84" s="113">
        <f t="shared" si="4"/>
        <v>978620</v>
      </c>
      <c r="Q84" s="117">
        <f>('[2]07-171 Capilla'!Q84+'[2]07-106 Carbonel'!Q84+'[2]07-382 Brasil'!Q84+'[2]07-408 Porvenir'!Q84)</f>
        <v>0</v>
      </c>
      <c r="R84" s="118">
        <f t="shared" si="5"/>
        <v>0</v>
      </c>
      <c r="S84" s="117">
        <f>('[2]07-171 Capilla'!S84+'[2]07-106 Carbonel'!S84+'[2]07-382 Brasil'!S84+'[2]07-408 Porvenir'!S84)</f>
        <v>0</v>
      </c>
      <c r="T84" s="118">
        <f t="shared" si="6"/>
        <v>0</v>
      </c>
      <c r="U84" s="117">
        <f>('[2]07-171 Capilla'!U84+'[2]07-106 Carbonel'!U84+'[2]07-382 Brasil'!U84+'[2]07-408 Porvenir'!U84)</f>
        <v>0</v>
      </c>
      <c r="V84" s="118">
        <f t="shared" si="7"/>
        <v>0</v>
      </c>
      <c r="W84" s="117">
        <f>('[2]07-171 Capilla'!W84+'[2]07-106 Carbonel'!W84+'[2]07-382 Brasil'!W84+'[2]07-408 Porvenir'!W84)</f>
        <v>0</v>
      </c>
      <c r="X84" s="118">
        <f t="shared" si="8"/>
        <v>0</v>
      </c>
      <c r="Y84" s="117">
        <f>('[2]07-171 Capilla'!Y84+'[2]07-106 Carbonel'!Y84+'[2]07-382 Brasil'!Y84+'[2]07-408 Porvenir'!Y84)</f>
        <v>0</v>
      </c>
      <c r="Z84" s="118">
        <f t="shared" si="9"/>
        <v>0</v>
      </c>
      <c r="AA84" s="117">
        <f>('[2]07-171 Capilla'!AA84+'[2]07-106 Carbonel'!AA84+'[2]07-382 Brasil'!AA84+'[2]07-408 Porvenir'!AA84)</f>
        <v>0</v>
      </c>
      <c r="AB84" s="118">
        <f t="shared" si="10"/>
        <v>0</v>
      </c>
      <c r="AC84" s="117">
        <f>('[2]07-171 Capilla'!AC84+'[2]07-106 Carbonel'!AC84+'[2]07-382 Brasil'!AC84+'[2]07-408 Porvenir'!AC84)</f>
        <v>0</v>
      </c>
      <c r="AD84" s="118">
        <f t="shared" si="11"/>
        <v>0</v>
      </c>
      <c r="AE84" s="117">
        <f t="shared" si="12"/>
        <v>0</v>
      </c>
      <c r="AF84" s="118">
        <f t="shared" si="13"/>
        <v>0</v>
      </c>
      <c r="AG84" s="119">
        <v>0</v>
      </c>
      <c r="AH84" s="119">
        <f t="shared" si="68"/>
        <v>0</v>
      </c>
      <c r="AI84" s="117">
        <f t="shared" si="69"/>
        <v>1</v>
      </c>
      <c r="AJ84" s="120">
        <f t="shared" si="15"/>
        <v>978620</v>
      </c>
      <c r="AM84" s="77" t="str">
        <f t="shared" si="64"/>
        <v/>
      </c>
      <c r="AO84" s="121">
        <f t="shared" si="25"/>
        <v>0</v>
      </c>
    </row>
    <row r="85" spans="2:41" ht="32.25" hidden="1" customHeight="1">
      <c r="B85" s="130"/>
      <c r="C85" s="130" t="s">
        <v>68</v>
      </c>
      <c r="D85" s="107"/>
      <c r="E85" s="108"/>
      <c r="F85" s="109"/>
      <c r="G85" s="144" t="s">
        <v>129</v>
      </c>
      <c r="H85" s="130" t="s">
        <v>82</v>
      </c>
      <c r="I85" s="131">
        <v>4</v>
      </c>
      <c r="J85" s="132">
        <v>1077367</v>
      </c>
      <c r="K85" s="114">
        <f t="shared" si="60"/>
        <v>4309468</v>
      </c>
      <c r="L85" s="115">
        <f>('[2]07-171 Capilla'!L85+'[2]07-106 Carbonel'!L85+'[2]07-382 Brasil'!L85+'[2]07-408 Porvenir'!L85)</f>
        <v>8</v>
      </c>
      <c r="M85" s="116">
        <f t="shared" si="70"/>
        <v>4</v>
      </c>
      <c r="N85" s="114">
        <f t="shared" si="71"/>
        <v>4309468</v>
      </c>
      <c r="O85" s="116">
        <f t="shared" si="67"/>
        <v>8</v>
      </c>
      <c r="P85" s="113">
        <f t="shared" si="4"/>
        <v>8618936</v>
      </c>
      <c r="Q85" s="117">
        <f>('[2]07-171 Capilla'!Q85+'[2]07-106 Carbonel'!Q85+'[2]07-382 Brasil'!Q85+'[2]07-408 Porvenir'!Q85)</f>
        <v>0</v>
      </c>
      <c r="R85" s="118">
        <f t="shared" si="5"/>
        <v>0</v>
      </c>
      <c r="S85" s="117">
        <f>('[2]07-171 Capilla'!S85+'[2]07-106 Carbonel'!S85+'[2]07-382 Brasil'!S85+'[2]07-408 Porvenir'!S85)</f>
        <v>0</v>
      </c>
      <c r="T85" s="118">
        <f t="shared" si="6"/>
        <v>0</v>
      </c>
      <c r="U85" s="117">
        <f>('[2]07-171 Capilla'!U85+'[2]07-106 Carbonel'!U85+'[2]07-382 Brasil'!U85+'[2]07-408 Porvenir'!U85)</f>
        <v>0</v>
      </c>
      <c r="V85" s="118">
        <f t="shared" si="7"/>
        <v>0</v>
      </c>
      <c r="W85" s="117">
        <f>('[2]07-171 Capilla'!W85+'[2]07-106 Carbonel'!W85+'[2]07-382 Brasil'!W85+'[2]07-408 Porvenir'!W85)</f>
        <v>0</v>
      </c>
      <c r="X85" s="118">
        <f t="shared" si="8"/>
        <v>0</v>
      </c>
      <c r="Y85" s="117">
        <f>('[2]07-171 Capilla'!Y85+'[2]07-106 Carbonel'!Y85+'[2]07-382 Brasil'!Y85+'[2]07-408 Porvenir'!Y85)</f>
        <v>0</v>
      </c>
      <c r="Z85" s="118">
        <f t="shared" si="9"/>
        <v>0</v>
      </c>
      <c r="AA85" s="117">
        <f>('[2]07-171 Capilla'!AA85+'[2]07-106 Carbonel'!AA85+'[2]07-382 Brasil'!AA85+'[2]07-408 Porvenir'!AA85)</f>
        <v>0</v>
      </c>
      <c r="AB85" s="118">
        <f t="shared" si="10"/>
        <v>0</v>
      </c>
      <c r="AC85" s="117">
        <f>('[2]07-171 Capilla'!AC85+'[2]07-106 Carbonel'!AC85+'[2]07-382 Brasil'!AC85+'[2]07-408 Porvenir'!AC85)</f>
        <v>0</v>
      </c>
      <c r="AD85" s="118">
        <f t="shared" si="11"/>
        <v>0</v>
      </c>
      <c r="AE85" s="117">
        <f t="shared" si="12"/>
        <v>0</v>
      </c>
      <c r="AF85" s="118">
        <f t="shared" si="13"/>
        <v>0</v>
      </c>
      <c r="AG85" s="119">
        <v>0</v>
      </c>
      <c r="AH85" s="119">
        <f t="shared" si="68"/>
        <v>0</v>
      </c>
      <c r="AI85" s="117">
        <f t="shared" si="69"/>
        <v>8</v>
      </c>
      <c r="AJ85" s="120">
        <f t="shared" si="15"/>
        <v>8618936</v>
      </c>
      <c r="AM85" s="77" t="str">
        <f t="shared" si="64"/>
        <v/>
      </c>
      <c r="AO85" s="121">
        <f t="shared" si="25"/>
        <v>0</v>
      </c>
    </row>
    <row r="86" spans="2:41" ht="32.25" hidden="1" customHeight="1">
      <c r="B86" s="130"/>
      <c r="C86" s="130" t="s">
        <v>68</v>
      </c>
      <c r="D86" s="107"/>
      <c r="E86" s="108"/>
      <c r="F86" s="109"/>
      <c r="G86" s="144" t="s">
        <v>130</v>
      </c>
      <c r="H86" s="130" t="s">
        <v>82</v>
      </c>
      <c r="I86" s="131">
        <v>31</v>
      </c>
      <c r="J86" s="132">
        <v>2145862</v>
      </c>
      <c r="K86" s="114">
        <f t="shared" si="60"/>
        <v>66521722</v>
      </c>
      <c r="L86" s="115">
        <f>('[2]07-171 Capilla'!L86+'[2]07-106 Carbonel'!L86+'[2]07-382 Brasil'!L86+'[2]07-408 Porvenir'!L86)</f>
        <v>45</v>
      </c>
      <c r="M86" s="116">
        <f t="shared" si="70"/>
        <v>14</v>
      </c>
      <c r="N86" s="114">
        <f t="shared" si="71"/>
        <v>30042068</v>
      </c>
      <c r="O86" s="116">
        <f t="shared" si="67"/>
        <v>45</v>
      </c>
      <c r="P86" s="113">
        <f t="shared" si="4"/>
        <v>96563790</v>
      </c>
      <c r="Q86" s="117">
        <f>('[2]07-171 Capilla'!Q86+'[2]07-106 Carbonel'!Q86+'[2]07-382 Brasil'!Q86+'[2]07-408 Porvenir'!Q86)</f>
        <v>0</v>
      </c>
      <c r="R86" s="118">
        <f t="shared" si="5"/>
        <v>0</v>
      </c>
      <c r="S86" s="117">
        <f>('[2]07-171 Capilla'!S86+'[2]07-106 Carbonel'!S86+'[2]07-382 Brasil'!S86+'[2]07-408 Porvenir'!S86)</f>
        <v>0</v>
      </c>
      <c r="T86" s="118">
        <f t="shared" si="6"/>
        <v>0</v>
      </c>
      <c r="U86" s="117">
        <f>('[2]07-171 Capilla'!U86+'[2]07-106 Carbonel'!U86+'[2]07-382 Brasil'!U86+'[2]07-408 Porvenir'!U86)</f>
        <v>0</v>
      </c>
      <c r="V86" s="118">
        <f t="shared" si="7"/>
        <v>0</v>
      </c>
      <c r="W86" s="117">
        <f>('[2]07-171 Capilla'!W86+'[2]07-106 Carbonel'!W86+'[2]07-382 Brasil'!W86+'[2]07-408 Porvenir'!W86)</f>
        <v>0</v>
      </c>
      <c r="X86" s="118">
        <f t="shared" si="8"/>
        <v>0</v>
      </c>
      <c r="Y86" s="117">
        <f>('[2]07-171 Capilla'!Y86+'[2]07-106 Carbonel'!Y86+'[2]07-382 Brasil'!Y86+'[2]07-408 Porvenir'!Y86)</f>
        <v>0</v>
      </c>
      <c r="Z86" s="118">
        <f t="shared" si="9"/>
        <v>0</v>
      </c>
      <c r="AA86" s="117">
        <f>('[2]07-171 Capilla'!AA86+'[2]07-106 Carbonel'!AA86+'[2]07-382 Brasil'!AA86+'[2]07-408 Porvenir'!AA86)</f>
        <v>0</v>
      </c>
      <c r="AB86" s="118">
        <f t="shared" si="10"/>
        <v>0</v>
      </c>
      <c r="AC86" s="117">
        <f>('[2]07-171 Capilla'!AC86+'[2]07-106 Carbonel'!AC86+'[2]07-382 Brasil'!AC86+'[2]07-408 Porvenir'!AC86)</f>
        <v>0</v>
      </c>
      <c r="AD86" s="118">
        <f t="shared" si="11"/>
        <v>0</v>
      </c>
      <c r="AE86" s="117">
        <f t="shared" si="12"/>
        <v>0</v>
      </c>
      <c r="AF86" s="118">
        <f t="shared" si="13"/>
        <v>0</v>
      </c>
      <c r="AG86" s="119">
        <v>0</v>
      </c>
      <c r="AH86" s="119">
        <f t="shared" si="68"/>
        <v>0</v>
      </c>
      <c r="AI86" s="117">
        <f t="shared" si="69"/>
        <v>45</v>
      </c>
      <c r="AJ86" s="120">
        <f t="shared" si="15"/>
        <v>96563790</v>
      </c>
      <c r="AM86" s="77" t="str">
        <f t="shared" si="64"/>
        <v/>
      </c>
      <c r="AO86" s="121">
        <f t="shared" si="25"/>
        <v>0</v>
      </c>
    </row>
    <row r="87" spans="2:41" s="76" customFormat="1" ht="15" customHeight="1">
      <c r="B87" s="91"/>
      <c r="C87" s="92"/>
      <c r="D87" s="92"/>
      <c r="E87" s="94" t="s">
        <v>112</v>
      </c>
      <c r="F87" s="92"/>
      <c r="G87" s="95"/>
      <c r="H87" s="96"/>
      <c r="I87" s="123"/>
      <c r="J87" s="97"/>
      <c r="K87" s="98"/>
      <c r="L87" s="124"/>
      <c r="M87" s="125"/>
      <c r="N87" s="99"/>
      <c r="O87" s="125"/>
      <c r="P87" s="126"/>
      <c r="Q87" s="127"/>
      <c r="R87" s="128"/>
      <c r="S87" s="127"/>
      <c r="T87" s="128"/>
      <c r="U87" s="127"/>
      <c r="V87" s="128"/>
      <c r="W87" s="127"/>
      <c r="X87" s="128"/>
      <c r="Y87" s="127"/>
      <c r="Z87" s="128"/>
      <c r="AA87" s="127"/>
      <c r="AB87" s="128"/>
      <c r="AC87" s="127"/>
      <c r="AD87" s="128"/>
      <c r="AE87" s="127"/>
      <c r="AF87" s="128"/>
      <c r="AG87" s="102"/>
      <c r="AH87" s="103"/>
      <c r="AI87" s="99"/>
      <c r="AJ87" s="129"/>
      <c r="AM87" s="77">
        <v>1</v>
      </c>
      <c r="AO87" s="121"/>
    </row>
    <row r="88" spans="2:41" ht="15" hidden="1" customHeight="1">
      <c r="B88" s="130">
        <v>15350</v>
      </c>
      <c r="C88" s="130" t="s">
        <v>68</v>
      </c>
      <c r="D88" s="107"/>
      <c r="E88" s="108"/>
      <c r="F88" s="109"/>
      <c r="G88" s="143" t="s">
        <v>131</v>
      </c>
      <c r="H88" s="130" t="s">
        <v>82</v>
      </c>
      <c r="I88" s="131">
        <v>26</v>
      </c>
      <c r="J88" s="132">
        <v>1477286</v>
      </c>
      <c r="K88" s="114">
        <f t="shared" si="60"/>
        <v>38409436</v>
      </c>
      <c r="L88" s="115">
        <f>('[2]07-171 Capilla'!L88+'[2]07-106 Carbonel'!L88+'[2]07-382 Brasil'!L88+'[2]07-408 Porvenir'!L88)</f>
        <v>37</v>
      </c>
      <c r="M88" s="116">
        <f>(L88-I88)</f>
        <v>11</v>
      </c>
      <c r="N88" s="114">
        <f>ROUND(M88*J88,0)</f>
        <v>16250146</v>
      </c>
      <c r="O88" s="116">
        <f t="shared" si="67"/>
        <v>37</v>
      </c>
      <c r="P88" s="113">
        <f t="shared" si="4"/>
        <v>54659582</v>
      </c>
      <c r="Q88" s="117">
        <f>('[2]07-171 Capilla'!Q88+'[2]07-106 Carbonel'!Q88+'[2]07-382 Brasil'!Q88+'[2]07-408 Porvenir'!Q88)</f>
        <v>0</v>
      </c>
      <c r="R88" s="118">
        <f t="shared" si="5"/>
        <v>0</v>
      </c>
      <c r="S88" s="117">
        <f>('[2]07-171 Capilla'!S88+'[2]07-106 Carbonel'!S88+'[2]07-382 Brasil'!S88+'[2]07-408 Porvenir'!S88)</f>
        <v>0</v>
      </c>
      <c r="T88" s="118">
        <f t="shared" si="6"/>
        <v>0</v>
      </c>
      <c r="U88" s="117">
        <f>('[2]07-171 Capilla'!U88+'[2]07-106 Carbonel'!U88+'[2]07-382 Brasil'!U88+'[2]07-408 Porvenir'!U88)</f>
        <v>0</v>
      </c>
      <c r="V88" s="118">
        <f t="shared" si="7"/>
        <v>0</v>
      </c>
      <c r="W88" s="117">
        <f>('[2]07-171 Capilla'!W88+'[2]07-106 Carbonel'!W88+'[2]07-382 Brasil'!W88+'[2]07-408 Porvenir'!W88)</f>
        <v>0</v>
      </c>
      <c r="X88" s="118">
        <f t="shared" si="8"/>
        <v>0</v>
      </c>
      <c r="Y88" s="117">
        <f>('[2]07-171 Capilla'!Y88+'[2]07-106 Carbonel'!Y88+'[2]07-382 Brasil'!Y88+'[2]07-408 Porvenir'!Y88)</f>
        <v>0</v>
      </c>
      <c r="Z88" s="118">
        <f t="shared" si="9"/>
        <v>0</v>
      </c>
      <c r="AA88" s="117">
        <f>('[2]07-171 Capilla'!AA88+'[2]07-106 Carbonel'!AA88+'[2]07-382 Brasil'!AA88+'[2]07-408 Porvenir'!AA88)</f>
        <v>0</v>
      </c>
      <c r="AB88" s="118">
        <f t="shared" si="10"/>
        <v>0</v>
      </c>
      <c r="AC88" s="117">
        <f>('[2]07-171 Capilla'!AC88+'[2]07-106 Carbonel'!AC88+'[2]07-382 Brasil'!AC88+'[2]07-408 Porvenir'!AC88)</f>
        <v>0</v>
      </c>
      <c r="AD88" s="118">
        <f t="shared" si="11"/>
        <v>0</v>
      </c>
      <c r="AE88" s="117">
        <f t="shared" si="12"/>
        <v>0</v>
      </c>
      <c r="AF88" s="118">
        <f t="shared" si="13"/>
        <v>0</v>
      </c>
      <c r="AG88" s="145">
        <v>0</v>
      </c>
      <c r="AH88" s="119">
        <f t="shared" ref="AH88" si="72">+ROUND(AF88/$G$17,4)</f>
        <v>0</v>
      </c>
      <c r="AI88" s="117">
        <f t="shared" ref="AI88" si="73">(O88-AE88)</f>
        <v>37</v>
      </c>
      <c r="AJ88" s="120">
        <f t="shared" si="15"/>
        <v>54659582</v>
      </c>
      <c r="AM88" s="77" t="str">
        <f t="shared" ref="AM88:AM91" si="74">IF(AF88=0,"",AF88)</f>
        <v/>
      </c>
      <c r="AO88" s="121">
        <f t="shared" si="25"/>
        <v>0</v>
      </c>
    </row>
    <row r="89" spans="2:41" s="76" customFormat="1" ht="15" customHeight="1">
      <c r="B89" s="78"/>
      <c r="C89" s="134"/>
      <c r="D89" s="135"/>
      <c r="E89" s="135" t="s">
        <v>132</v>
      </c>
      <c r="F89" s="80"/>
      <c r="G89" s="81"/>
      <c r="H89" s="82"/>
      <c r="I89" s="136"/>
      <c r="J89" s="83"/>
      <c r="K89" s="84"/>
      <c r="L89" s="137"/>
      <c r="M89" s="138"/>
      <c r="N89" s="85"/>
      <c r="O89" s="138"/>
      <c r="P89" s="139"/>
      <c r="Q89" s="140"/>
      <c r="R89" s="141"/>
      <c r="S89" s="140"/>
      <c r="T89" s="141"/>
      <c r="U89" s="140"/>
      <c r="V89" s="141"/>
      <c r="W89" s="140"/>
      <c r="X89" s="141"/>
      <c r="Y89" s="140"/>
      <c r="Z89" s="141"/>
      <c r="AA89" s="140"/>
      <c r="AB89" s="141"/>
      <c r="AC89" s="140"/>
      <c r="AD89" s="141"/>
      <c r="AE89" s="140"/>
      <c r="AF89" s="141"/>
      <c r="AG89" s="88"/>
      <c r="AH89" s="89"/>
      <c r="AI89" s="85"/>
      <c r="AJ89" s="142"/>
      <c r="AM89" s="77">
        <v>1</v>
      </c>
      <c r="AO89" s="121"/>
    </row>
    <row r="90" spans="2:41" s="76" customFormat="1" ht="15" customHeight="1">
      <c r="B90" s="91"/>
      <c r="C90" s="92"/>
      <c r="D90" s="92"/>
      <c r="E90" s="94" t="s">
        <v>133</v>
      </c>
      <c r="F90" s="92"/>
      <c r="G90" s="95"/>
      <c r="H90" s="96"/>
      <c r="I90" s="123"/>
      <c r="J90" s="97"/>
      <c r="K90" s="98"/>
      <c r="L90" s="124"/>
      <c r="M90" s="125"/>
      <c r="N90" s="99"/>
      <c r="O90" s="125"/>
      <c r="P90" s="126"/>
      <c r="Q90" s="127"/>
      <c r="R90" s="128"/>
      <c r="S90" s="127"/>
      <c r="T90" s="128"/>
      <c r="U90" s="127"/>
      <c r="V90" s="128"/>
      <c r="W90" s="127"/>
      <c r="X90" s="128"/>
      <c r="Y90" s="127"/>
      <c r="Z90" s="128"/>
      <c r="AA90" s="127"/>
      <c r="AB90" s="128"/>
      <c r="AC90" s="127"/>
      <c r="AD90" s="128"/>
      <c r="AE90" s="127"/>
      <c r="AF90" s="128"/>
      <c r="AG90" s="102"/>
      <c r="AH90" s="103"/>
      <c r="AI90" s="99"/>
      <c r="AJ90" s="129"/>
      <c r="AM90" s="77">
        <v>1</v>
      </c>
      <c r="AO90" s="121"/>
    </row>
    <row r="91" spans="2:41" ht="15" hidden="1" customHeight="1">
      <c r="B91" s="130">
        <v>16669</v>
      </c>
      <c r="C91" s="130" t="s">
        <v>68</v>
      </c>
      <c r="D91" s="107"/>
      <c r="E91" s="108"/>
      <c r="F91" s="109"/>
      <c r="G91" s="143" t="s">
        <v>134</v>
      </c>
      <c r="H91" s="130" t="s">
        <v>70</v>
      </c>
      <c r="I91" s="131">
        <v>328.9</v>
      </c>
      <c r="J91" s="132">
        <v>412242</v>
      </c>
      <c r="K91" s="114">
        <f t="shared" ref="K91" si="75">ROUND(I91*J91,0)</f>
        <v>135586394</v>
      </c>
      <c r="L91" s="115">
        <f>('[2]07-171 Capilla'!L91+'[2]07-106 Carbonel'!L91+'[2]07-382 Brasil'!L91+'[2]07-408 Porvenir'!L91)</f>
        <v>0</v>
      </c>
      <c r="M91" s="116">
        <f>(L91-I91)</f>
        <v>-328.9</v>
      </c>
      <c r="N91" s="114">
        <f>ROUND(M91*J91,0)</f>
        <v>-135586394</v>
      </c>
      <c r="O91" s="116">
        <f t="shared" ref="O91" si="76">(I91+M91)</f>
        <v>0</v>
      </c>
      <c r="P91" s="113">
        <f t="shared" si="4"/>
        <v>0</v>
      </c>
      <c r="Q91" s="117">
        <f>('[2]07-171 Capilla'!Q91+'[2]07-106 Carbonel'!Q91+'[2]07-382 Brasil'!Q91+'[2]07-408 Porvenir'!Q91)</f>
        <v>0</v>
      </c>
      <c r="R91" s="118">
        <f t="shared" si="5"/>
        <v>0</v>
      </c>
      <c r="S91" s="117">
        <f>('[2]07-171 Capilla'!S91+'[2]07-106 Carbonel'!S91+'[2]07-382 Brasil'!S91+'[2]07-408 Porvenir'!S91)</f>
        <v>0</v>
      </c>
      <c r="T91" s="118">
        <f t="shared" si="6"/>
        <v>0</v>
      </c>
      <c r="U91" s="117">
        <f>('[2]07-171 Capilla'!U91+'[2]07-106 Carbonel'!U91+'[2]07-382 Brasil'!U91+'[2]07-408 Porvenir'!U91)</f>
        <v>0</v>
      </c>
      <c r="V91" s="118">
        <f t="shared" si="7"/>
        <v>0</v>
      </c>
      <c r="W91" s="117">
        <f>('[2]07-171 Capilla'!W91+'[2]07-106 Carbonel'!W91+'[2]07-382 Brasil'!W91+'[2]07-408 Porvenir'!W91)</f>
        <v>0</v>
      </c>
      <c r="X91" s="118">
        <f t="shared" si="8"/>
        <v>0</v>
      </c>
      <c r="Y91" s="117">
        <f>('[2]07-171 Capilla'!Y91+'[2]07-106 Carbonel'!Y91+'[2]07-382 Brasil'!Y91+'[2]07-408 Porvenir'!Y91)</f>
        <v>0</v>
      </c>
      <c r="Z91" s="118">
        <f t="shared" si="9"/>
        <v>0</v>
      </c>
      <c r="AA91" s="117">
        <f>('[2]07-171 Capilla'!AA91+'[2]07-106 Carbonel'!AA91+'[2]07-382 Brasil'!AA91+'[2]07-408 Porvenir'!AA91)</f>
        <v>0</v>
      </c>
      <c r="AB91" s="118">
        <f t="shared" si="10"/>
        <v>0</v>
      </c>
      <c r="AC91" s="117">
        <f>('[2]07-171 Capilla'!AC91+'[2]07-106 Carbonel'!AC91+'[2]07-382 Brasil'!AC91+'[2]07-408 Porvenir'!AC91)</f>
        <v>0</v>
      </c>
      <c r="AD91" s="118">
        <f t="shared" si="11"/>
        <v>0</v>
      </c>
      <c r="AE91" s="117">
        <f t="shared" si="12"/>
        <v>0</v>
      </c>
      <c r="AF91" s="118">
        <f t="shared" si="13"/>
        <v>0</v>
      </c>
      <c r="AG91" s="119">
        <v>0</v>
      </c>
      <c r="AH91" s="119">
        <f>+ROUND(AF91/$G$17,4)</f>
        <v>0</v>
      </c>
      <c r="AI91" s="117">
        <f t="shared" ref="AI91" si="77">(O91-AE91)</f>
        <v>0</v>
      </c>
      <c r="AJ91" s="120">
        <f t="shared" si="15"/>
        <v>0</v>
      </c>
      <c r="AM91" s="77" t="str">
        <f t="shared" si="74"/>
        <v/>
      </c>
      <c r="AO91" s="121">
        <f t="shared" si="25"/>
        <v>0</v>
      </c>
    </row>
    <row r="92" spans="2:41" s="76" customFormat="1" ht="15" customHeight="1">
      <c r="B92" s="78"/>
      <c r="C92" s="134"/>
      <c r="D92" s="135"/>
      <c r="E92" s="135" t="s">
        <v>135</v>
      </c>
      <c r="F92" s="80"/>
      <c r="G92" s="81"/>
      <c r="H92" s="82"/>
      <c r="I92" s="136"/>
      <c r="J92" s="83"/>
      <c r="K92" s="84"/>
      <c r="L92" s="137"/>
      <c r="M92" s="138"/>
      <c r="N92" s="85"/>
      <c r="O92" s="138"/>
      <c r="P92" s="139"/>
      <c r="Q92" s="140"/>
      <c r="R92" s="141"/>
      <c r="S92" s="140"/>
      <c r="T92" s="141"/>
      <c r="U92" s="140"/>
      <c r="V92" s="141"/>
      <c r="W92" s="140"/>
      <c r="X92" s="141"/>
      <c r="Y92" s="140"/>
      <c r="Z92" s="141"/>
      <c r="AA92" s="140"/>
      <c r="AB92" s="141"/>
      <c r="AC92" s="140"/>
      <c r="AD92" s="141"/>
      <c r="AE92" s="140"/>
      <c r="AF92" s="141"/>
      <c r="AG92" s="88"/>
      <c r="AH92" s="89"/>
      <c r="AI92" s="85"/>
      <c r="AJ92" s="142"/>
      <c r="AM92" s="77">
        <v>1</v>
      </c>
      <c r="AO92" s="121"/>
    </row>
    <row r="93" spans="2:41" s="76" customFormat="1" ht="15" customHeight="1">
      <c r="B93" s="91"/>
      <c r="C93" s="92"/>
      <c r="D93" s="92"/>
      <c r="E93" s="94" t="s">
        <v>136</v>
      </c>
      <c r="F93" s="92"/>
      <c r="G93" s="95"/>
      <c r="H93" s="96"/>
      <c r="I93" s="123"/>
      <c r="J93" s="97"/>
      <c r="K93" s="98"/>
      <c r="L93" s="124"/>
      <c r="M93" s="125"/>
      <c r="N93" s="99"/>
      <c r="O93" s="125"/>
      <c r="P93" s="126"/>
      <c r="Q93" s="127"/>
      <c r="R93" s="128"/>
      <c r="S93" s="127"/>
      <c r="T93" s="128"/>
      <c r="U93" s="127"/>
      <c r="V93" s="128"/>
      <c r="W93" s="127"/>
      <c r="X93" s="128"/>
      <c r="Y93" s="127"/>
      <c r="Z93" s="128"/>
      <c r="AA93" s="127"/>
      <c r="AB93" s="128"/>
      <c r="AC93" s="127"/>
      <c r="AD93" s="128"/>
      <c r="AE93" s="127"/>
      <c r="AF93" s="128"/>
      <c r="AG93" s="102"/>
      <c r="AH93" s="103"/>
      <c r="AI93" s="99"/>
      <c r="AJ93" s="129"/>
      <c r="AM93" s="77">
        <v>1</v>
      </c>
      <c r="AO93" s="121"/>
    </row>
    <row r="94" spans="2:41" ht="15" hidden="1" customHeight="1">
      <c r="B94" s="130">
        <v>10115</v>
      </c>
      <c r="C94" s="130" t="s">
        <v>68</v>
      </c>
      <c r="D94" s="107"/>
      <c r="E94" s="108"/>
      <c r="F94" s="109"/>
      <c r="G94" s="133" t="s">
        <v>137</v>
      </c>
      <c r="H94" s="130" t="s">
        <v>70</v>
      </c>
      <c r="I94" s="131">
        <v>835.6</v>
      </c>
      <c r="J94" s="132">
        <v>8402</v>
      </c>
      <c r="K94" s="114">
        <f t="shared" ref="K94" si="78">ROUND(I94*J94,0)</f>
        <v>7020711</v>
      </c>
      <c r="L94" s="115">
        <f>('[2]07-171 Capilla'!L94+'[2]07-106 Carbonel'!L94+'[2]07-382 Brasil'!L94+'[2]07-408 Porvenir'!L94)</f>
        <v>0</v>
      </c>
      <c r="M94" s="116">
        <f>(L94-I94)</f>
        <v>-835.6</v>
      </c>
      <c r="N94" s="114">
        <f>ROUND(M94*J94,0)</f>
        <v>-7020711</v>
      </c>
      <c r="O94" s="116">
        <f t="shared" ref="O94" si="79">(I94+M94)</f>
        <v>0</v>
      </c>
      <c r="P94" s="113">
        <f t="shared" ref="P94:P157" si="80">ROUND((I94+M94)*J94,0)</f>
        <v>0</v>
      </c>
      <c r="Q94" s="117">
        <f>('[2]07-171 Capilla'!Q94+'[2]07-106 Carbonel'!Q94+'[2]07-382 Brasil'!Q94+'[2]07-408 Porvenir'!Q94)</f>
        <v>0</v>
      </c>
      <c r="R94" s="118">
        <f t="shared" ref="R94:R157" si="81">ROUND((Q94*$J94),0)</f>
        <v>0</v>
      </c>
      <c r="S94" s="117">
        <f>('[2]07-171 Capilla'!S94+'[2]07-106 Carbonel'!S94+'[2]07-382 Brasil'!S94+'[2]07-408 Porvenir'!S94)</f>
        <v>0</v>
      </c>
      <c r="T94" s="118">
        <f t="shared" ref="T94:T157" si="82">ROUND((S94*$J94),0)</f>
        <v>0</v>
      </c>
      <c r="U94" s="117">
        <f>('[2]07-171 Capilla'!U94+'[2]07-106 Carbonel'!U94+'[2]07-382 Brasil'!U94+'[2]07-408 Porvenir'!U94)</f>
        <v>0</v>
      </c>
      <c r="V94" s="118">
        <f t="shared" ref="V94:V157" si="83">ROUND((U94*$J94),0)</f>
        <v>0</v>
      </c>
      <c r="W94" s="117">
        <f>('[2]07-171 Capilla'!W94+'[2]07-106 Carbonel'!W94+'[2]07-382 Brasil'!W94+'[2]07-408 Porvenir'!W94)</f>
        <v>0</v>
      </c>
      <c r="X94" s="118">
        <f t="shared" ref="X94:X157" si="84">ROUND((W94*$J94),0)</f>
        <v>0</v>
      </c>
      <c r="Y94" s="117">
        <f>('[2]07-171 Capilla'!Y94+'[2]07-106 Carbonel'!Y94+'[2]07-382 Brasil'!Y94+'[2]07-408 Porvenir'!Y94)</f>
        <v>0</v>
      </c>
      <c r="Z94" s="118">
        <f t="shared" ref="Z94:Z157" si="85">ROUND((Y94*$J94),0)</f>
        <v>0</v>
      </c>
      <c r="AA94" s="117">
        <f>('[2]07-171 Capilla'!AA94+'[2]07-106 Carbonel'!AA94+'[2]07-382 Brasil'!AA94+'[2]07-408 Porvenir'!AA94)</f>
        <v>0</v>
      </c>
      <c r="AB94" s="118">
        <f t="shared" ref="AB94:AB157" si="86">ROUND((AA94*$J94),0)</f>
        <v>0</v>
      </c>
      <c r="AC94" s="117">
        <f>('[2]07-171 Capilla'!AC94+'[2]07-106 Carbonel'!AC94+'[2]07-382 Brasil'!AC94+'[2]07-408 Porvenir'!AC94)</f>
        <v>0</v>
      </c>
      <c r="AD94" s="118">
        <f t="shared" ref="AD94:AD157" si="87">ROUND((AC94*$J94),0)</f>
        <v>0</v>
      </c>
      <c r="AE94" s="117">
        <f t="shared" ref="AE94:AE157" si="88">(Q94+S94+U94+W94+Y94+AA94+AC94)</f>
        <v>0</v>
      </c>
      <c r="AF94" s="118">
        <f t="shared" ref="AF94:AF157" si="89">ROUND((AE94*$J94),0)</f>
        <v>0</v>
      </c>
      <c r="AG94" s="119">
        <v>0</v>
      </c>
      <c r="AH94" s="119">
        <f t="shared" ref="AH94" si="90">+ROUND(AF94/$G$17,4)</f>
        <v>0</v>
      </c>
      <c r="AI94" s="117">
        <f t="shared" ref="AI94" si="91">(O94-AE94)</f>
        <v>0</v>
      </c>
      <c r="AJ94" s="120">
        <f t="shared" ref="AJ94:AJ157" si="92">ROUND((AI94*$J94),0)</f>
        <v>0</v>
      </c>
      <c r="AM94" s="77" t="str">
        <f t="shared" ref="AM94" si="93">IF(AF94=0,"",AF94)</f>
        <v/>
      </c>
      <c r="AO94" s="121">
        <f t="shared" ref="AO94:AO154" si="94">(L94-(AE94+AI94))</f>
        <v>0</v>
      </c>
    </row>
    <row r="95" spans="2:41" s="76" customFormat="1" ht="15" customHeight="1">
      <c r="B95" s="78"/>
      <c r="C95" s="134"/>
      <c r="D95" s="135"/>
      <c r="E95" s="135" t="s">
        <v>138</v>
      </c>
      <c r="F95" s="80"/>
      <c r="G95" s="81"/>
      <c r="H95" s="82"/>
      <c r="I95" s="136"/>
      <c r="J95" s="83"/>
      <c r="K95" s="84"/>
      <c r="L95" s="137"/>
      <c r="M95" s="138"/>
      <c r="N95" s="85"/>
      <c r="O95" s="138"/>
      <c r="P95" s="139"/>
      <c r="Q95" s="140"/>
      <c r="R95" s="141"/>
      <c r="S95" s="140"/>
      <c r="T95" s="141"/>
      <c r="U95" s="140"/>
      <c r="V95" s="141"/>
      <c r="W95" s="140"/>
      <c r="X95" s="141"/>
      <c r="Y95" s="140"/>
      <c r="Z95" s="141"/>
      <c r="AA95" s="140"/>
      <c r="AB95" s="141"/>
      <c r="AC95" s="140"/>
      <c r="AD95" s="141"/>
      <c r="AE95" s="140"/>
      <c r="AF95" s="141"/>
      <c r="AG95" s="88"/>
      <c r="AH95" s="89"/>
      <c r="AI95" s="85"/>
      <c r="AJ95" s="142"/>
      <c r="AM95" s="77">
        <v>1</v>
      </c>
      <c r="AO95" s="121"/>
    </row>
    <row r="96" spans="2:41" s="76" customFormat="1" ht="15" customHeight="1">
      <c r="B96" s="91"/>
      <c r="C96" s="92"/>
      <c r="D96" s="92"/>
      <c r="E96" s="94" t="s">
        <v>139</v>
      </c>
      <c r="F96" s="92"/>
      <c r="G96" s="95"/>
      <c r="H96" s="96"/>
      <c r="I96" s="123"/>
      <c r="J96" s="97"/>
      <c r="K96" s="98"/>
      <c r="L96" s="124"/>
      <c r="M96" s="125"/>
      <c r="N96" s="99"/>
      <c r="O96" s="125"/>
      <c r="P96" s="126"/>
      <c r="Q96" s="127"/>
      <c r="R96" s="128"/>
      <c r="S96" s="127"/>
      <c r="T96" s="128"/>
      <c r="U96" s="127"/>
      <c r="V96" s="128"/>
      <c r="W96" s="127"/>
      <c r="X96" s="128"/>
      <c r="Y96" s="127"/>
      <c r="Z96" s="128"/>
      <c r="AA96" s="127"/>
      <c r="AB96" s="128"/>
      <c r="AC96" s="127"/>
      <c r="AD96" s="128"/>
      <c r="AE96" s="127"/>
      <c r="AF96" s="128"/>
      <c r="AG96" s="102"/>
      <c r="AH96" s="103"/>
      <c r="AI96" s="99"/>
      <c r="AJ96" s="129"/>
      <c r="AM96" s="77">
        <v>1</v>
      </c>
      <c r="AO96" s="121"/>
    </row>
    <row r="97" spans="2:41" ht="15" customHeight="1">
      <c r="B97" s="130">
        <v>12541</v>
      </c>
      <c r="C97" s="130" t="s">
        <v>68</v>
      </c>
      <c r="D97" s="107"/>
      <c r="E97" s="108"/>
      <c r="F97" s="109"/>
      <c r="G97" s="143" t="s">
        <v>140</v>
      </c>
      <c r="H97" s="130" t="s">
        <v>70</v>
      </c>
      <c r="I97" s="131">
        <v>748.4</v>
      </c>
      <c r="J97" s="132">
        <v>50084</v>
      </c>
      <c r="K97" s="114">
        <f t="shared" ref="K97:K99" si="95">ROUND(I97*J97,0)</f>
        <v>37482866</v>
      </c>
      <c r="L97" s="115">
        <f>('[2]07-171 Capilla'!L97+'[2]07-106 Carbonel'!L97+'[2]07-382 Brasil'!L97+'[2]07-408 Porvenir'!L97)</f>
        <v>903.17</v>
      </c>
      <c r="M97" s="116">
        <f>(L97-I97)</f>
        <v>154.76999999999998</v>
      </c>
      <c r="N97" s="114">
        <f>ROUND(M97*J97,0)</f>
        <v>7751501</v>
      </c>
      <c r="O97" s="116">
        <f t="shared" ref="O97:O99" si="96">(I97+M97)</f>
        <v>903.17</v>
      </c>
      <c r="P97" s="113">
        <f t="shared" si="80"/>
        <v>45234366</v>
      </c>
      <c r="Q97" s="117">
        <f>('[2]07-171 Capilla'!Q97+'[2]07-106 Carbonel'!Q97+'[2]07-382 Brasil'!Q97+'[2]07-408 Porvenir'!Q97)</f>
        <v>0</v>
      </c>
      <c r="R97" s="118">
        <f t="shared" si="81"/>
        <v>0</v>
      </c>
      <c r="S97" s="117">
        <f>('[2]07-171 Capilla'!S97+'[2]07-106 Carbonel'!S97+'[2]07-382 Brasil'!S97+'[2]07-408 Porvenir'!S97)</f>
        <v>0</v>
      </c>
      <c r="T97" s="118">
        <f t="shared" si="82"/>
        <v>0</v>
      </c>
      <c r="U97" s="117">
        <f>('[2]07-171 Capilla'!U97+'[2]07-106 Carbonel'!U97+'[2]07-382 Brasil'!U97+'[2]07-408 Porvenir'!U97)</f>
        <v>0</v>
      </c>
      <c r="V97" s="118">
        <f t="shared" si="83"/>
        <v>0</v>
      </c>
      <c r="W97" s="117">
        <f>('[2]07-171 Capilla'!W97+'[2]07-106 Carbonel'!W97+'[2]07-382 Brasil'!W97+'[2]07-408 Porvenir'!W97)</f>
        <v>0</v>
      </c>
      <c r="X97" s="118">
        <f t="shared" si="84"/>
        <v>0</v>
      </c>
      <c r="Y97" s="117">
        <f>('[2]07-171 Capilla'!Y97+'[2]07-106 Carbonel'!Y97+'[2]07-382 Brasil'!Y97+'[2]07-408 Porvenir'!Y97)</f>
        <v>225.5</v>
      </c>
      <c r="Z97" s="118">
        <f t="shared" si="85"/>
        <v>11293942</v>
      </c>
      <c r="AA97" s="117">
        <f>('[2]07-171 Capilla'!AA97+'[2]07-106 Carbonel'!AA97+'[2]07-382 Brasil'!AA97+'[2]07-408 Porvenir'!AA97)</f>
        <v>366.34</v>
      </c>
      <c r="AB97" s="118">
        <f t="shared" si="86"/>
        <v>18347773</v>
      </c>
      <c r="AC97" s="117">
        <f>('[2]07-171 Capilla'!AC97+'[2]07-106 Carbonel'!AC97+'[2]07-382 Brasil'!AC97+'[2]07-408 Porvenir'!AC97)</f>
        <v>0</v>
      </c>
      <c r="AD97" s="118">
        <f t="shared" si="87"/>
        <v>0</v>
      </c>
      <c r="AE97" s="117">
        <f t="shared" si="88"/>
        <v>591.83999999999992</v>
      </c>
      <c r="AF97" s="118">
        <f t="shared" si="89"/>
        <v>29641715</v>
      </c>
      <c r="AG97" s="119">
        <v>0</v>
      </c>
      <c r="AH97" s="119">
        <f>+ROUND(AF97/$G$17,4)</f>
        <v>7.1000000000000004E-3</v>
      </c>
      <c r="AI97" s="117">
        <f t="shared" ref="AI97:AI99" si="97">(O97-AE97)</f>
        <v>311.33000000000004</v>
      </c>
      <c r="AJ97" s="120">
        <f t="shared" si="92"/>
        <v>15592652</v>
      </c>
      <c r="AM97" s="77">
        <f t="shared" ref="AM97:AM116" si="98">IF(AF97=0,"",AF97)</f>
        <v>29641715</v>
      </c>
      <c r="AO97" s="121"/>
    </row>
    <row r="98" spans="2:41" ht="15" hidden="1" customHeight="1">
      <c r="B98" s="130">
        <v>10941</v>
      </c>
      <c r="C98" s="130" t="s">
        <v>68</v>
      </c>
      <c r="D98" s="107"/>
      <c r="E98" s="108"/>
      <c r="F98" s="109"/>
      <c r="G98" s="143" t="s">
        <v>141</v>
      </c>
      <c r="H98" s="130" t="s">
        <v>82</v>
      </c>
      <c r="I98" s="131">
        <v>1</v>
      </c>
      <c r="J98" s="132">
        <v>783695</v>
      </c>
      <c r="K98" s="114">
        <f t="shared" si="95"/>
        <v>783695</v>
      </c>
      <c r="L98" s="115">
        <f>('[2]07-171 Capilla'!L98+'[2]07-106 Carbonel'!L98+'[2]07-382 Brasil'!L98+'[2]07-408 Porvenir'!L98)</f>
        <v>0</v>
      </c>
      <c r="M98" s="116">
        <f t="shared" ref="M98:M99" si="99">(L98-I98)</f>
        <v>-1</v>
      </c>
      <c r="N98" s="114">
        <f t="shared" ref="N98:N99" si="100">ROUND(M98*J98,0)</f>
        <v>-783695</v>
      </c>
      <c r="O98" s="116">
        <f t="shared" si="96"/>
        <v>0</v>
      </c>
      <c r="P98" s="113">
        <f t="shared" si="80"/>
        <v>0</v>
      </c>
      <c r="Q98" s="117">
        <f>('[2]07-171 Capilla'!Q98+'[2]07-106 Carbonel'!Q98+'[2]07-382 Brasil'!Q98+'[2]07-408 Porvenir'!Q98)</f>
        <v>0</v>
      </c>
      <c r="R98" s="118">
        <f t="shared" si="81"/>
        <v>0</v>
      </c>
      <c r="S98" s="117">
        <f>('[2]07-171 Capilla'!S98+'[2]07-106 Carbonel'!S98+'[2]07-382 Brasil'!S98+'[2]07-408 Porvenir'!S98)</f>
        <v>0</v>
      </c>
      <c r="T98" s="118">
        <f t="shared" si="82"/>
        <v>0</v>
      </c>
      <c r="U98" s="117">
        <f>('[2]07-171 Capilla'!U98+'[2]07-106 Carbonel'!U98+'[2]07-382 Brasil'!U98+'[2]07-408 Porvenir'!U98)</f>
        <v>0</v>
      </c>
      <c r="V98" s="118">
        <f t="shared" si="83"/>
        <v>0</v>
      </c>
      <c r="W98" s="117">
        <f>('[2]07-171 Capilla'!W98+'[2]07-106 Carbonel'!W98+'[2]07-382 Brasil'!W98+'[2]07-408 Porvenir'!W98)</f>
        <v>0</v>
      </c>
      <c r="X98" s="118">
        <f t="shared" si="84"/>
        <v>0</v>
      </c>
      <c r="Y98" s="117">
        <f>('[2]07-171 Capilla'!Y98+'[2]07-106 Carbonel'!Y98+'[2]07-382 Brasil'!Y98+'[2]07-408 Porvenir'!Y98)</f>
        <v>0</v>
      </c>
      <c r="Z98" s="118">
        <f t="shared" si="85"/>
        <v>0</v>
      </c>
      <c r="AA98" s="117">
        <f>('[2]07-171 Capilla'!AA98+'[2]07-106 Carbonel'!AA98+'[2]07-382 Brasil'!AA98+'[2]07-408 Porvenir'!AA98)</f>
        <v>0</v>
      </c>
      <c r="AB98" s="118">
        <f t="shared" si="86"/>
        <v>0</v>
      </c>
      <c r="AC98" s="117">
        <f>('[2]07-171 Capilla'!AC98+'[2]07-106 Carbonel'!AC98+'[2]07-382 Brasil'!AC98+'[2]07-408 Porvenir'!AC98)</f>
        <v>0</v>
      </c>
      <c r="AD98" s="118">
        <f t="shared" si="87"/>
        <v>0</v>
      </c>
      <c r="AE98" s="117">
        <f t="shared" si="88"/>
        <v>0</v>
      </c>
      <c r="AF98" s="118">
        <f t="shared" si="89"/>
        <v>0</v>
      </c>
      <c r="AG98" s="119">
        <v>0</v>
      </c>
      <c r="AH98" s="119">
        <f t="shared" ref="AH98:AH99" si="101">+ROUND(AF98/$G$17,4)</f>
        <v>0</v>
      </c>
      <c r="AI98" s="117">
        <f t="shared" si="97"/>
        <v>0</v>
      </c>
      <c r="AJ98" s="120">
        <f t="shared" si="92"/>
        <v>0</v>
      </c>
      <c r="AM98" s="77" t="str">
        <f t="shared" si="98"/>
        <v/>
      </c>
      <c r="AO98" s="121">
        <f t="shared" si="94"/>
        <v>0</v>
      </c>
    </row>
    <row r="99" spans="2:41" ht="15" customHeight="1">
      <c r="B99" s="130">
        <v>10254</v>
      </c>
      <c r="C99" s="130" t="s">
        <v>68</v>
      </c>
      <c r="D99" s="107"/>
      <c r="E99" s="108"/>
      <c r="F99" s="109"/>
      <c r="G99" s="143" t="s">
        <v>142</v>
      </c>
      <c r="H99" s="130" t="s">
        <v>70</v>
      </c>
      <c r="I99" s="131">
        <v>102.5</v>
      </c>
      <c r="J99" s="132">
        <v>3695</v>
      </c>
      <c r="K99" s="114">
        <f t="shared" si="95"/>
        <v>378738</v>
      </c>
      <c r="L99" s="115">
        <f>('[2]07-171 Capilla'!L99+'[2]07-106 Carbonel'!L99+'[2]07-382 Brasil'!L99+'[2]07-408 Porvenir'!L99)</f>
        <v>700</v>
      </c>
      <c r="M99" s="116">
        <f t="shared" si="99"/>
        <v>597.5</v>
      </c>
      <c r="N99" s="114">
        <f t="shared" si="100"/>
        <v>2207763</v>
      </c>
      <c r="O99" s="116">
        <f t="shared" si="96"/>
        <v>700</v>
      </c>
      <c r="P99" s="113">
        <f t="shared" si="80"/>
        <v>2586500</v>
      </c>
      <c r="Q99" s="117">
        <f>('[2]07-171 Capilla'!Q99+'[2]07-106 Carbonel'!Q99+'[2]07-382 Brasil'!Q99+'[2]07-408 Porvenir'!Q99)</f>
        <v>0</v>
      </c>
      <c r="R99" s="118">
        <f t="shared" si="81"/>
        <v>0</v>
      </c>
      <c r="S99" s="117">
        <f>('[2]07-171 Capilla'!S99+'[2]07-106 Carbonel'!S99+'[2]07-382 Brasil'!S99+'[2]07-408 Porvenir'!S99)</f>
        <v>0</v>
      </c>
      <c r="T99" s="118">
        <f t="shared" si="82"/>
        <v>0</v>
      </c>
      <c r="U99" s="117">
        <f>('[2]07-171 Capilla'!U99+'[2]07-106 Carbonel'!U99+'[2]07-382 Brasil'!U99+'[2]07-408 Porvenir'!U99)</f>
        <v>0</v>
      </c>
      <c r="V99" s="118">
        <f t="shared" si="83"/>
        <v>0</v>
      </c>
      <c r="W99" s="117">
        <f>('[2]07-171 Capilla'!W99+'[2]07-106 Carbonel'!W99+'[2]07-382 Brasil'!W99+'[2]07-408 Porvenir'!W99)</f>
        <v>0</v>
      </c>
      <c r="X99" s="118">
        <f t="shared" si="84"/>
        <v>0</v>
      </c>
      <c r="Y99" s="117">
        <f>('[2]07-171 Capilla'!Y99+'[2]07-106 Carbonel'!Y99+'[2]07-382 Brasil'!Y99+'[2]07-408 Porvenir'!Y99)</f>
        <v>0</v>
      </c>
      <c r="Z99" s="118">
        <f t="shared" si="85"/>
        <v>0</v>
      </c>
      <c r="AA99" s="117">
        <f>('[2]07-171 Capilla'!AA99+'[2]07-106 Carbonel'!AA99+'[2]07-382 Brasil'!AA99+'[2]07-408 Porvenir'!AA99)</f>
        <v>700</v>
      </c>
      <c r="AB99" s="118">
        <f t="shared" si="86"/>
        <v>2586500</v>
      </c>
      <c r="AC99" s="117">
        <f>('[2]07-171 Capilla'!AC99+'[2]07-106 Carbonel'!AC99+'[2]07-382 Brasil'!AC99+'[2]07-408 Porvenir'!AC99)</f>
        <v>0</v>
      </c>
      <c r="AD99" s="118">
        <f t="shared" si="87"/>
        <v>0</v>
      </c>
      <c r="AE99" s="117">
        <f t="shared" si="88"/>
        <v>700</v>
      </c>
      <c r="AF99" s="118">
        <f t="shared" si="89"/>
        <v>2586500</v>
      </c>
      <c r="AG99" s="119">
        <v>0</v>
      </c>
      <c r="AH99" s="119">
        <f t="shared" si="101"/>
        <v>5.9999999999999995E-4</v>
      </c>
      <c r="AI99" s="117">
        <f t="shared" si="97"/>
        <v>0</v>
      </c>
      <c r="AJ99" s="120">
        <f t="shared" si="92"/>
        <v>0</v>
      </c>
      <c r="AM99" s="77">
        <f t="shared" si="98"/>
        <v>2586500</v>
      </c>
      <c r="AO99" s="121"/>
    </row>
    <row r="100" spans="2:41" s="76" customFormat="1" ht="15" customHeight="1">
      <c r="B100" s="78"/>
      <c r="C100" s="134"/>
      <c r="D100" s="135"/>
      <c r="E100" s="135" t="s">
        <v>143</v>
      </c>
      <c r="F100" s="80"/>
      <c r="G100" s="81"/>
      <c r="H100" s="82"/>
      <c r="I100" s="136"/>
      <c r="J100" s="83"/>
      <c r="K100" s="84"/>
      <c r="L100" s="137"/>
      <c r="M100" s="138"/>
      <c r="N100" s="85"/>
      <c r="O100" s="138"/>
      <c r="P100" s="139"/>
      <c r="Q100" s="140"/>
      <c r="R100" s="141"/>
      <c r="S100" s="140"/>
      <c r="T100" s="141"/>
      <c r="U100" s="140"/>
      <c r="V100" s="141"/>
      <c r="W100" s="140"/>
      <c r="X100" s="141"/>
      <c r="Y100" s="140"/>
      <c r="Z100" s="141"/>
      <c r="AA100" s="140"/>
      <c r="AB100" s="141"/>
      <c r="AC100" s="140"/>
      <c r="AD100" s="141"/>
      <c r="AE100" s="140"/>
      <c r="AF100" s="141"/>
      <c r="AG100" s="88"/>
      <c r="AH100" s="89"/>
      <c r="AI100" s="85"/>
      <c r="AJ100" s="142"/>
      <c r="AM100" s="77">
        <v>1</v>
      </c>
      <c r="AO100" s="121"/>
    </row>
    <row r="101" spans="2:41" s="76" customFormat="1" ht="15" customHeight="1">
      <c r="B101" s="91"/>
      <c r="C101" s="92"/>
      <c r="D101" s="92"/>
      <c r="E101" s="94" t="s">
        <v>144</v>
      </c>
      <c r="F101" s="92"/>
      <c r="G101" s="95"/>
      <c r="H101" s="96"/>
      <c r="I101" s="123"/>
      <c r="J101" s="97"/>
      <c r="K101" s="98"/>
      <c r="L101" s="124"/>
      <c r="M101" s="125"/>
      <c r="N101" s="99"/>
      <c r="O101" s="125"/>
      <c r="P101" s="126"/>
      <c r="Q101" s="127"/>
      <c r="R101" s="128"/>
      <c r="S101" s="127"/>
      <c r="T101" s="128"/>
      <c r="U101" s="127"/>
      <c r="V101" s="128"/>
      <c r="W101" s="127"/>
      <c r="X101" s="128"/>
      <c r="Y101" s="127"/>
      <c r="Z101" s="128"/>
      <c r="AA101" s="127"/>
      <c r="AB101" s="128"/>
      <c r="AC101" s="127"/>
      <c r="AD101" s="128"/>
      <c r="AE101" s="127"/>
      <c r="AF101" s="128"/>
      <c r="AG101" s="102"/>
      <c r="AH101" s="103"/>
      <c r="AI101" s="99"/>
      <c r="AJ101" s="129"/>
      <c r="AM101" s="77">
        <v>1</v>
      </c>
      <c r="AO101" s="121"/>
    </row>
    <row r="102" spans="2:41" ht="15" hidden="1" customHeight="1">
      <c r="B102" s="130">
        <v>12671</v>
      </c>
      <c r="C102" s="130" t="s">
        <v>68</v>
      </c>
      <c r="D102" s="107"/>
      <c r="E102" s="108"/>
      <c r="F102" s="109"/>
      <c r="G102" s="143" t="s">
        <v>145</v>
      </c>
      <c r="H102" s="130" t="s">
        <v>70</v>
      </c>
      <c r="I102" s="131">
        <v>2312.6999999999998</v>
      </c>
      <c r="J102" s="132">
        <v>15703</v>
      </c>
      <c r="K102" s="114">
        <f t="shared" ref="K102:K108" si="102">ROUND(I102*J102,0)</f>
        <v>36316328</v>
      </c>
      <c r="L102" s="115">
        <f>('[2]07-171 Capilla'!L102+'[2]07-106 Carbonel'!L102+'[2]07-382 Brasil'!L102+'[2]07-408 Porvenir'!L102)</f>
        <v>3106</v>
      </c>
      <c r="M102" s="116">
        <f>(L102-I102)</f>
        <v>793.30000000000018</v>
      </c>
      <c r="N102" s="114">
        <f>ROUND(M102*J102,0)</f>
        <v>12457190</v>
      </c>
      <c r="O102" s="116">
        <f t="shared" ref="O102:O112" si="103">(I102+M102)</f>
        <v>3106</v>
      </c>
      <c r="P102" s="113">
        <f t="shared" si="80"/>
        <v>48773518</v>
      </c>
      <c r="Q102" s="117">
        <f>('[2]07-171 Capilla'!Q102+'[2]07-106 Carbonel'!Q102+'[2]07-382 Brasil'!Q102+'[2]07-408 Porvenir'!Q102)</f>
        <v>0</v>
      </c>
      <c r="R102" s="118">
        <f t="shared" si="81"/>
        <v>0</v>
      </c>
      <c r="S102" s="117">
        <f>('[2]07-171 Capilla'!S102+'[2]07-106 Carbonel'!S102+'[2]07-382 Brasil'!S102+'[2]07-408 Porvenir'!S102)</f>
        <v>0</v>
      </c>
      <c r="T102" s="118">
        <f t="shared" si="82"/>
        <v>0</v>
      </c>
      <c r="U102" s="117">
        <f>('[2]07-171 Capilla'!U102+'[2]07-106 Carbonel'!U102+'[2]07-382 Brasil'!U102+'[2]07-408 Porvenir'!U102)</f>
        <v>0</v>
      </c>
      <c r="V102" s="118">
        <f t="shared" si="83"/>
        <v>0</v>
      </c>
      <c r="W102" s="117">
        <f>('[2]07-171 Capilla'!W102+'[2]07-106 Carbonel'!W102+'[2]07-382 Brasil'!W102+'[2]07-408 Porvenir'!W102)</f>
        <v>0</v>
      </c>
      <c r="X102" s="118">
        <f t="shared" si="84"/>
        <v>0</v>
      </c>
      <c r="Y102" s="117">
        <f>('[2]07-171 Capilla'!Y102+'[2]07-106 Carbonel'!Y102+'[2]07-382 Brasil'!Y102+'[2]07-408 Porvenir'!Y102)</f>
        <v>0</v>
      </c>
      <c r="Z102" s="118">
        <f t="shared" si="85"/>
        <v>0</v>
      </c>
      <c r="AA102" s="117">
        <f>('[2]07-171 Capilla'!AA102+'[2]07-106 Carbonel'!AA102+'[2]07-382 Brasil'!AA102+'[2]07-408 Porvenir'!AA102)</f>
        <v>0</v>
      </c>
      <c r="AB102" s="118">
        <f t="shared" si="86"/>
        <v>0</v>
      </c>
      <c r="AC102" s="117">
        <f>('[2]07-171 Capilla'!AC102+'[2]07-106 Carbonel'!AC102+'[2]07-382 Brasil'!AC102+'[2]07-408 Porvenir'!AC102)</f>
        <v>0</v>
      </c>
      <c r="AD102" s="118">
        <f t="shared" si="87"/>
        <v>0</v>
      </c>
      <c r="AE102" s="117">
        <f t="shared" si="88"/>
        <v>0</v>
      </c>
      <c r="AF102" s="118">
        <f t="shared" si="89"/>
        <v>0</v>
      </c>
      <c r="AG102" s="119">
        <v>0</v>
      </c>
      <c r="AH102" s="119">
        <f t="shared" ref="AH102:AH108" si="104">+ROUND(AF102/$G$17,4)</f>
        <v>0</v>
      </c>
      <c r="AI102" s="117">
        <f t="shared" ref="AI102:AI108" si="105">(O102-AE102)</f>
        <v>3106</v>
      </c>
      <c r="AJ102" s="120">
        <f t="shared" si="92"/>
        <v>48773518</v>
      </c>
      <c r="AM102" s="77" t="str">
        <f t="shared" si="98"/>
        <v/>
      </c>
      <c r="AO102" s="121">
        <f t="shared" si="94"/>
        <v>0</v>
      </c>
    </row>
    <row r="103" spans="2:41" ht="15" hidden="1" customHeight="1">
      <c r="B103" s="130">
        <v>11246</v>
      </c>
      <c r="C103" s="130" t="s">
        <v>68</v>
      </c>
      <c r="D103" s="107"/>
      <c r="E103" s="108"/>
      <c r="F103" s="109"/>
      <c r="G103" s="143" t="s">
        <v>146</v>
      </c>
      <c r="H103" s="130" t="s">
        <v>82</v>
      </c>
      <c r="I103" s="131">
        <v>29</v>
      </c>
      <c r="J103" s="132">
        <v>201237</v>
      </c>
      <c r="K103" s="114">
        <f t="shared" si="102"/>
        <v>5835873</v>
      </c>
      <c r="L103" s="115">
        <f>('[2]07-171 Capilla'!L103+'[2]07-106 Carbonel'!L103+'[2]07-382 Brasil'!L103+'[2]07-408 Porvenir'!L103)</f>
        <v>19</v>
      </c>
      <c r="M103" s="116">
        <f t="shared" ref="M103:M108" si="106">(L103-I103)</f>
        <v>-10</v>
      </c>
      <c r="N103" s="114">
        <f t="shared" ref="N103:N108" si="107">ROUND(M103*J103,0)</f>
        <v>-2012370</v>
      </c>
      <c r="O103" s="116">
        <f t="shared" si="103"/>
        <v>19</v>
      </c>
      <c r="P103" s="113">
        <f t="shared" si="80"/>
        <v>3823503</v>
      </c>
      <c r="Q103" s="117">
        <f>('[2]07-171 Capilla'!Q103+'[2]07-106 Carbonel'!Q103+'[2]07-382 Brasil'!Q103+'[2]07-408 Porvenir'!Q103)</f>
        <v>0</v>
      </c>
      <c r="R103" s="118">
        <f t="shared" si="81"/>
        <v>0</v>
      </c>
      <c r="S103" s="117">
        <f>('[2]07-171 Capilla'!S103+'[2]07-106 Carbonel'!S103+'[2]07-382 Brasil'!S103+'[2]07-408 Porvenir'!S103)</f>
        <v>0</v>
      </c>
      <c r="T103" s="118">
        <f t="shared" si="82"/>
        <v>0</v>
      </c>
      <c r="U103" s="117">
        <f>('[2]07-171 Capilla'!U103+'[2]07-106 Carbonel'!U103+'[2]07-382 Brasil'!U103+'[2]07-408 Porvenir'!U103)</f>
        <v>0</v>
      </c>
      <c r="V103" s="118">
        <f t="shared" si="83"/>
        <v>0</v>
      </c>
      <c r="W103" s="117">
        <f>('[2]07-171 Capilla'!W103+'[2]07-106 Carbonel'!W103+'[2]07-382 Brasil'!W103+'[2]07-408 Porvenir'!W103)</f>
        <v>0</v>
      </c>
      <c r="X103" s="118">
        <f t="shared" si="84"/>
        <v>0</v>
      </c>
      <c r="Y103" s="117">
        <f>('[2]07-171 Capilla'!Y103+'[2]07-106 Carbonel'!Y103+'[2]07-382 Brasil'!Y103+'[2]07-408 Porvenir'!Y103)</f>
        <v>0</v>
      </c>
      <c r="Z103" s="118">
        <f t="shared" si="85"/>
        <v>0</v>
      </c>
      <c r="AA103" s="117">
        <f>('[2]07-171 Capilla'!AA103+'[2]07-106 Carbonel'!AA103+'[2]07-382 Brasil'!AA103+'[2]07-408 Porvenir'!AA103)</f>
        <v>0</v>
      </c>
      <c r="AB103" s="118">
        <f t="shared" si="86"/>
        <v>0</v>
      </c>
      <c r="AC103" s="117">
        <f>('[2]07-171 Capilla'!AC103+'[2]07-106 Carbonel'!AC103+'[2]07-382 Brasil'!AC103+'[2]07-408 Porvenir'!AC103)</f>
        <v>0</v>
      </c>
      <c r="AD103" s="118">
        <f t="shared" si="87"/>
        <v>0</v>
      </c>
      <c r="AE103" s="117">
        <f t="shared" si="88"/>
        <v>0</v>
      </c>
      <c r="AF103" s="118">
        <f t="shared" si="89"/>
        <v>0</v>
      </c>
      <c r="AG103" s="119">
        <v>0</v>
      </c>
      <c r="AH103" s="119">
        <f t="shared" si="104"/>
        <v>0</v>
      </c>
      <c r="AI103" s="117">
        <f t="shared" si="105"/>
        <v>19</v>
      </c>
      <c r="AJ103" s="120">
        <f t="shared" si="92"/>
        <v>3823503</v>
      </c>
      <c r="AM103" s="77" t="str">
        <f t="shared" si="98"/>
        <v/>
      </c>
      <c r="AO103" s="121">
        <f t="shared" si="94"/>
        <v>0</v>
      </c>
    </row>
    <row r="104" spans="2:41" ht="15" hidden="1" customHeight="1">
      <c r="B104" s="130">
        <v>11316</v>
      </c>
      <c r="C104" s="130" t="s">
        <v>68</v>
      </c>
      <c r="D104" s="107"/>
      <c r="E104" s="108"/>
      <c r="F104" s="109"/>
      <c r="G104" s="143" t="s">
        <v>147</v>
      </c>
      <c r="H104" s="130" t="s">
        <v>82</v>
      </c>
      <c r="I104" s="131">
        <v>11</v>
      </c>
      <c r="J104" s="132">
        <v>196734</v>
      </c>
      <c r="K104" s="114">
        <f t="shared" si="102"/>
        <v>2164074</v>
      </c>
      <c r="L104" s="115">
        <f>('[2]07-171 Capilla'!L104+'[2]07-106 Carbonel'!L104+'[2]07-382 Brasil'!L104+'[2]07-408 Porvenir'!L104)</f>
        <v>5</v>
      </c>
      <c r="M104" s="116">
        <f t="shared" si="106"/>
        <v>-6</v>
      </c>
      <c r="N104" s="114">
        <f t="shared" si="107"/>
        <v>-1180404</v>
      </c>
      <c r="O104" s="116">
        <f t="shared" si="103"/>
        <v>5</v>
      </c>
      <c r="P104" s="113">
        <f t="shared" si="80"/>
        <v>983670</v>
      </c>
      <c r="Q104" s="117">
        <f>('[2]07-171 Capilla'!Q104+'[2]07-106 Carbonel'!Q104+'[2]07-382 Brasil'!Q104+'[2]07-408 Porvenir'!Q104)</f>
        <v>0</v>
      </c>
      <c r="R104" s="118">
        <f t="shared" si="81"/>
        <v>0</v>
      </c>
      <c r="S104" s="117">
        <f>('[2]07-171 Capilla'!S104+'[2]07-106 Carbonel'!S104+'[2]07-382 Brasil'!S104+'[2]07-408 Porvenir'!S104)</f>
        <v>0</v>
      </c>
      <c r="T104" s="118">
        <f t="shared" si="82"/>
        <v>0</v>
      </c>
      <c r="U104" s="117">
        <f>('[2]07-171 Capilla'!U104+'[2]07-106 Carbonel'!U104+'[2]07-382 Brasil'!U104+'[2]07-408 Porvenir'!U104)</f>
        <v>0</v>
      </c>
      <c r="V104" s="118">
        <f t="shared" si="83"/>
        <v>0</v>
      </c>
      <c r="W104" s="117">
        <f>('[2]07-171 Capilla'!W104+'[2]07-106 Carbonel'!W104+'[2]07-382 Brasil'!W104+'[2]07-408 Porvenir'!W104)</f>
        <v>0</v>
      </c>
      <c r="X104" s="118">
        <f t="shared" si="84"/>
        <v>0</v>
      </c>
      <c r="Y104" s="117">
        <f>('[2]07-171 Capilla'!Y104+'[2]07-106 Carbonel'!Y104+'[2]07-382 Brasil'!Y104+'[2]07-408 Porvenir'!Y104)</f>
        <v>0</v>
      </c>
      <c r="Z104" s="118">
        <f t="shared" si="85"/>
        <v>0</v>
      </c>
      <c r="AA104" s="117">
        <f>('[2]07-171 Capilla'!AA104+'[2]07-106 Carbonel'!AA104+'[2]07-382 Brasil'!AA104+'[2]07-408 Porvenir'!AA104)</f>
        <v>0</v>
      </c>
      <c r="AB104" s="118">
        <f t="shared" si="86"/>
        <v>0</v>
      </c>
      <c r="AC104" s="117">
        <f>('[2]07-171 Capilla'!AC104+'[2]07-106 Carbonel'!AC104+'[2]07-382 Brasil'!AC104+'[2]07-408 Porvenir'!AC104)</f>
        <v>0</v>
      </c>
      <c r="AD104" s="118">
        <f t="shared" si="87"/>
        <v>0</v>
      </c>
      <c r="AE104" s="117">
        <f t="shared" si="88"/>
        <v>0</v>
      </c>
      <c r="AF104" s="118">
        <f t="shared" si="89"/>
        <v>0</v>
      </c>
      <c r="AG104" s="119">
        <v>0</v>
      </c>
      <c r="AH104" s="119">
        <f t="shared" si="104"/>
        <v>0</v>
      </c>
      <c r="AI104" s="117">
        <f t="shared" si="105"/>
        <v>5</v>
      </c>
      <c r="AJ104" s="120">
        <f t="shared" si="92"/>
        <v>983670</v>
      </c>
      <c r="AM104" s="77" t="str">
        <f t="shared" si="98"/>
        <v/>
      </c>
      <c r="AO104" s="121">
        <f t="shared" si="94"/>
        <v>0</v>
      </c>
    </row>
    <row r="105" spans="2:41" ht="15" hidden="1" customHeight="1">
      <c r="B105" s="130">
        <v>18333</v>
      </c>
      <c r="C105" s="130" t="s">
        <v>68</v>
      </c>
      <c r="D105" s="107"/>
      <c r="E105" s="108"/>
      <c r="F105" s="109"/>
      <c r="G105" s="143" t="s">
        <v>148</v>
      </c>
      <c r="H105" s="130" t="s">
        <v>82</v>
      </c>
      <c r="I105" s="131">
        <v>1</v>
      </c>
      <c r="J105" s="132">
        <v>212299</v>
      </c>
      <c r="K105" s="114">
        <f t="shared" si="102"/>
        <v>212299</v>
      </c>
      <c r="L105" s="115">
        <f>('[2]07-171 Capilla'!L105+'[2]07-106 Carbonel'!L105+'[2]07-382 Brasil'!L105+'[2]07-408 Porvenir'!L105)</f>
        <v>1</v>
      </c>
      <c r="M105" s="116">
        <f t="shared" si="106"/>
        <v>0</v>
      </c>
      <c r="N105" s="114">
        <f t="shared" si="107"/>
        <v>0</v>
      </c>
      <c r="O105" s="116">
        <f t="shared" si="103"/>
        <v>1</v>
      </c>
      <c r="P105" s="113">
        <f t="shared" si="80"/>
        <v>212299</v>
      </c>
      <c r="Q105" s="117">
        <f>('[2]07-171 Capilla'!Q105+'[2]07-106 Carbonel'!Q105+'[2]07-382 Brasil'!Q105+'[2]07-408 Porvenir'!Q105)</f>
        <v>0</v>
      </c>
      <c r="R105" s="118">
        <f t="shared" si="81"/>
        <v>0</v>
      </c>
      <c r="S105" s="117">
        <f>('[2]07-171 Capilla'!S105+'[2]07-106 Carbonel'!S105+'[2]07-382 Brasil'!S105+'[2]07-408 Porvenir'!S105)</f>
        <v>0</v>
      </c>
      <c r="T105" s="118">
        <f t="shared" si="82"/>
        <v>0</v>
      </c>
      <c r="U105" s="117">
        <f>('[2]07-171 Capilla'!U105+'[2]07-106 Carbonel'!U105+'[2]07-382 Brasil'!U105+'[2]07-408 Porvenir'!U105)</f>
        <v>0</v>
      </c>
      <c r="V105" s="118">
        <f t="shared" si="83"/>
        <v>0</v>
      </c>
      <c r="W105" s="117">
        <f>('[2]07-171 Capilla'!W105+'[2]07-106 Carbonel'!W105+'[2]07-382 Brasil'!W105+'[2]07-408 Porvenir'!W105)</f>
        <v>0</v>
      </c>
      <c r="X105" s="118">
        <f t="shared" si="84"/>
        <v>0</v>
      </c>
      <c r="Y105" s="117">
        <f>('[2]07-171 Capilla'!Y105+'[2]07-106 Carbonel'!Y105+'[2]07-382 Brasil'!Y105+'[2]07-408 Porvenir'!Y105)</f>
        <v>0</v>
      </c>
      <c r="Z105" s="118">
        <f t="shared" si="85"/>
        <v>0</v>
      </c>
      <c r="AA105" s="117">
        <f>('[2]07-171 Capilla'!AA105+'[2]07-106 Carbonel'!AA105+'[2]07-382 Brasil'!AA105+'[2]07-408 Porvenir'!AA105)</f>
        <v>0</v>
      </c>
      <c r="AB105" s="118">
        <f t="shared" si="86"/>
        <v>0</v>
      </c>
      <c r="AC105" s="117">
        <f>('[2]07-171 Capilla'!AC105+'[2]07-106 Carbonel'!AC105+'[2]07-382 Brasil'!AC105+'[2]07-408 Porvenir'!AC105)</f>
        <v>0</v>
      </c>
      <c r="AD105" s="118">
        <f t="shared" si="87"/>
        <v>0</v>
      </c>
      <c r="AE105" s="117">
        <f t="shared" si="88"/>
        <v>0</v>
      </c>
      <c r="AF105" s="118">
        <f t="shared" si="89"/>
        <v>0</v>
      </c>
      <c r="AG105" s="119">
        <v>0</v>
      </c>
      <c r="AH105" s="119">
        <f t="shared" si="104"/>
        <v>0</v>
      </c>
      <c r="AI105" s="117">
        <f t="shared" si="105"/>
        <v>1</v>
      </c>
      <c r="AJ105" s="120">
        <f t="shared" si="92"/>
        <v>212299</v>
      </c>
      <c r="AM105" s="77" t="str">
        <f t="shared" si="98"/>
        <v/>
      </c>
      <c r="AO105" s="121">
        <f t="shared" si="94"/>
        <v>0</v>
      </c>
    </row>
    <row r="106" spans="2:41" ht="15" hidden="1" customHeight="1">
      <c r="B106" s="130">
        <v>10443</v>
      </c>
      <c r="C106" s="130" t="s">
        <v>68</v>
      </c>
      <c r="D106" s="107"/>
      <c r="E106" s="108"/>
      <c r="F106" s="109"/>
      <c r="G106" s="143" t="s">
        <v>149</v>
      </c>
      <c r="H106" s="130" t="s">
        <v>82</v>
      </c>
      <c r="I106" s="131">
        <v>5</v>
      </c>
      <c r="J106" s="132">
        <v>1816153</v>
      </c>
      <c r="K106" s="114">
        <f t="shared" si="102"/>
        <v>9080765</v>
      </c>
      <c r="L106" s="115">
        <f>('[2]07-171 Capilla'!L106+'[2]07-106 Carbonel'!L106+'[2]07-382 Brasil'!L106+'[2]07-408 Porvenir'!L106)</f>
        <v>0</v>
      </c>
      <c r="M106" s="116">
        <f t="shared" si="106"/>
        <v>-5</v>
      </c>
      <c r="N106" s="114">
        <f t="shared" si="107"/>
        <v>-9080765</v>
      </c>
      <c r="O106" s="116">
        <f t="shared" si="103"/>
        <v>0</v>
      </c>
      <c r="P106" s="113">
        <f t="shared" si="80"/>
        <v>0</v>
      </c>
      <c r="Q106" s="117">
        <f>('[2]07-171 Capilla'!Q106+'[2]07-106 Carbonel'!Q106+'[2]07-382 Brasil'!Q106+'[2]07-408 Porvenir'!Q106)</f>
        <v>0</v>
      </c>
      <c r="R106" s="118">
        <f t="shared" si="81"/>
        <v>0</v>
      </c>
      <c r="S106" s="117">
        <f>('[2]07-171 Capilla'!S106+'[2]07-106 Carbonel'!S106+'[2]07-382 Brasil'!S106+'[2]07-408 Porvenir'!S106)</f>
        <v>0</v>
      </c>
      <c r="T106" s="118">
        <f t="shared" si="82"/>
        <v>0</v>
      </c>
      <c r="U106" s="117">
        <f>('[2]07-171 Capilla'!U106+'[2]07-106 Carbonel'!U106+'[2]07-382 Brasil'!U106+'[2]07-408 Porvenir'!U106)</f>
        <v>0</v>
      </c>
      <c r="V106" s="118">
        <f t="shared" si="83"/>
        <v>0</v>
      </c>
      <c r="W106" s="117">
        <f>('[2]07-171 Capilla'!W106+'[2]07-106 Carbonel'!W106+'[2]07-382 Brasil'!W106+'[2]07-408 Porvenir'!W106)</f>
        <v>0</v>
      </c>
      <c r="X106" s="118">
        <f t="shared" si="84"/>
        <v>0</v>
      </c>
      <c r="Y106" s="117">
        <f>('[2]07-171 Capilla'!Y106+'[2]07-106 Carbonel'!Y106+'[2]07-382 Brasil'!Y106+'[2]07-408 Porvenir'!Y106)</f>
        <v>0</v>
      </c>
      <c r="Z106" s="118">
        <f t="shared" si="85"/>
        <v>0</v>
      </c>
      <c r="AA106" s="117">
        <f>('[2]07-171 Capilla'!AA106+'[2]07-106 Carbonel'!AA106+'[2]07-382 Brasil'!AA106+'[2]07-408 Porvenir'!AA106)</f>
        <v>0</v>
      </c>
      <c r="AB106" s="118">
        <f t="shared" si="86"/>
        <v>0</v>
      </c>
      <c r="AC106" s="117">
        <f>('[2]07-171 Capilla'!AC106+'[2]07-106 Carbonel'!AC106+'[2]07-382 Brasil'!AC106+'[2]07-408 Porvenir'!AC106)</f>
        <v>0</v>
      </c>
      <c r="AD106" s="118">
        <f t="shared" si="87"/>
        <v>0</v>
      </c>
      <c r="AE106" s="117">
        <f t="shared" si="88"/>
        <v>0</v>
      </c>
      <c r="AF106" s="118">
        <f t="shared" si="89"/>
        <v>0</v>
      </c>
      <c r="AG106" s="119">
        <v>0</v>
      </c>
      <c r="AH106" s="119">
        <f t="shared" si="104"/>
        <v>0</v>
      </c>
      <c r="AI106" s="117">
        <f t="shared" si="105"/>
        <v>0</v>
      </c>
      <c r="AJ106" s="120">
        <f t="shared" si="92"/>
        <v>0</v>
      </c>
      <c r="AM106" s="77" t="str">
        <f t="shared" si="98"/>
        <v/>
      </c>
      <c r="AO106" s="121">
        <f t="shared" si="94"/>
        <v>0</v>
      </c>
    </row>
    <row r="107" spans="2:41" ht="15" customHeight="1">
      <c r="B107" s="130">
        <v>10249</v>
      </c>
      <c r="C107" s="130" t="s">
        <v>68</v>
      </c>
      <c r="D107" s="107"/>
      <c r="E107" s="108"/>
      <c r="F107" s="109"/>
      <c r="G107" s="143" t="s">
        <v>150</v>
      </c>
      <c r="H107" s="130" t="s">
        <v>82</v>
      </c>
      <c r="I107" s="131">
        <v>1</v>
      </c>
      <c r="J107" s="132">
        <v>2116026</v>
      </c>
      <c r="K107" s="114">
        <f t="shared" si="102"/>
        <v>2116026</v>
      </c>
      <c r="L107" s="115">
        <f>('[2]07-171 Capilla'!L107+'[2]07-106 Carbonel'!L107+'[2]07-382 Brasil'!L107+'[2]07-408 Porvenir'!L107)</f>
        <v>5</v>
      </c>
      <c r="M107" s="116">
        <f t="shared" si="106"/>
        <v>4</v>
      </c>
      <c r="N107" s="114">
        <f t="shared" si="107"/>
        <v>8464104</v>
      </c>
      <c r="O107" s="116">
        <f t="shared" si="103"/>
        <v>5</v>
      </c>
      <c r="P107" s="113">
        <f t="shared" si="80"/>
        <v>10580130</v>
      </c>
      <c r="Q107" s="117">
        <f>('[2]07-171 Capilla'!Q107+'[2]07-106 Carbonel'!Q107+'[2]07-382 Brasil'!Q107+'[2]07-408 Porvenir'!Q107)</f>
        <v>0</v>
      </c>
      <c r="R107" s="118">
        <f t="shared" si="81"/>
        <v>0</v>
      </c>
      <c r="S107" s="117">
        <f>('[2]07-171 Capilla'!S107+'[2]07-106 Carbonel'!S107+'[2]07-382 Brasil'!S107+'[2]07-408 Porvenir'!S107)</f>
        <v>0</v>
      </c>
      <c r="T107" s="118">
        <f t="shared" si="82"/>
        <v>0</v>
      </c>
      <c r="U107" s="117">
        <f>('[2]07-171 Capilla'!U107+'[2]07-106 Carbonel'!U107+'[2]07-382 Brasil'!U107+'[2]07-408 Porvenir'!U107)</f>
        <v>0</v>
      </c>
      <c r="V107" s="118">
        <f t="shared" si="83"/>
        <v>0</v>
      </c>
      <c r="W107" s="117">
        <f>('[2]07-171 Capilla'!W107+'[2]07-106 Carbonel'!W107+'[2]07-382 Brasil'!W107+'[2]07-408 Porvenir'!W107)</f>
        <v>0</v>
      </c>
      <c r="X107" s="118">
        <f t="shared" si="84"/>
        <v>0</v>
      </c>
      <c r="Y107" s="117">
        <f>('[2]07-171 Capilla'!Y107+'[2]07-106 Carbonel'!Y107+'[2]07-382 Brasil'!Y107+'[2]07-408 Porvenir'!Y107)</f>
        <v>2</v>
      </c>
      <c r="Z107" s="118">
        <f t="shared" si="85"/>
        <v>4232052</v>
      </c>
      <c r="AA107" s="117">
        <f>('[2]07-171 Capilla'!AA107+'[2]07-106 Carbonel'!AA107+'[2]07-382 Brasil'!AA107+'[2]07-408 Porvenir'!AA107)</f>
        <v>3</v>
      </c>
      <c r="AB107" s="118">
        <f t="shared" si="86"/>
        <v>6348078</v>
      </c>
      <c r="AC107" s="117">
        <f>('[2]07-171 Capilla'!AC107+'[2]07-106 Carbonel'!AC107+'[2]07-382 Brasil'!AC107+'[2]07-408 Porvenir'!AC107)</f>
        <v>0</v>
      </c>
      <c r="AD107" s="118">
        <f t="shared" si="87"/>
        <v>0</v>
      </c>
      <c r="AE107" s="117">
        <f t="shared" si="88"/>
        <v>5</v>
      </c>
      <c r="AF107" s="118">
        <f t="shared" si="89"/>
        <v>10580130</v>
      </c>
      <c r="AG107" s="119">
        <v>0</v>
      </c>
      <c r="AH107" s="119">
        <f t="shared" si="104"/>
        <v>2.5000000000000001E-3</v>
      </c>
      <c r="AI107" s="117">
        <f t="shared" si="105"/>
        <v>0</v>
      </c>
      <c r="AJ107" s="120">
        <f t="shared" si="92"/>
        <v>0</v>
      </c>
      <c r="AM107" s="77">
        <f t="shared" si="98"/>
        <v>10580130</v>
      </c>
      <c r="AO107" s="121"/>
    </row>
    <row r="108" spans="2:41" ht="15" hidden="1" customHeight="1">
      <c r="B108" s="130"/>
      <c r="C108" s="130" t="s">
        <v>68</v>
      </c>
      <c r="D108" s="107"/>
      <c r="E108" s="108"/>
      <c r="F108" s="109"/>
      <c r="G108" s="143" t="s">
        <v>151</v>
      </c>
      <c r="H108" s="130" t="s">
        <v>82</v>
      </c>
      <c r="I108" s="131">
        <v>3</v>
      </c>
      <c r="J108" s="132">
        <v>191814</v>
      </c>
      <c r="K108" s="114">
        <f t="shared" si="102"/>
        <v>575442</v>
      </c>
      <c r="L108" s="115">
        <f>('[2]07-171 Capilla'!L108+'[2]07-106 Carbonel'!L108+'[2]07-382 Brasil'!L108+'[2]07-408 Porvenir'!L108)</f>
        <v>3</v>
      </c>
      <c r="M108" s="116">
        <f t="shared" si="106"/>
        <v>0</v>
      </c>
      <c r="N108" s="114">
        <f t="shared" si="107"/>
        <v>0</v>
      </c>
      <c r="O108" s="116">
        <f t="shared" si="103"/>
        <v>3</v>
      </c>
      <c r="P108" s="113">
        <f t="shared" si="80"/>
        <v>575442</v>
      </c>
      <c r="Q108" s="117">
        <f>('[2]07-171 Capilla'!Q108+'[2]07-106 Carbonel'!Q108+'[2]07-382 Brasil'!Q108+'[2]07-408 Porvenir'!Q108)</f>
        <v>0</v>
      </c>
      <c r="R108" s="118">
        <f t="shared" si="81"/>
        <v>0</v>
      </c>
      <c r="S108" s="117">
        <f>('[2]07-171 Capilla'!S108+'[2]07-106 Carbonel'!S108+'[2]07-382 Brasil'!S108+'[2]07-408 Porvenir'!S108)</f>
        <v>0</v>
      </c>
      <c r="T108" s="118">
        <f t="shared" si="82"/>
        <v>0</v>
      </c>
      <c r="U108" s="117">
        <f>('[2]07-171 Capilla'!U108+'[2]07-106 Carbonel'!U108+'[2]07-382 Brasil'!U108+'[2]07-408 Porvenir'!U108)</f>
        <v>0</v>
      </c>
      <c r="V108" s="118">
        <f t="shared" si="83"/>
        <v>0</v>
      </c>
      <c r="W108" s="117">
        <f>('[2]07-171 Capilla'!W108+'[2]07-106 Carbonel'!W108+'[2]07-382 Brasil'!W108+'[2]07-408 Porvenir'!W108)</f>
        <v>0</v>
      </c>
      <c r="X108" s="118">
        <f t="shared" si="84"/>
        <v>0</v>
      </c>
      <c r="Y108" s="117">
        <f>('[2]07-171 Capilla'!Y108+'[2]07-106 Carbonel'!Y108+'[2]07-382 Brasil'!Y108+'[2]07-408 Porvenir'!Y108)</f>
        <v>0</v>
      </c>
      <c r="Z108" s="118">
        <f t="shared" si="85"/>
        <v>0</v>
      </c>
      <c r="AA108" s="117">
        <f>('[2]07-171 Capilla'!AA108+'[2]07-106 Carbonel'!AA108+'[2]07-382 Brasil'!AA108+'[2]07-408 Porvenir'!AA108)</f>
        <v>0</v>
      </c>
      <c r="AB108" s="118">
        <f t="shared" si="86"/>
        <v>0</v>
      </c>
      <c r="AC108" s="117">
        <f>('[2]07-171 Capilla'!AC108+'[2]07-106 Carbonel'!AC108+'[2]07-382 Brasil'!AC108+'[2]07-408 Porvenir'!AC108)</f>
        <v>0</v>
      </c>
      <c r="AD108" s="118">
        <f t="shared" si="87"/>
        <v>0</v>
      </c>
      <c r="AE108" s="117">
        <f t="shared" si="88"/>
        <v>0</v>
      </c>
      <c r="AF108" s="118">
        <f t="shared" si="89"/>
        <v>0</v>
      </c>
      <c r="AG108" s="119">
        <v>0</v>
      </c>
      <c r="AH108" s="119">
        <f t="shared" si="104"/>
        <v>0</v>
      </c>
      <c r="AI108" s="117">
        <f t="shared" si="105"/>
        <v>3</v>
      </c>
      <c r="AJ108" s="120">
        <f t="shared" si="92"/>
        <v>575442</v>
      </c>
      <c r="AM108" s="77" t="str">
        <f t="shared" si="98"/>
        <v/>
      </c>
      <c r="AO108" s="121">
        <f t="shared" si="94"/>
        <v>0</v>
      </c>
    </row>
    <row r="109" spans="2:41" s="76" customFormat="1" ht="15" customHeight="1">
      <c r="B109" s="91"/>
      <c r="C109" s="92"/>
      <c r="D109" s="92"/>
      <c r="E109" s="94" t="s">
        <v>152</v>
      </c>
      <c r="F109" s="92"/>
      <c r="G109" s="95"/>
      <c r="H109" s="96"/>
      <c r="I109" s="123"/>
      <c r="J109" s="97"/>
      <c r="K109" s="98"/>
      <c r="L109" s="124"/>
      <c r="M109" s="125"/>
      <c r="N109" s="99"/>
      <c r="O109" s="125"/>
      <c r="P109" s="126"/>
      <c r="Q109" s="127"/>
      <c r="R109" s="128"/>
      <c r="S109" s="127"/>
      <c r="T109" s="128"/>
      <c r="U109" s="127"/>
      <c r="V109" s="128"/>
      <c r="W109" s="127"/>
      <c r="X109" s="128"/>
      <c r="Y109" s="127"/>
      <c r="Z109" s="128"/>
      <c r="AA109" s="127"/>
      <c r="AB109" s="128"/>
      <c r="AC109" s="127"/>
      <c r="AD109" s="128"/>
      <c r="AE109" s="127"/>
      <c r="AF109" s="128"/>
      <c r="AG109" s="102"/>
      <c r="AH109" s="103"/>
      <c r="AI109" s="99"/>
      <c r="AJ109" s="129"/>
      <c r="AM109" s="77">
        <v>1</v>
      </c>
      <c r="AO109" s="121"/>
    </row>
    <row r="110" spans="2:41" ht="15" hidden="1" customHeight="1">
      <c r="B110" s="130">
        <v>12024</v>
      </c>
      <c r="C110" s="130" t="s">
        <v>68</v>
      </c>
      <c r="D110" s="107"/>
      <c r="E110" s="108"/>
      <c r="F110" s="109"/>
      <c r="G110" s="143" t="s">
        <v>153</v>
      </c>
      <c r="H110" s="130" t="s">
        <v>70</v>
      </c>
      <c r="I110" s="131">
        <v>176.6</v>
      </c>
      <c r="J110" s="132">
        <v>135383</v>
      </c>
      <c r="K110" s="114">
        <f t="shared" ref="K110:K126" si="108">ROUND(I110*J110,0)</f>
        <v>23908638</v>
      </c>
      <c r="L110" s="115">
        <f>('[2]07-171 Capilla'!L110+'[2]07-106 Carbonel'!L110+'[2]07-382 Brasil'!L110+'[2]07-408 Porvenir'!L110)</f>
        <v>0</v>
      </c>
      <c r="M110" s="116">
        <f>(L110-I110)</f>
        <v>-176.6</v>
      </c>
      <c r="N110" s="114">
        <f>ROUND(M110*J110,0)</f>
        <v>-23908638</v>
      </c>
      <c r="O110" s="116">
        <f t="shared" si="103"/>
        <v>0</v>
      </c>
      <c r="P110" s="113">
        <f t="shared" si="80"/>
        <v>0</v>
      </c>
      <c r="Q110" s="117">
        <f>('[2]07-171 Capilla'!Q110+'[2]07-106 Carbonel'!Q110+'[2]07-382 Brasil'!Q110+'[2]07-408 Porvenir'!Q110)</f>
        <v>0</v>
      </c>
      <c r="R110" s="118">
        <f t="shared" si="81"/>
        <v>0</v>
      </c>
      <c r="S110" s="117">
        <f>('[2]07-171 Capilla'!S110+'[2]07-106 Carbonel'!S110+'[2]07-382 Brasil'!S110+'[2]07-408 Porvenir'!S110)</f>
        <v>0</v>
      </c>
      <c r="T110" s="118">
        <f t="shared" si="82"/>
        <v>0</v>
      </c>
      <c r="U110" s="117">
        <f>('[2]07-171 Capilla'!U110+'[2]07-106 Carbonel'!U110+'[2]07-382 Brasil'!U110+'[2]07-408 Porvenir'!U110)</f>
        <v>0</v>
      </c>
      <c r="V110" s="118">
        <f t="shared" si="83"/>
        <v>0</v>
      </c>
      <c r="W110" s="117">
        <f>('[2]07-171 Capilla'!W110+'[2]07-106 Carbonel'!W110+'[2]07-382 Brasil'!W110+'[2]07-408 Porvenir'!W110)</f>
        <v>0</v>
      </c>
      <c r="X110" s="118">
        <f t="shared" si="84"/>
        <v>0</v>
      </c>
      <c r="Y110" s="117">
        <f>('[2]07-171 Capilla'!Y110+'[2]07-106 Carbonel'!Y110+'[2]07-382 Brasil'!Y110+'[2]07-408 Porvenir'!Y110)</f>
        <v>0</v>
      </c>
      <c r="Z110" s="118">
        <f t="shared" si="85"/>
        <v>0</v>
      </c>
      <c r="AA110" s="117">
        <f>('[2]07-171 Capilla'!AA110+'[2]07-106 Carbonel'!AA110+'[2]07-382 Brasil'!AA110+'[2]07-408 Porvenir'!AA110)</f>
        <v>0</v>
      </c>
      <c r="AB110" s="118">
        <f t="shared" si="86"/>
        <v>0</v>
      </c>
      <c r="AC110" s="117">
        <f>('[2]07-171 Capilla'!AC110+'[2]07-106 Carbonel'!AC110+'[2]07-382 Brasil'!AC110+'[2]07-408 Porvenir'!AC110)</f>
        <v>0</v>
      </c>
      <c r="AD110" s="118">
        <f t="shared" si="87"/>
        <v>0</v>
      </c>
      <c r="AE110" s="117">
        <f t="shared" si="88"/>
        <v>0</v>
      </c>
      <c r="AF110" s="118">
        <f t="shared" si="89"/>
        <v>0</v>
      </c>
      <c r="AG110" s="119">
        <v>0</v>
      </c>
      <c r="AH110" s="119">
        <f t="shared" ref="AH110:AH112" si="109">+ROUND(AF110/$G$17,4)</f>
        <v>0</v>
      </c>
      <c r="AI110" s="117">
        <f t="shared" ref="AI110:AI111" si="110">(O110-AE110)</f>
        <v>0</v>
      </c>
      <c r="AJ110" s="120">
        <f t="shared" si="92"/>
        <v>0</v>
      </c>
      <c r="AM110" s="77" t="str">
        <f t="shared" si="98"/>
        <v/>
      </c>
      <c r="AO110" s="121">
        <f t="shared" si="94"/>
        <v>0</v>
      </c>
    </row>
    <row r="111" spans="2:41" ht="15" hidden="1" customHeight="1">
      <c r="B111" s="130">
        <v>10436</v>
      </c>
      <c r="C111" s="130" t="s">
        <v>68</v>
      </c>
      <c r="D111" s="107"/>
      <c r="E111" s="108"/>
      <c r="F111" s="109"/>
      <c r="G111" s="143" t="s">
        <v>154</v>
      </c>
      <c r="H111" s="130" t="s">
        <v>70</v>
      </c>
      <c r="I111" s="131">
        <v>248.6</v>
      </c>
      <c r="J111" s="132">
        <v>74997</v>
      </c>
      <c r="K111" s="114">
        <f t="shared" si="108"/>
        <v>18644254</v>
      </c>
      <c r="L111" s="115">
        <f>('[2]07-171 Capilla'!L111+'[2]07-106 Carbonel'!L111+'[2]07-382 Brasil'!L111+'[2]07-408 Porvenir'!L111)</f>
        <v>0</v>
      </c>
      <c r="M111" s="116">
        <f t="shared" ref="M111:M112" si="111">(L111-I111)</f>
        <v>-248.6</v>
      </c>
      <c r="N111" s="114">
        <f t="shared" ref="N111:N112" si="112">ROUND(M111*J111,0)</f>
        <v>-18644254</v>
      </c>
      <c r="O111" s="116">
        <f t="shared" si="103"/>
        <v>0</v>
      </c>
      <c r="P111" s="113">
        <f t="shared" si="80"/>
        <v>0</v>
      </c>
      <c r="Q111" s="117">
        <f>('[2]07-171 Capilla'!Q111+'[2]07-106 Carbonel'!Q111+'[2]07-382 Brasil'!Q111+'[2]07-408 Porvenir'!Q111)</f>
        <v>0</v>
      </c>
      <c r="R111" s="118">
        <f t="shared" si="81"/>
        <v>0</v>
      </c>
      <c r="S111" s="117">
        <f>('[2]07-171 Capilla'!S111+'[2]07-106 Carbonel'!S111+'[2]07-382 Brasil'!S111+'[2]07-408 Porvenir'!S111)</f>
        <v>0</v>
      </c>
      <c r="T111" s="118">
        <f t="shared" si="82"/>
        <v>0</v>
      </c>
      <c r="U111" s="117">
        <f>('[2]07-171 Capilla'!U111+'[2]07-106 Carbonel'!U111+'[2]07-382 Brasil'!U111+'[2]07-408 Porvenir'!U111)</f>
        <v>0</v>
      </c>
      <c r="V111" s="118">
        <f t="shared" si="83"/>
        <v>0</v>
      </c>
      <c r="W111" s="117">
        <f>('[2]07-171 Capilla'!W111+'[2]07-106 Carbonel'!W111+'[2]07-382 Brasil'!W111+'[2]07-408 Porvenir'!W111)</f>
        <v>39.799999999999997</v>
      </c>
      <c r="X111" s="118">
        <f t="shared" si="84"/>
        <v>2984881</v>
      </c>
      <c r="Y111" s="117">
        <f>('[2]07-171 Capilla'!Y111+'[2]07-106 Carbonel'!Y111+'[2]07-382 Brasil'!Y111+'[2]07-408 Porvenir'!Y111)</f>
        <v>-39.799999999999997</v>
      </c>
      <c r="Z111" s="118">
        <f t="shared" si="85"/>
        <v>-2984881</v>
      </c>
      <c r="AA111" s="117">
        <f>('[2]07-171 Capilla'!AA111+'[2]07-106 Carbonel'!AA111+'[2]07-382 Brasil'!AA111+'[2]07-408 Porvenir'!AA111)</f>
        <v>0</v>
      </c>
      <c r="AB111" s="118">
        <f t="shared" si="86"/>
        <v>0</v>
      </c>
      <c r="AC111" s="117">
        <f>('[2]07-171 Capilla'!AC111+'[2]07-106 Carbonel'!AC111+'[2]07-382 Brasil'!AC111+'[2]07-408 Porvenir'!AC111)</f>
        <v>0</v>
      </c>
      <c r="AD111" s="118">
        <f t="shared" si="87"/>
        <v>0</v>
      </c>
      <c r="AE111" s="117">
        <f t="shared" si="88"/>
        <v>0</v>
      </c>
      <c r="AF111" s="118">
        <f t="shared" si="89"/>
        <v>0</v>
      </c>
      <c r="AG111" s="119">
        <v>0</v>
      </c>
      <c r="AH111" s="119">
        <f t="shared" si="109"/>
        <v>0</v>
      </c>
      <c r="AI111" s="117">
        <f t="shared" si="110"/>
        <v>0</v>
      </c>
      <c r="AJ111" s="120">
        <f t="shared" si="92"/>
        <v>0</v>
      </c>
      <c r="AM111" s="77" t="str">
        <f t="shared" si="98"/>
        <v/>
      </c>
      <c r="AO111" s="121">
        <f t="shared" si="94"/>
        <v>0</v>
      </c>
    </row>
    <row r="112" spans="2:41" ht="15" customHeight="1">
      <c r="B112" s="130">
        <v>12045</v>
      </c>
      <c r="C112" s="130" t="s">
        <v>155</v>
      </c>
      <c r="D112" s="107"/>
      <c r="E112" s="108"/>
      <c r="F112" s="109"/>
      <c r="G112" s="143" t="s">
        <v>156</v>
      </c>
      <c r="H112" s="130" t="s">
        <v>70</v>
      </c>
      <c r="I112" s="131">
        <v>1144.2</v>
      </c>
      <c r="J112" s="132">
        <v>155476</v>
      </c>
      <c r="K112" s="114">
        <f t="shared" si="108"/>
        <v>177895639</v>
      </c>
      <c r="L112" s="115">
        <f>('[2]07-171 Capilla'!L112+'[2]07-106 Carbonel'!L112+'[2]07-382 Brasil'!L112+'[2]07-408 Porvenir'!L112)</f>
        <v>21.97</v>
      </c>
      <c r="M112" s="116">
        <f t="shared" si="111"/>
        <v>-1122.23</v>
      </c>
      <c r="N112" s="114">
        <f t="shared" si="112"/>
        <v>-174479831</v>
      </c>
      <c r="O112" s="116">
        <f t="shared" si="103"/>
        <v>21.970000000000027</v>
      </c>
      <c r="P112" s="113">
        <f t="shared" si="80"/>
        <v>3415808</v>
      </c>
      <c r="Q112" s="117">
        <f>('[2]07-171 Capilla'!Q112+'[2]07-106 Carbonel'!Q112+'[2]07-382 Brasil'!Q112+'[2]07-408 Porvenir'!Q112)</f>
        <v>0</v>
      </c>
      <c r="R112" s="118">
        <f t="shared" si="81"/>
        <v>0</v>
      </c>
      <c r="S112" s="117">
        <f>('[2]07-171 Capilla'!S112+'[2]07-106 Carbonel'!S112+'[2]07-382 Brasil'!S112+'[2]07-408 Porvenir'!S112)</f>
        <v>0</v>
      </c>
      <c r="T112" s="118">
        <f t="shared" si="82"/>
        <v>0</v>
      </c>
      <c r="U112" s="117">
        <f>('[2]07-171 Capilla'!U112+'[2]07-106 Carbonel'!U112+'[2]07-382 Brasil'!U112+'[2]07-408 Porvenir'!U112)</f>
        <v>0</v>
      </c>
      <c r="V112" s="118">
        <f t="shared" si="83"/>
        <v>0</v>
      </c>
      <c r="W112" s="117">
        <f>('[2]07-171 Capilla'!W112+'[2]07-106 Carbonel'!W112+'[2]07-382 Brasil'!W112+'[2]07-408 Porvenir'!W112)</f>
        <v>182.06</v>
      </c>
      <c r="X112" s="118">
        <f t="shared" si="84"/>
        <v>28305961</v>
      </c>
      <c r="Y112" s="117">
        <f>('[2]07-171 Capilla'!Y112+'[2]07-106 Carbonel'!Y112+'[2]07-382 Brasil'!Y112+'[2]07-408 Porvenir'!Y112)</f>
        <v>-160.09</v>
      </c>
      <c r="Z112" s="118">
        <f t="shared" si="85"/>
        <v>-24890153</v>
      </c>
      <c r="AA112" s="117">
        <f>('[2]07-171 Capilla'!AA112+'[2]07-106 Carbonel'!AA112+'[2]07-382 Brasil'!AA112+'[2]07-408 Porvenir'!AA112)</f>
        <v>0</v>
      </c>
      <c r="AB112" s="118">
        <f t="shared" si="86"/>
        <v>0</v>
      </c>
      <c r="AC112" s="117">
        <f>('[2]07-171 Capilla'!AC112+'[2]07-106 Carbonel'!AC112+'[2]07-382 Brasil'!AC112+'[2]07-408 Porvenir'!AC112)</f>
        <v>0</v>
      </c>
      <c r="AD112" s="118">
        <f t="shared" si="87"/>
        <v>0</v>
      </c>
      <c r="AE112" s="117">
        <f t="shared" si="88"/>
        <v>21.97</v>
      </c>
      <c r="AF112" s="118">
        <f t="shared" si="89"/>
        <v>3415808</v>
      </c>
      <c r="AG112" s="119">
        <v>0</v>
      </c>
      <c r="AH112" s="119">
        <f t="shared" si="109"/>
        <v>8.0000000000000004E-4</v>
      </c>
      <c r="AI112" s="117">
        <v>0</v>
      </c>
      <c r="AJ112" s="120">
        <f t="shared" si="92"/>
        <v>0</v>
      </c>
      <c r="AM112" s="77">
        <f t="shared" si="98"/>
        <v>3415808</v>
      </c>
      <c r="AO112" s="121"/>
    </row>
    <row r="113" spans="2:41" s="76" customFormat="1" ht="15" customHeight="1">
      <c r="B113" s="91"/>
      <c r="C113" s="92"/>
      <c r="D113" s="92"/>
      <c r="E113" s="94" t="s">
        <v>157</v>
      </c>
      <c r="F113" s="92"/>
      <c r="G113" s="95"/>
      <c r="H113" s="96"/>
      <c r="I113" s="123"/>
      <c r="J113" s="97"/>
      <c r="K113" s="98"/>
      <c r="L113" s="124"/>
      <c r="M113" s="125"/>
      <c r="N113" s="99"/>
      <c r="O113" s="125"/>
      <c r="P113" s="126"/>
      <c r="Q113" s="127"/>
      <c r="R113" s="128"/>
      <c r="S113" s="127"/>
      <c r="T113" s="128"/>
      <c r="U113" s="127"/>
      <c r="V113" s="128"/>
      <c r="W113" s="127"/>
      <c r="X113" s="128"/>
      <c r="Y113" s="127"/>
      <c r="Z113" s="128"/>
      <c r="AA113" s="127"/>
      <c r="AB113" s="128"/>
      <c r="AC113" s="127"/>
      <c r="AD113" s="128"/>
      <c r="AE113" s="127"/>
      <c r="AF113" s="128"/>
      <c r="AG113" s="102"/>
      <c r="AH113" s="103"/>
      <c r="AI113" s="99"/>
      <c r="AJ113" s="129"/>
      <c r="AM113" s="77">
        <v>1</v>
      </c>
      <c r="AO113" s="121"/>
    </row>
    <row r="114" spans="2:41" ht="15" hidden="1" customHeight="1">
      <c r="B114" s="130">
        <v>12013</v>
      </c>
      <c r="C114" s="130" t="s">
        <v>68</v>
      </c>
      <c r="D114" s="107"/>
      <c r="E114" s="108"/>
      <c r="F114" s="109"/>
      <c r="G114" s="143" t="s">
        <v>158</v>
      </c>
      <c r="H114" s="130" t="s">
        <v>70</v>
      </c>
      <c r="I114" s="131">
        <v>546.5</v>
      </c>
      <c r="J114" s="132">
        <v>126917</v>
      </c>
      <c r="K114" s="114">
        <f t="shared" si="108"/>
        <v>69360141</v>
      </c>
      <c r="L114" s="115">
        <f>('[2]07-171 Capilla'!L114+'[2]07-106 Carbonel'!L114+'[2]07-382 Brasil'!L114+'[2]07-408 Porvenir'!L114)</f>
        <v>0</v>
      </c>
      <c r="M114" s="116">
        <f>(L114-I114)</f>
        <v>-546.5</v>
      </c>
      <c r="N114" s="114">
        <f>ROUND(M114*J114,0)</f>
        <v>-69360141</v>
      </c>
      <c r="O114" s="116">
        <f t="shared" ref="O114:O116" si="113">(I114+M114)</f>
        <v>0</v>
      </c>
      <c r="P114" s="113">
        <f t="shared" si="80"/>
        <v>0</v>
      </c>
      <c r="Q114" s="117">
        <f>('[2]07-171 Capilla'!Q114+'[2]07-106 Carbonel'!Q114+'[2]07-382 Brasil'!Q114+'[2]07-408 Porvenir'!Q114)</f>
        <v>0</v>
      </c>
      <c r="R114" s="118">
        <f t="shared" si="81"/>
        <v>0</v>
      </c>
      <c r="S114" s="117">
        <f>('[2]07-171 Capilla'!S114+'[2]07-106 Carbonel'!S114+'[2]07-382 Brasil'!S114+'[2]07-408 Porvenir'!S114)</f>
        <v>0</v>
      </c>
      <c r="T114" s="118">
        <f t="shared" si="82"/>
        <v>0</v>
      </c>
      <c r="U114" s="117">
        <f>('[2]07-171 Capilla'!U114+'[2]07-106 Carbonel'!U114+'[2]07-382 Brasil'!U114+'[2]07-408 Porvenir'!U114)</f>
        <v>0</v>
      </c>
      <c r="V114" s="118">
        <f t="shared" si="83"/>
        <v>0</v>
      </c>
      <c r="W114" s="117">
        <f>('[2]07-171 Capilla'!W114+'[2]07-106 Carbonel'!W114+'[2]07-382 Brasil'!W114+'[2]07-408 Porvenir'!W114)</f>
        <v>0</v>
      </c>
      <c r="X114" s="118">
        <f t="shared" si="84"/>
        <v>0</v>
      </c>
      <c r="Y114" s="117">
        <f>('[2]07-171 Capilla'!Y114+'[2]07-106 Carbonel'!Y114+'[2]07-382 Brasil'!Y114+'[2]07-408 Porvenir'!Y114)</f>
        <v>0</v>
      </c>
      <c r="Z114" s="118">
        <f t="shared" si="85"/>
        <v>0</v>
      </c>
      <c r="AA114" s="117">
        <f>('[2]07-171 Capilla'!AA114+'[2]07-106 Carbonel'!AA114+'[2]07-382 Brasil'!AA114+'[2]07-408 Porvenir'!AA114)</f>
        <v>0</v>
      </c>
      <c r="AB114" s="118">
        <f t="shared" si="86"/>
        <v>0</v>
      </c>
      <c r="AC114" s="117">
        <f>('[2]07-171 Capilla'!AC114+'[2]07-106 Carbonel'!AC114+'[2]07-382 Brasil'!AC114+'[2]07-408 Porvenir'!AC114)</f>
        <v>0</v>
      </c>
      <c r="AD114" s="118">
        <f t="shared" si="87"/>
        <v>0</v>
      </c>
      <c r="AE114" s="117">
        <f t="shared" si="88"/>
        <v>0</v>
      </c>
      <c r="AF114" s="118">
        <f t="shared" si="89"/>
        <v>0</v>
      </c>
      <c r="AG114" s="119">
        <v>0</v>
      </c>
      <c r="AH114" s="119">
        <f t="shared" ref="AH114:AH116" si="114">+ROUND(AF114/$G$17,4)</f>
        <v>0</v>
      </c>
      <c r="AI114" s="117">
        <f t="shared" ref="AI114:AI116" si="115">(O114-AE114)</f>
        <v>0</v>
      </c>
      <c r="AJ114" s="120">
        <f t="shared" si="92"/>
        <v>0</v>
      </c>
      <c r="AM114" s="77" t="str">
        <f t="shared" si="98"/>
        <v/>
      </c>
      <c r="AO114" s="121">
        <f t="shared" si="94"/>
        <v>0</v>
      </c>
    </row>
    <row r="115" spans="2:41" ht="15" hidden="1" customHeight="1">
      <c r="B115" s="130">
        <v>14450</v>
      </c>
      <c r="C115" s="130" t="s">
        <v>68</v>
      </c>
      <c r="D115" s="107"/>
      <c r="E115" s="108"/>
      <c r="F115" s="109"/>
      <c r="G115" s="143" t="s">
        <v>159</v>
      </c>
      <c r="H115" s="130" t="s">
        <v>70</v>
      </c>
      <c r="I115" s="131">
        <v>460.6</v>
      </c>
      <c r="J115" s="132">
        <v>145542</v>
      </c>
      <c r="K115" s="114">
        <f t="shared" si="108"/>
        <v>67036645</v>
      </c>
      <c r="L115" s="115">
        <f>('[2]07-171 Capilla'!L115+'[2]07-106 Carbonel'!L115+'[2]07-382 Brasil'!L115+'[2]07-408 Porvenir'!L115)</f>
        <v>0</v>
      </c>
      <c r="M115" s="116">
        <f t="shared" ref="M115:M116" si="116">(L115-I115)</f>
        <v>-460.6</v>
      </c>
      <c r="N115" s="114">
        <f t="shared" ref="N115:N116" si="117">ROUND(M115*J115,0)</f>
        <v>-67036645</v>
      </c>
      <c r="O115" s="116">
        <f t="shared" si="113"/>
        <v>0</v>
      </c>
      <c r="P115" s="113">
        <f t="shared" si="80"/>
        <v>0</v>
      </c>
      <c r="Q115" s="117">
        <f>('[2]07-171 Capilla'!Q115+'[2]07-106 Carbonel'!Q115+'[2]07-382 Brasil'!Q115+'[2]07-408 Porvenir'!Q115)</f>
        <v>0</v>
      </c>
      <c r="R115" s="118">
        <f t="shared" si="81"/>
        <v>0</v>
      </c>
      <c r="S115" s="117">
        <f>('[2]07-171 Capilla'!S115+'[2]07-106 Carbonel'!S115+'[2]07-382 Brasil'!S115+'[2]07-408 Porvenir'!S115)</f>
        <v>0</v>
      </c>
      <c r="T115" s="118">
        <f t="shared" si="82"/>
        <v>0</v>
      </c>
      <c r="U115" s="117">
        <f>('[2]07-171 Capilla'!U115+'[2]07-106 Carbonel'!U115+'[2]07-382 Brasil'!U115+'[2]07-408 Porvenir'!U115)</f>
        <v>0</v>
      </c>
      <c r="V115" s="118">
        <f t="shared" si="83"/>
        <v>0</v>
      </c>
      <c r="W115" s="117">
        <f>('[2]07-171 Capilla'!W115+'[2]07-106 Carbonel'!W115+'[2]07-382 Brasil'!W115+'[2]07-408 Porvenir'!W115)</f>
        <v>0</v>
      </c>
      <c r="X115" s="118">
        <f t="shared" si="84"/>
        <v>0</v>
      </c>
      <c r="Y115" s="117">
        <f>('[2]07-171 Capilla'!Y115+'[2]07-106 Carbonel'!Y115+'[2]07-382 Brasil'!Y115+'[2]07-408 Porvenir'!Y115)</f>
        <v>0</v>
      </c>
      <c r="Z115" s="118">
        <f t="shared" si="85"/>
        <v>0</v>
      </c>
      <c r="AA115" s="117">
        <f>('[2]07-171 Capilla'!AA115+'[2]07-106 Carbonel'!AA115+'[2]07-382 Brasil'!AA115+'[2]07-408 Porvenir'!AA115)</f>
        <v>0</v>
      </c>
      <c r="AB115" s="118">
        <f t="shared" si="86"/>
        <v>0</v>
      </c>
      <c r="AC115" s="117">
        <f>('[2]07-171 Capilla'!AC115+'[2]07-106 Carbonel'!AC115+'[2]07-382 Brasil'!AC115+'[2]07-408 Porvenir'!AC115)</f>
        <v>0</v>
      </c>
      <c r="AD115" s="118">
        <f t="shared" si="87"/>
        <v>0</v>
      </c>
      <c r="AE115" s="117">
        <f t="shared" si="88"/>
        <v>0</v>
      </c>
      <c r="AF115" s="118">
        <f t="shared" si="89"/>
        <v>0</v>
      </c>
      <c r="AG115" s="119">
        <v>0</v>
      </c>
      <c r="AH115" s="119">
        <f t="shared" si="114"/>
        <v>0</v>
      </c>
      <c r="AI115" s="117">
        <f t="shared" si="115"/>
        <v>0</v>
      </c>
      <c r="AJ115" s="120">
        <f t="shared" si="92"/>
        <v>0</v>
      </c>
      <c r="AM115" s="77" t="str">
        <f t="shared" si="98"/>
        <v/>
      </c>
      <c r="AO115" s="121">
        <f t="shared" si="94"/>
        <v>0</v>
      </c>
    </row>
    <row r="116" spans="2:41" ht="15" customHeight="1">
      <c r="B116" s="130">
        <v>12007</v>
      </c>
      <c r="C116" s="130" t="s">
        <v>68</v>
      </c>
      <c r="D116" s="107"/>
      <c r="E116" s="108"/>
      <c r="F116" s="109"/>
      <c r="G116" s="143" t="s">
        <v>160</v>
      </c>
      <c r="H116" s="130" t="s">
        <v>70</v>
      </c>
      <c r="I116" s="131">
        <v>1010.8</v>
      </c>
      <c r="J116" s="132">
        <v>134440</v>
      </c>
      <c r="K116" s="114">
        <f t="shared" si="108"/>
        <v>135891952</v>
      </c>
      <c r="L116" s="115">
        <f>('[2]07-171 Capilla'!L116+'[2]07-106 Carbonel'!L116+'[2]07-382 Brasil'!L116+'[2]07-408 Porvenir'!L116)</f>
        <v>723.12</v>
      </c>
      <c r="M116" s="116">
        <f t="shared" si="116"/>
        <v>-287.67999999999995</v>
      </c>
      <c r="N116" s="114">
        <f t="shared" si="117"/>
        <v>-38675699</v>
      </c>
      <c r="O116" s="116">
        <f t="shared" si="113"/>
        <v>723.12</v>
      </c>
      <c r="P116" s="113">
        <f t="shared" si="80"/>
        <v>97216253</v>
      </c>
      <c r="Q116" s="117">
        <f>('[2]07-171 Capilla'!Q116+'[2]07-106 Carbonel'!Q116+'[2]07-382 Brasil'!Q116+'[2]07-408 Porvenir'!Q116)</f>
        <v>0</v>
      </c>
      <c r="R116" s="118">
        <f t="shared" si="81"/>
        <v>0</v>
      </c>
      <c r="S116" s="117">
        <f>('[2]07-171 Capilla'!S116+'[2]07-106 Carbonel'!S116+'[2]07-382 Brasil'!S116+'[2]07-408 Porvenir'!S116)</f>
        <v>0</v>
      </c>
      <c r="T116" s="118">
        <f t="shared" si="82"/>
        <v>0</v>
      </c>
      <c r="U116" s="117">
        <f>('[2]07-171 Capilla'!U116+'[2]07-106 Carbonel'!U116+'[2]07-382 Brasil'!U116+'[2]07-408 Porvenir'!U116)</f>
        <v>421.95000000000005</v>
      </c>
      <c r="V116" s="118">
        <f t="shared" si="83"/>
        <v>56726958</v>
      </c>
      <c r="W116" s="117">
        <f>('[2]07-171 Capilla'!W116+'[2]07-106 Carbonel'!W116+'[2]07-382 Brasil'!W116+'[2]07-408 Porvenir'!W116)</f>
        <v>221.13</v>
      </c>
      <c r="X116" s="118">
        <f t="shared" si="84"/>
        <v>29728717</v>
      </c>
      <c r="Y116" s="117">
        <f>('[2]07-171 Capilla'!Y116+'[2]07-106 Carbonel'!Y116+'[2]07-382 Brasil'!Y116+'[2]07-408 Porvenir'!Y116)</f>
        <v>51.24</v>
      </c>
      <c r="Z116" s="118">
        <f t="shared" si="85"/>
        <v>6888706</v>
      </c>
      <c r="AA116" s="117">
        <f>('[2]07-171 Capilla'!AA116+'[2]07-106 Carbonel'!AA116+'[2]07-382 Brasil'!AA116+'[2]07-408 Porvenir'!AA116)</f>
        <v>28.8</v>
      </c>
      <c r="AB116" s="118">
        <f t="shared" si="86"/>
        <v>3871872</v>
      </c>
      <c r="AC116" s="117">
        <f>('[2]07-171 Capilla'!AC116+'[2]07-106 Carbonel'!AC116+'[2]07-382 Brasil'!AC116+'[2]07-408 Porvenir'!AC116)</f>
        <v>0</v>
      </c>
      <c r="AD116" s="118">
        <f t="shared" si="87"/>
        <v>0</v>
      </c>
      <c r="AE116" s="117">
        <f t="shared" si="88"/>
        <v>723.12</v>
      </c>
      <c r="AF116" s="118">
        <f t="shared" si="89"/>
        <v>97216253</v>
      </c>
      <c r="AG116" s="119">
        <v>0</v>
      </c>
      <c r="AH116" s="119">
        <f t="shared" si="114"/>
        <v>2.3400000000000001E-2</v>
      </c>
      <c r="AI116" s="117">
        <f t="shared" si="115"/>
        <v>0</v>
      </c>
      <c r="AJ116" s="120">
        <f t="shared" si="92"/>
        <v>0</v>
      </c>
      <c r="AM116" s="77">
        <f t="shared" si="98"/>
        <v>97216253</v>
      </c>
      <c r="AO116" s="121"/>
    </row>
    <row r="117" spans="2:41" s="76" customFormat="1" ht="15" customHeight="1">
      <c r="B117" s="91"/>
      <c r="C117" s="92"/>
      <c r="D117" s="92"/>
      <c r="E117" s="94" t="s">
        <v>161</v>
      </c>
      <c r="F117" s="92"/>
      <c r="G117" s="95"/>
      <c r="H117" s="96"/>
      <c r="I117" s="123"/>
      <c r="J117" s="97"/>
      <c r="K117" s="98"/>
      <c r="L117" s="124"/>
      <c r="M117" s="125"/>
      <c r="N117" s="99"/>
      <c r="O117" s="125"/>
      <c r="P117" s="126"/>
      <c r="Q117" s="127"/>
      <c r="R117" s="128"/>
      <c r="S117" s="127"/>
      <c r="T117" s="128"/>
      <c r="U117" s="127"/>
      <c r="V117" s="128"/>
      <c r="W117" s="127"/>
      <c r="X117" s="128"/>
      <c r="Y117" s="127"/>
      <c r="Z117" s="128"/>
      <c r="AA117" s="127"/>
      <c r="AB117" s="128"/>
      <c r="AC117" s="127"/>
      <c r="AD117" s="128"/>
      <c r="AE117" s="127"/>
      <c r="AF117" s="128"/>
      <c r="AG117" s="102"/>
      <c r="AH117" s="103"/>
      <c r="AI117" s="99"/>
      <c r="AJ117" s="129"/>
      <c r="AM117" s="77">
        <v>1</v>
      </c>
      <c r="AO117" s="121"/>
    </row>
    <row r="118" spans="2:41" ht="15" hidden="1" customHeight="1">
      <c r="B118" s="130">
        <v>10152</v>
      </c>
      <c r="C118" s="130" t="s">
        <v>68</v>
      </c>
      <c r="D118" s="107"/>
      <c r="E118" s="108"/>
      <c r="F118" s="109"/>
      <c r="G118" s="143" t="s">
        <v>162</v>
      </c>
      <c r="H118" s="130" t="s">
        <v>70</v>
      </c>
      <c r="I118" s="131">
        <v>42.8</v>
      </c>
      <c r="J118" s="132">
        <v>126795</v>
      </c>
      <c r="K118" s="114">
        <f t="shared" si="108"/>
        <v>5426826</v>
      </c>
      <c r="L118" s="115">
        <f>('[2]07-171 Capilla'!L118+'[2]07-106 Carbonel'!L118+'[2]07-382 Brasil'!L118+'[2]07-408 Porvenir'!L118)</f>
        <v>0</v>
      </c>
      <c r="M118" s="116">
        <f>(L118-I118)</f>
        <v>-42.8</v>
      </c>
      <c r="N118" s="114">
        <f>ROUND(M118*J118,0)</f>
        <v>-5426826</v>
      </c>
      <c r="O118" s="116">
        <f t="shared" ref="O118:O119" si="118">(I118+M118)</f>
        <v>0</v>
      </c>
      <c r="P118" s="113">
        <f t="shared" si="80"/>
        <v>0</v>
      </c>
      <c r="Q118" s="117">
        <f>('[2]07-171 Capilla'!Q118+'[2]07-106 Carbonel'!Q118+'[2]07-382 Brasil'!Q118+'[2]07-408 Porvenir'!Q118)</f>
        <v>0</v>
      </c>
      <c r="R118" s="118">
        <f t="shared" si="81"/>
        <v>0</v>
      </c>
      <c r="S118" s="117">
        <f>('[2]07-171 Capilla'!S118+'[2]07-106 Carbonel'!S118+'[2]07-382 Brasil'!S118+'[2]07-408 Porvenir'!S118)</f>
        <v>0</v>
      </c>
      <c r="T118" s="118">
        <f t="shared" si="82"/>
        <v>0</v>
      </c>
      <c r="U118" s="117">
        <f>('[2]07-171 Capilla'!U118+'[2]07-106 Carbonel'!U118+'[2]07-382 Brasil'!U118+'[2]07-408 Porvenir'!U118)</f>
        <v>0</v>
      </c>
      <c r="V118" s="118">
        <f t="shared" si="83"/>
        <v>0</v>
      </c>
      <c r="W118" s="117">
        <f>('[2]07-171 Capilla'!W118+'[2]07-106 Carbonel'!W118+'[2]07-382 Brasil'!W118+'[2]07-408 Porvenir'!W118)</f>
        <v>0</v>
      </c>
      <c r="X118" s="118">
        <f t="shared" si="84"/>
        <v>0</v>
      </c>
      <c r="Y118" s="117">
        <f>('[2]07-171 Capilla'!Y118+'[2]07-106 Carbonel'!Y118+'[2]07-382 Brasil'!Y118+'[2]07-408 Porvenir'!Y118)</f>
        <v>0</v>
      </c>
      <c r="Z118" s="118">
        <f t="shared" si="85"/>
        <v>0</v>
      </c>
      <c r="AA118" s="117">
        <f>('[2]07-171 Capilla'!AA118+'[2]07-106 Carbonel'!AA118+'[2]07-382 Brasil'!AA118+'[2]07-408 Porvenir'!AA118)</f>
        <v>0</v>
      </c>
      <c r="AB118" s="118">
        <f t="shared" si="86"/>
        <v>0</v>
      </c>
      <c r="AC118" s="117">
        <f>('[2]07-171 Capilla'!AC118+'[2]07-106 Carbonel'!AC118+'[2]07-382 Brasil'!AC118+'[2]07-408 Porvenir'!AC118)</f>
        <v>0</v>
      </c>
      <c r="AD118" s="118">
        <f t="shared" si="87"/>
        <v>0</v>
      </c>
      <c r="AE118" s="117">
        <f t="shared" si="88"/>
        <v>0</v>
      </c>
      <c r="AF118" s="118">
        <f t="shared" si="89"/>
        <v>0</v>
      </c>
      <c r="AG118" s="119">
        <v>0</v>
      </c>
      <c r="AH118" s="119">
        <f t="shared" ref="AH118:AH119" si="119">+ROUND(AF118/$G$17,4)</f>
        <v>0</v>
      </c>
      <c r="AI118" s="117">
        <f t="shared" ref="AI118:AI119" si="120">(O118-AE118)</f>
        <v>0</v>
      </c>
      <c r="AJ118" s="120">
        <f t="shared" si="92"/>
        <v>0</v>
      </c>
      <c r="AM118" s="77" t="str">
        <f t="shared" ref="AM118:AM126" si="121">IF(AF118=0,"",AF118)</f>
        <v/>
      </c>
      <c r="AO118" s="121">
        <f t="shared" si="94"/>
        <v>0</v>
      </c>
    </row>
    <row r="119" spans="2:41" ht="15" hidden="1" customHeight="1">
      <c r="B119" s="130">
        <v>701</v>
      </c>
      <c r="C119" s="130" t="s">
        <v>68</v>
      </c>
      <c r="D119" s="107"/>
      <c r="E119" s="108"/>
      <c r="F119" s="109"/>
      <c r="G119" s="143" t="s">
        <v>163</v>
      </c>
      <c r="H119" s="130" t="s">
        <v>73</v>
      </c>
      <c r="I119" s="131">
        <v>47</v>
      </c>
      <c r="J119" s="132">
        <v>12196</v>
      </c>
      <c r="K119" s="114">
        <f t="shared" si="108"/>
        <v>573212</v>
      </c>
      <c r="L119" s="115">
        <f>('[2]07-171 Capilla'!L119+'[2]07-106 Carbonel'!L119+'[2]07-382 Brasil'!L119+'[2]07-408 Porvenir'!L119)</f>
        <v>0</v>
      </c>
      <c r="M119" s="116">
        <f>(L119-I119)</f>
        <v>-47</v>
      </c>
      <c r="N119" s="114">
        <f>ROUND(M119*J119,0)</f>
        <v>-573212</v>
      </c>
      <c r="O119" s="116">
        <f t="shared" si="118"/>
        <v>0</v>
      </c>
      <c r="P119" s="113">
        <f t="shared" si="80"/>
        <v>0</v>
      </c>
      <c r="Q119" s="117">
        <f>('[2]07-171 Capilla'!Q119+'[2]07-106 Carbonel'!Q119+'[2]07-382 Brasil'!Q119+'[2]07-408 Porvenir'!Q119)</f>
        <v>0</v>
      </c>
      <c r="R119" s="118">
        <f t="shared" si="81"/>
        <v>0</v>
      </c>
      <c r="S119" s="117">
        <f>('[2]07-171 Capilla'!S119+'[2]07-106 Carbonel'!S119+'[2]07-382 Brasil'!S119+'[2]07-408 Porvenir'!S119)</f>
        <v>0</v>
      </c>
      <c r="T119" s="118">
        <f t="shared" si="82"/>
        <v>0</v>
      </c>
      <c r="U119" s="117">
        <f>('[2]07-171 Capilla'!U119+'[2]07-106 Carbonel'!U119+'[2]07-382 Brasil'!U119+'[2]07-408 Porvenir'!U119)</f>
        <v>0</v>
      </c>
      <c r="V119" s="118">
        <f t="shared" si="83"/>
        <v>0</v>
      </c>
      <c r="W119" s="117">
        <f>('[2]07-171 Capilla'!W119+'[2]07-106 Carbonel'!W119+'[2]07-382 Brasil'!W119+'[2]07-408 Porvenir'!W119)</f>
        <v>0</v>
      </c>
      <c r="X119" s="118">
        <f t="shared" si="84"/>
        <v>0</v>
      </c>
      <c r="Y119" s="117">
        <f>('[2]07-171 Capilla'!Y119+'[2]07-106 Carbonel'!Y119+'[2]07-382 Brasil'!Y119+'[2]07-408 Porvenir'!Y119)</f>
        <v>0</v>
      </c>
      <c r="Z119" s="118">
        <f t="shared" si="85"/>
        <v>0</v>
      </c>
      <c r="AA119" s="117">
        <f>('[2]07-171 Capilla'!AA119+'[2]07-106 Carbonel'!AA119+'[2]07-382 Brasil'!AA119+'[2]07-408 Porvenir'!AA119)</f>
        <v>0</v>
      </c>
      <c r="AB119" s="118">
        <f t="shared" si="86"/>
        <v>0</v>
      </c>
      <c r="AC119" s="117">
        <f>('[2]07-171 Capilla'!AC119+'[2]07-106 Carbonel'!AC119+'[2]07-382 Brasil'!AC119+'[2]07-408 Porvenir'!AC119)</f>
        <v>0</v>
      </c>
      <c r="AD119" s="118">
        <f t="shared" si="87"/>
        <v>0</v>
      </c>
      <c r="AE119" s="117">
        <f t="shared" si="88"/>
        <v>0</v>
      </c>
      <c r="AF119" s="118">
        <f t="shared" si="89"/>
        <v>0</v>
      </c>
      <c r="AG119" s="119">
        <v>0</v>
      </c>
      <c r="AH119" s="119">
        <f t="shared" si="119"/>
        <v>0</v>
      </c>
      <c r="AI119" s="117">
        <f t="shared" si="120"/>
        <v>0</v>
      </c>
      <c r="AJ119" s="120">
        <f t="shared" si="92"/>
        <v>0</v>
      </c>
      <c r="AM119" s="77" t="str">
        <f t="shared" si="121"/>
        <v/>
      </c>
      <c r="AO119" s="121">
        <f t="shared" si="94"/>
        <v>0</v>
      </c>
    </row>
    <row r="120" spans="2:41" s="76" customFormat="1" ht="15" customHeight="1">
      <c r="B120" s="91"/>
      <c r="C120" s="92"/>
      <c r="D120" s="92"/>
      <c r="E120" s="94" t="s">
        <v>164</v>
      </c>
      <c r="F120" s="92"/>
      <c r="G120" s="95"/>
      <c r="H120" s="96"/>
      <c r="I120" s="123"/>
      <c r="J120" s="97"/>
      <c r="K120" s="98"/>
      <c r="L120" s="124"/>
      <c r="M120" s="125"/>
      <c r="N120" s="99"/>
      <c r="O120" s="125"/>
      <c r="P120" s="126"/>
      <c r="Q120" s="127"/>
      <c r="R120" s="128"/>
      <c r="S120" s="127"/>
      <c r="T120" s="128"/>
      <c r="U120" s="127"/>
      <c r="V120" s="128"/>
      <c r="W120" s="127"/>
      <c r="X120" s="128"/>
      <c r="Y120" s="127"/>
      <c r="Z120" s="128"/>
      <c r="AA120" s="127"/>
      <c r="AB120" s="128"/>
      <c r="AC120" s="127"/>
      <c r="AD120" s="128"/>
      <c r="AE120" s="127"/>
      <c r="AF120" s="128"/>
      <c r="AG120" s="102"/>
      <c r="AH120" s="103"/>
      <c r="AI120" s="99"/>
      <c r="AJ120" s="129"/>
      <c r="AM120" s="77">
        <v>1</v>
      </c>
      <c r="AO120" s="121"/>
    </row>
    <row r="121" spans="2:41" ht="15" customHeight="1">
      <c r="B121" s="130">
        <v>12066</v>
      </c>
      <c r="C121" s="130" t="s">
        <v>68</v>
      </c>
      <c r="D121" s="107"/>
      <c r="E121" s="108"/>
      <c r="F121" s="109"/>
      <c r="G121" s="143" t="s">
        <v>165</v>
      </c>
      <c r="H121" s="130" t="s">
        <v>73</v>
      </c>
      <c r="I121" s="131">
        <v>1177.5</v>
      </c>
      <c r="J121" s="132">
        <v>75460</v>
      </c>
      <c r="K121" s="114">
        <f t="shared" si="108"/>
        <v>88854150</v>
      </c>
      <c r="L121" s="115">
        <f>('[2]07-171 Capilla'!L121+'[2]07-106 Carbonel'!L121+'[2]07-382 Brasil'!L121+'[2]07-408 Porvenir'!L121)</f>
        <v>146.76999999999998</v>
      </c>
      <c r="M121" s="116">
        <f>(L121-I121)</f>
        <v>-1030.73</v>
      </c>
      <c r="N121" s="114">
        <f>ROUND(M121*J121,0)</f>
        <v>-77778886</v>
      </c>
      <c r="O121" s="116">
        <f t="shared" ref="O121:O126" si="122">(I121+M121)</f>
        <v>146.76999999999998</v>
      </c>
      <c r="P121" s="113">
        <f t="shared" si="80"/>
        <v>11075264</v>
      </c>
      <c r="Q121" s="117">
        <f>('[2]07-171 Capilla'!Q121+'[2]07-106 Carbonel'!Q121+'[2]07-382 Brasil'!Q121+'[2]07-408 Porvenir'!Q121)</f>
        <v>0</v>
      </c>
      <c r="R121" s="118">
        <f t="shared" si="81"/>
        <v>0</v>
      </c>
      <c r="S121" s="117">
        <f>('[2]07-171 Capilla'!S121+'[2]07-106 Carbonel'!S121+'[2]07-382 Brasil'!S121+'[2]07-408 Porvenir'!S121)</f>
        <v>0</v>
      </c>
      <c r="T121" s="118">
        <f t="shared" si="82"/>
        <v>0</v>
      </c>
      <c r="U121" s="117">
        <f>('[2]07-171 Capilla'!U121+'[2]07-106 Carbonel'!U121+'[2]07-382 Brasil'!U121+'[2]07-408 Porvenir'!U121)</f>
        <v>0</v>
      </c>
      <c r="V121" s="118">
        <f t="shared" si="83"/>
        <v>0</v>
      </c>
      <c r="W121" s="117">
        <f>('[2]07-171 Capilla'!W121+'[2]07-106 Carbonel'!W121+'[2]07-382 Brasil'!W121+'[2]07-408 Porvenir'!W121)</f>
        <v>71.53</v>
      </c>
      <c r="X121" s="118">
        <f t="shared" si="84"/>
        <v>5397654</v>
      </c>
      <c r="Y121" s="117">
        <f>('[2]07-171 Capilla'!Y121+'[2]07-106 Carbonel'!Y121+'[2]07-382 Brasil'!Y121+'[2]07-408 Porvenir'!Y121)</f>
        <v>0</v>
      </c>
      <c r="Z121" s="118">
        <f t="shared" si="85"/>
        <v>0</v>
      </c>
      <c r="AA121" s="117">
        <f>('[2]07-171 Capilla'!AA121+'[2]07-106 Carbonel'!AA121+'[2]07-382 Brasil'!AA121+'[2]07-408 Porvenir'!AA121)</f>
        <v>75.239999999999995</v>
      </c>
      <c r="AB121" s="118">
        <f t="shared" si="86"/>
        <v>5677610</v>
      </c>
      <c r="AC121" s="117">
        <f>('[2]07-171 Capilla'!AC121+'[2]07-106 Carbonel'!AC121+'[2]07-382 Brasil'!AC121+'[2]07-408 Porvenir'!AC121)</f>
        <v>0</v>
      </c>
      <c r="AD121" s="118">
        <f t="shared" si="87"/>
        <v>0</v>
      </c>
      <c r="AE121" s="117">
        <f t="shared" si="88"/>
        <v>146.76999999999998</v>
      </c>
      <c r="AF121" s="118">
        <f t="shared" si="89"/>
        <v>11075264</v>
      </c>
      <c r="AG121" s="119">
        <v>0</v>
      </c>
      <c r="AH121" s="119">
        <f t="shared" ref="AH121:AH126" si="123">+ROUND(AF121/$G$17,4)</f>
        <v>2.7000000000000001E-3</v>
      </c>
      <c r="AI121" s="117">
        <f t="shared" ref="AI121:AI126" si="124">(O121-AE121)</f>
        <v>0</v>
      </c>
      <c r="AJ121" s="120">
        <f t="shared" si="92"/>
        <v>0</v>
      </c>
      <c r="AM121" s="77">
        <f t="shared" si="121"/>
        <v>11075264</v>
      </c>
      <c r="AO121" s="121"/>
    </row>
    <row r="122" spans="2:41" ht="15" customHeight="1">
      <c r="B122" s="130">
        <v>12065</v>
      </c>
      <c r="C122" s="130" t="s">
        <v>68</v>
      </c>
      <c r="D122" s="107"/>
      <c r="E122" s="108"/>
      <c r="F122" s="109"/>
      <c r="G122" s="143" t="s">
        <v>166</v>
      </c>
      <c r="H122" s="130" t="s">
        <v>73</v>
      </c>
      <c r="I122" s="131">
        <v>2238.8000000000002</v>
      </c>
      <c r="J122" s="132">
        <v>70620</v>
      </c>
      <c r="K122" s="114">
        <f t="shared" si="108"/>
        <v>158104056</v>
      </c>
      <c r="L122" s="115">
        <f>('[2]07-171 Capilla'!L122+'[2]07-106 Carbonel'!L122+'[2]07-382 Brasil'!L122+'[2]07-408 Porvenir'!L122)</f>
        <v>1350.4899999999998</v>
      </c>
      <c r="M122" s="116">
        <f t="shared" ref="M122:M126" si="125">(L122-I122)</f>
        <v>-888.3100000000004</v>
      </c>
      <c r="N122" s="114">
        <f t="shared" ref="N122:N126" si="126">ROUND(M122*J122,0)</f>
        <v>-62732452</v>
      </c>
      <c r="O122" s="116">
        <f t="shared" si="122"/>
        <v>1350.4899999999998</v>
      </c>
      <c r="P122" s="113">
        <f t="shared" si="80"/>
        <v>95371604</v>
      </c>
      <c r="Q122" s="117">
        <f>('[2]07-171 Capilla'!Q122+'[2]07-106 Carbonel'!Q122+'[2]07-382 Brasil'!Q122+'[2]07-408 Porvenir'!Q122)</f>
        <v>100.91</v>
      </c>
      <c r="R122" s="118">
        <f t="shared" si="81"/>
        <v>7126264</v>
      </c>
      <c r="S122" s="117">
        <f>('[2]07-171 Capilla'!S122+'[2]07-106 Carbonel'!S122+'[2]07-382 Brasil'!S122+'[2]07-408 Porvenir'!S122)</f>
        <v>187.45</v>
      </c>
      <c r="T122" s="118">
        <f t="shared" si="82"/>
        <v>13237719</v>
      </c>
      <c r="U122" s="117">
        <f>('[2]07-171 Capilla'!U122+'[2]07-106 Carbonel'!U122+'[2]07-382 Brasil'!U122+'[2]07-408 Porvenir'!U122)</f>
        <v>430.6</v>
      </c>
      <c r="V122" s="118">
        <f t="shared" si="83"/>
        <v>30408972</v>
      </c>
      <c r="W122" s="117">
        <f>('[2]07-171 Capilla'!W122+'[2]07-106 Carbonel'!W122+'[2]07-382 Brasil'!W122+'[2]07-408 Porvenir'!W122)</f>
        <v>386.07</v>
      </c>
      <c r="X122" s="118">
        <f t="shared" si="84"/>
        <v>27264263</v>
      </c>
      <c r="Y122" s="117">
        <f>('[2]07-171 Capilla'!Y122+'[2]07-106 Carbonel'!Y122+'[2]07-382 Brasil'!Y122+'[2]07-408 Porvenir'!Y122)</f>
        <v>0</v>
      </c>
      <c r="Z122" s="118">
        <f t="shared" si="85"/>
        <v>0</v>
      </c>
      <c r="AA122" s="117">
        <f>('[2]07-171 Capilla'!AA122+'[2]07-106 Carbonel'!AA122+'[2]07-382 Brasil'!AA122+'[2]07-408 Porvenir'!AA122)</f>
        <v>245.45999999999998</v>
      </c>
      <c r="AB122" s="118">
        <f t="shared" si="86"/>
        <v>17334385</v>
      </c>
      <c r="AC122" s="117">
        <f>('[2]07-171 Capilla'!AC122+'[2]07-106 Carbonel'!AC122+'[2]07-382 Brasil'!AC122+'[2]07-408 Porvenir'!AC122)</f>
        <v>0</v>
      </c>
      <c r="AD122" s="118">
        <f t="shared" si="87"/>
        <v>0</v>
      </c>
      <c r="AE122" s="117">
        <f t="shared" si="88"/>
        <v>1350.49</v>
      </c>
      <c r="AF122" s="118">
        <f t="shared" si="89"/>
        <v>95371604</v>
      </c>
      <c r="AG122" s="119">
        <v>0</v>
      </c>
      <c r="AH122" s="119">
        <f t="shared" si="123"/>
        <v>2.29E-2</v>
      </c>
      <c r="AI122" s="117">
        <v>0</v>
      </c>
      <c r="AJ122" s="120">
        <f t="shared" si="92"/>
        <v>0</v>
      </c>
      <c r="AM122" s="77">
        <f t="shared" si="121"/>
        <v>95371604</v>
      </c>
      <c r="AO122" s="121"/>
    </row>
    <row r="123" spans="2:41" ht="15" customHeight="1">
      <c r="B123" s="130">
        <v>12064</v>
      </c>
      <c r="C123" s="130" t="s">
        <v>68</v>
      </c>
      <c r="D123" s="107"/>
      <c r="E123" s="108"/>
      <c r="F123" s="109"/>
      <c r="G123" s="143" t="s">
        <v>167</v>
      </c>
      <c r="H123" s="130" t="s">
        <v>73</v>
      </c>
      <c r="I123" s="131">
        <v>588.1</v>
      </c>
      <c r="J123" s="132">
        <v>68473</v>
      </c>
      <c r="K123" s="114">
        <f t="shared" si="108"/>
        <v>40268971</v>
      </c>
      <c r="L123" s="115">
        <f>('[2]07-171 Capilla'!L123+'[2]07-106 Carbonel'!L123+'[2]07-382 Brasil'!L123+'[2]07-408 Porvenir'!L123)</f>
        <v>402.48</v>
      </c>
      <c r="M123" s="116">
        <f t="shared" si="125"/>
        <v>-185.62</v>
      </c>
      <c r="N123" s="114">
        <f t="shared" si="126"/>
        <v>-12709958</v>
      </c>
      <c r="O123" s="116">
        <f t="shared" si="122"/>
        <v>402.48</v>
      </c>
      <c r="P123" s="113">
        <f t="shared" si="80"/>
        <v>27559013</v>
      </c>
      <c r="Q123" s="117">
        <f>('[2]07-171 Capilla'!Q123+'[2]07-106 Carbonel'!Q123+'[2]07-382 Brasil'!Q123+'[2]07-408 Porvenir'!Q123)</f>
        <v>0</v>
      </c>
      <c r="R123" s="118">
        <f t="shared" si="81"/>
        <v>0</v>
      </c>
      <c r="S123" s="117">
        <f>('[2]07-171 Capilla'!S123+'[2]07-106 Carbonel'!S123+'[2]07-382 Brasil'!S123+'[2]07-408 Porvenir'!S123)</f>
        <v>77.900000000000006</v>
      </c>
      <c r="T123" s="118">
        <f t="shared" si="82"/>
        <v>5334047</v>
      </c>
      <c r="U123" s="117">
        <f>('[2]07-171 Capilla'!U123+'[2]07-106 Carbonel'!U123+'[2]07-382 Brasil'!U123+'[2]07-408 Porvenir'!U123)</f>
        <v>82.9</v>
      </c>
      <c r="V123" s="118">
        <f t="shared" si="83"/>
        <v>5676412</v>
      </c>
      <c r="W123" s="117">
        <f>('[2]07-171 Capilla'!W123+'[2]07-106 Carbonel'!W123+'[2]07-382 Brasil'!W123+'[2]07-408 Porvenir'!W123)</f>
        <v>57.05</v>
      </c>
      <c r="X123" s="118">
        <f t="shared" si="84"/>
        <v>3906385</v>
      </c>
      <c r="Y123" s="117">
        <f>('[2]07-171 Capilla'!Y123+'[2]07-106 Carbonel'!Y123+'[2]07-382 Brasil'!Y123+'[2]07-408 Porvenir'!Y123)</f>
        <v>0</v>
      </c>
      <c r="Z123" s="118">
        <f t="shared" si="85"/>
        <v>0</v>
      </c>
      <c r="AA123" s="117">
        <f>('[2]07-171 Capilla'!AA123+'[2]07-106 Carbonel'!AA123+'[2]07-382 Brasil'!AA123+'[2]07-408 Porvenir'!AA123)</f>
        <v>184.63</v>
      </c>
      <c r="AB123" s="118">
        <f t="shared" si="86"/>
        <v>12642170</v>
      </c>
      <c r="AC123" s="117">
        <f>('[2]07-171 Capilla'!AC123+'[2]07-106 Carbonel'!AC123+'[2]07-382 Brasil'!AC123+'[2]07-408 Porvenir'!AC123)</f>
        <v>0</v>
      </c>
      <c r="AD123" s="118">
        <f t="shared" si="87"/>
        <v>0</v>
      </c>
      <c r="AE123" s="117">
        <f t="shared" si="88"/>
        <v>402.48</v>
      </c>
      <c r="AF123" s="118">
        <f t="shared" si="89"/>
        <v>27559013</v>
      </c>
      <c r="AG123" s="119">
        <v>0</v>
      </c>
      <c r="AH123" s="119">
        <f t="shared" si="123"/>
        <v>6.6E-3</v>
      </c>
      <c r="AI123" s="117">
        <f t="shared" si="124"/>
        <v>0</v>
      </c>
      <c r="AJ123" s="120">
        <f t="shared" si="92"/>
        <v>0</v>
      </c>
      <c r="AM123" s="77">
        <f t="shared" si="121"/>
        <v>27559013</v>
      </c>
      <c r="AO123" s="121"/>
    </row>
    <row r="124" spans="2:41" ht="15" hidden="1" customHeight="1">
      <c r="B124" s="130">
        <v>10880</v>
      </c>
      <c r="C124" s="130" t="s">
        <v>68</v>
      </c>
      <c r="D124" s="107"/>
      <c r="E124" s="108"/>
      <c r="F124" s="109"/>
      <c r="G124" s="143" t="s">
        <v>168</v>
      </c>
      <c r="H124" s="130" t="s">
        <v>70</v>
      </c>
      <c r="I124" s="131">
        <v>796.7</v>
      </c>
      <c r="J124" s="132">
        <v>5944</v>
      </c>
      <c r="K124" s="114">
        <f t="shared" si="108"/>
        <v>4735585</v>
      </c>
      <c r="L124" s="115">
        <f>('[2]07-171 Capilla'!L124+'[2]07-106 Carbonel'!L124+'[2]07-382 Brasil'!L124+'[2]07-408 Porvenir'!L124)</f>
        <v>0</v>
      </c>
      <c r="M124" s="116">
        <f t="shared" si="125"/>
        <v>-796.7</v>
      </c>
      <c r="N124" s="114">
        <f t="shared" si="126"/>
        <v>-4735585</v>
      </c>
      <c r="O124" s="116">
        <f t="shared" si="122"/>
        <v>0</v>
      </c>
      <c r="P124" s="113">
        <f t="shared" si="80"/>
        <v>0</v>
      </c>
      <c r="Q124" s="117">
        <f>('[2]07-171 Capilla'!Q124+'[2]07-106 Carbonel'!Q124+'[2]07-382 Brasil'!Q124+'[2]07-408 Porvenir'!Q124)</f>
        <v>0</v>
      </c>
      <c r="R124" s="118">
        <f t="shared" si="81"/>
        <v>0</v>
      </c>
      <c r="S124" s="117">
        <f>('[2]07-171 Capilla'!S124+'[2]07-106 Carbonel'!S124+'[2]07-382 Brasil'!S124+'[2]07-408 Porvenir'!S124)</f>
        <v>0</v>
      </c>
      <c r="T124" s="118">
        <f t="shared" si="82"/>
        <v>0</v>
      </c>
      <c r="U124" s="117">
        <f>('[2]07-171 Capilla'!U124+'[2]07-106 Carbonel'!U124+'[2]07-382 Brasil'!U124+'[2]07-408 Porvenir'!U124)</f>
        <v>0</v>
      </c>
      <c r="V124" s="118">
        <f t="shared" si="83"/>
        <v>0</v>
      </c>
      <c r="W124" s="117">
        <f>('[2]07-171 Capilla'!W124+'[2]07-106 Carbonel'!W124+'[2]07-382 Brasil'!W124+'[2]07-408 Porvenir'!W124)</f>
        <v>0</v>
      </c>
      <c r="X124" s="118">
        <f t="shared" si="84"/>
        <v>0</v>
      </c>
      <c r="Y124" s="117">
        <f>('[2]07-171 Capilla'!Y124+'[2]07-106 Carbonel'!Y124+'[2]07-382 Brasil'!Y124+'[2]07-408 Porvenir'!Y124)</f>
        <v>0</v>
      </c>
      <c r="Z124" s="118">
        <f t="shared" si="85"/>
        <v>0</v>
      </c>
      <c r="AA124" s="117">
        <f>('[2]07-171 Capilla'!AA124+'[2]07-106 Carbonel'!AA124+'[2]07-382 Brasil'!AA124+'[2]07-408 Porvenir'!AA124)</f>
        <v>0</v>
      </c>
      <c r="AB124" s="118">
        <f t="shared" si="86"/>
        <v>0</v>
      </c>
      <c r="AC124" s="117">
        <f>('[2]07-171 Capilla'!AC124+'[2]07-106 Carbonel'!AC124+'[2]07-382 Brasil'!AC124+'[2]07-408 Porvenir'!AC124)</f>
        <v>0</v>
      </c>
      <c r="AD124" s="118">
        <f t="shared" si="87"/>
        <v>0</v>
      </c>
      <c r="AE124" s="117">
        <f t="shared" si="88"/>
        <v>0</v>
      </c>
      <c r="AF124" s="118">
        <f t="shared" si="89"/>
        <v>0</v>
      </c>
      <c r="AG124" s="119">
        <v>0</v>
      </c>
      <c r="AH124" s="119">
        <f t="shared" si="123"/>
        <v>0</v>
      </c>
      <c r="AI124" s="117">
        <f t="shared" si="124"/>
        <v>0</v>
      </c>
      <c r="AJ124" s="120">
        <f t="shared" si="92"/>
        <v>0</v>
      </c>
      <c r="AM124" s="77" t="str">
        <f t="shared" si="121"/>
        <v/>
      </c>
      <c r="AO124" s="121">
        <f t="shared" si="94"/>
        <v>0</v>
      </c>
    </row>
    <row r="125" spans="2:41" ht="15" hidden="1" customHeight="1">
      <c r="B125" s="130">
        <v>11879</v>
      </c>
      <c r="C125" s="130" t="s">
        <v>68</v>
      </c>
      <c r="D125" s="107"/>
      <c r="E125" s="108"/>
      <c r="F125" s="109"/>
      <c r="G125" s="143" t="s">
        <v>169</v>
      </c>
      <c r="H125" s="130" t="s">
        <v>73</v>
      </c>
      <c r="I125" s="131">
        <v>103.1</v>
      </c>
      <c r="J125" s="132">
        <v>174131</v>
      </c>
      <c r="K125" s="114">
        <f t="shared" si="108"/>
        <v>17952906</v>
      </c>
      <c r="L125" s="115">
        <f>('[2]07-171 Capilla'!L125+'[2]07-106 Carbonel'!L125+'[2]07-382 Brasil'!L125+'[2]07-408 Porvenir'!L125)</f>
        <v>0</v>
      </c>
      <c r="M125" s="116">
        <f t="shared" si="125"/>
        <v>-103.1</v>
      </c>
      <c r="N125" s="114">
        <f t="shared" si="126"/>
        <v>-17952906</v>
      </c>
      <c r="O125" s="116">
        <f t="shared" si="122"/>
        <v>0</v>
      </c>
      <c r="P125" s="113">
        <f t="shared" si="80"/>
        <v>0</v>
      </c>
      <c r="Q125" s="117">
        <f>('[2]07-171 Capilla'!Q125+'[2]07-106 Carbonel'!Q125+'[2]07-382 Brasil'!Q125+'[2]07-408 Porvenir'!Q125)</f>
        <v>0</v>
      </c>
      <c r="R125" s="118">
        <f t="shared" si="81"/>
        <v>0</v>
      </c>
      <c r="S125" s="117">
        <f>('[2]07-171 Capilla'!S125+'[2]07-106 Carbonel'!S125+'[2]07-382 Brasil'!S125+'[2]07-408 Porvenir'!S125)</f>
        <v>0</v>
      </c>
      <c r="T125" s="118">
        <f t="shared" si="82"/>
        <v>0</v>
      </c>
      <c r="U125" s="117">
        <f>('[2]07-171 Capilla'!U125+'[2]07-106 Carbonel'!U125+'[2]07-382 Brasil'!U125+'[2]07-408 Porvenir'!U125)</f>
        <v>0</v>
      </c>
      <c r="V125" s="118">
        <f t="shared" si="83"/>
        <v>0</v>
      </c>
      <c r="W125" s="117">
        <f>('[2]07-171 Capilla'!W125+'[2]07-106 Carbonel'!W125+'[2]07-382 Brasil'!W125+'[2]07-408 Porvenir'!W125)</f>
        <v>0</v>
      </c>
      <c r="X125" s="118">
        <f t="shared" si="84"/>
        <v>0</v>
      </c>
      <c r="Y125" s="117">
        <f>('[2]07-171 Capilla'!Y125+'[2]07-106 Carbonel'!Y125+'[2]07-382 Brasil'!Y125+'[2]07-408 Porvenir'!Y125)</f>
        <v>0</v>
      </c>
      <c r="Z125" s="118">
        <f t="shared" si="85"/>
        <v>0</v>
      </c>
      <c r="AA125" s="117">
        <f>('[2]07-171 Capilla'!AA125+'[2]07-106 Carbonel'!AA125+'[2]07-382 Brasil'!AA125+'[2]07-408 Porvenir'!AA125)</f>
        <v>0</v>
      </c>
      <c r="AB125" s="118">
        <f t="shared" si="86"/>
        <v>0</v>
      </c>
      <c r="AC125" s="117">
        <f>('[2]07-171 Capilla'!AC125+'[2]07-106 Carbonel'!AC125+'[2]07-382 Brasil'!AC125+'[2]07-408 Porvenir'!AC125)</f>
        <v>0</v>
      </c>
      <c r="AD125" s="118">
        <f t="shared" si="87"/>
        <v>0</v>
      </c>
      <c r="AE125" s="117">
        <f t="shared" si="88"/>
        <v>0</v>
      </c>
      <c r="AF125" s="118">
        <f t="shared" si="89"/>
        <v>0</v>
      </c>
      <c r="AG125" s="119">
        <v>0</v>
      </c>
      <c r="AH125" s="119">
        <f t="shared" si="123"/>
        <v>0</v>
      </c>
      <c r="AI125" s="117">
        <f t="shared" si="124"/>
        <v>0</v>
      </c>
      <c r="AJ125" s="120">
        <f t="shared" si="92"/>
        <v>0</v>
      </c>
      <c r="AM125" s="77" t="str">
        <f t="shared" si="121"/>
        <v/>
      </c>
      <c r="AO125" s="121">
        <f t="shared" si="94"/>
        <v>0</v>
      </c>
    </row>
    <row r="126" spans="2:41" ht="15" customHeight="1">
      <c r="B126" s="130">
        <v>17338</v>
      </c>
      <c r="C126" s="130" t="s">
        <v>68</v>
      </c>
      <c r="D126" s="107"/>
      <c r="E126" s="108"/>
      <c r="F126" s="109"/>
      <c r="G126" s="143" t="s">
        <v>170</v>
      </c>
      <c r="H126" s="130" t="s">
        <v>70</v>
      </c>
      <c r="I126" s="131">
        <v>271.3</v>
      </c>
      <c r="J126" s="132">
        <v>6640</v>
      </c>
      <c r="K126" s="114">
        <f t="shared" si="108"/>
        <v>1801432</v>
      </c>
      <c r="L126" s="115">
        <f>('[2]07-171 Capilla'!L126+'[2]07-106 Carbonel'!L126+'[2]07-382 Brasil'!L126+'[2]07-408 Porvenir'!L126)</f>
        <v>2735</v>
      </c>
      <c r="M126" s="116">
        <f t="shared" si="125"/>
        <v>2463.6999999999998</v>
      </c>
      <c r="N126" s="114">
        <f t="shared" si="126"/>
        <v>16358968</v>
      </c>
      <c r="O126" s="116">
        <f t="shared" si="122"/>
        <v>2735</v>
      </c>
      <c r="P126" s="113">
        <f t="shared" si="80"/>
        <v>18160400</v>
      </c>
      <c r="Q126" s="117">
        <f>('[2]07-171 Capilla'!Q126+'[2]07-106 Carbonel'!Q126+'[2]07-382 Brasil'!Q126+'[2]07-408 Porvenir'!Q126)</f>
        <v>390.07</v>
      </c>
      <c r="R126" s="118">
        <f t="shared" si="81"/>
        <v>2590065</v>
      </c>
      <c r="S126" s="117">
        <f>('[2]07-171 Capilla'!S126+'[2]07-106 Carbonel'!S126+'[2]07-382 Brasil'!S126+'[2]07-408 Porvenir'!S126)</f>
        <v>795.4</v>
      </c>
      <c r="T126" s="118">
        <f t="shared" si="82"/>
        <v>5281456</v>
      </c>
      <c r="U126" s="117">
        <f>('[2]07-171 Capilla'!U126+'[2]07-106 Carbonel'!U126+'[2]07-382 Brasil'!U126+'[2]07-408 Porvenir'!U126)</f>
        <v>1800.64</v>
      </c>
      <c r="V126" s="118">
        <f t="shared" si="83"/>
        <v>11956250</v>
      </c>
      <c r="W126" s="117">
        <f>('[2]07-171 Capilla'!W126+'[2]07-106 Carbonel'!W126+'[2]07-382 Brasil'!W126+'[2]07-408 Porvenir'!W126)</f>
        <v>-706.05000000000007</v>
      </c>
      <c r="X126" s="118">
        <f t="shared" si="84"/>
        <v>-4688172</v>
      </c>
      <c r="Y126" s="117">
        <f>('[2]07-171 Capilla'!Y126+'[2]07-106 Carbonel'!Y126+'[2]07-382 Brasil'!Y126+'[2]07-408 Porvenir'!Y126)</f>
        <v>0</v>
      </c>
      <c r="Z126" s="118">
        <f t="shared" si="85"/>
        <v>0</v>
      </c>
      <c r="AA126" s="117">
        <f>('[2]07-171 Capilla'!AA126+'[2]07-106 Carbonel'!AA126+'[2]07-382 Brasil'!AA126+'[2]07-408 Porvenir'!AA126)</f>
        <v>454.94</v>
      </c>
      <c r="AB126" s="118">
        <f t="shared" si="86"/>
        <v>3020802</v>
      </c>
      <c r="AC126" s="117">
        <f>('[2]07-171 Capilla'!AC126+'[2]07-106 Carbonel'!AC126+'[2]07-382 Brasil'!AC126+'[2]07-408 Porvenir'!AC126)</f>
        <v>0</v>
      </c>
      <c r="AD126" s="118">
        <f t="shared" si="87"/>
        <v>0</v>
      </c>
      <c r="AE126" s="117">
        <f t="shared" si="88"/>
        <v>2735</v>
      </c>
      <c r="AF126" s="118">
        <f t="shared" si="89"/>
        <v>18160400</v>
      </c>
      <c r="AG126" s="119">
        <v>0</v>
      </c>
      <c r="AH126" s="119">
        <f t="shared" si="123"/>
        <v>4.4000000000000003E-3</v>
      </c>
      <c r="AI126" s="117">
        <f t="shared" si="124"/>
        <v>0</v>
      </c>
      <c r="AJ126" s="120">
        <f t="shared" si="92"/>
        <v>0</v>
      </c>
      <c r="AM126" s="77">
        <f t="shared" si="121"/>
        <v>18160400</v>
      </c>
      <c r="AO126" s="121"/>
    </row>
    <row r="127" spans="2:41" s="76" customFormat="1" ht="15.75">
      <c r="B127" s="78"/>
      <c r="C127" s="134"/>
      <c r="D127" s="135" t="s">
        <v>171</v>
      </c>
      <c r="E127" s="135"/>
      <c r="F127" s="80"/>
      <c r="G127" s="81"/>
      <c r="H127" s="82"/>
      <c r="I127" s="136"/>
      <c r="J127" s="83"/>
      <c r="K127" s="84"/>
      <c r="L127" s="137"/>
      <c r="M127" s="138"/>
      <c r="N127" s="85"/>
      <c r="O127" s="138"/>
      <c r="P127" s="139"/>
      <c r="Q127" s="140"/>
      <c r="R127" s="141"/>
      <c r="S127" s="140"/>
      <c r="T127" s="141"/>
      <c r="U127" s="140"/>
      <c r="V127" s="141"/>
      <c r="W127" s="140"/>
      <c r="X127" s="141"/>
      <c r="Y127" s="140"/>
      <c r="Z127" s="141"/>
      <c r="AA127" s="140"/>
      <c r="AB127" s="141"/>
      <c r="AC127" s="140"/>
      <c r="AD127" s="141"/>
      <c r="AE127" s="140"/>
      <c r="AF127" s="141"/>
      <c r="AG127" s="89"/>
      <c r="AH127" s="89"/>
      <c r="AI127" s="85"/>
      <c r="AJ127" s="142"/>
      <c r="AM127" s="77">
        <v>1</v>
      </c>
      <c r="AO127" s="121"/>
    </row>
    <row r="128" spans="2:41" s="76" customFormat="1" ht="15" customHeight="1">
      <c r="B128" s="91"/>
      <c r="C128" s="92"/>
      <c r="D128" s="92"/>
      <c r="E128" s="94" t="s">
        <v>172</v>
      </c>
      <c r="F128" s="92"/>
      <c r="G128" s="95"/>
      <c r="H128" s="96"/>
      <c r="I128" s="123"/>
      <c r="J128" s="97"/>
      <c r="K128" s="98"/>
      <c r="L128" s="124"/>
      <c r="M128" s="125"/>
      <c r="N128" s="99"/>
      <c r="O128" s="125"/>
      <c r="P128" s="126"/>
      <c r="Q128" s="127"/>
      <c r="R128" s="128"/>
      <c r="S128" s="127"/>
      <c r="T128" s="128"/>
      <c r="U128" s="127"/>
      <c r="V128" s="128"/>
      <c r="W128" s="127"/>
      <c r="X128" s="128"/>
      <c r="Y128" s="127"/>
      <c r="Z128" s="128"/>
      <c r="AA128" s="127"/>
      <c r="AB128" s="128"/>
      <c r="AC128" s="127"/>
      <c r="AD128" s="128"/>
      <c r="AE128" s="127"/>
      <c r="AF128" s="128"/>
      <c r="AG128" s="103"/>
      <c r="AH128" s="103"/>
      <c r="AI128" s="99"/>
      <c r="AJ128" s="129"/>
      <c r="AM128" s="77">
        <v>1</v>
      </c>
      <c r="AO128" s="121"/>
    </row>
    <row r="129" spans="2:41" ht="15" hidden="1" customHeight="1">
      <c r="B129" s="130">
        <v>14651</v>
      </c>
      <c r="C129" s="130" t="s">
        <v>68</v>
      </c>
      <c r="D129" s="107"/>
      <c r="E129" s="108"/>
      <c r="F129" s="109"/>
      <c r="G129" s="133" t="s">
        <v>173</v>
      </c>
      <c r="H129" s="130" t="s">
        <v>82</v>
      </c>
      <c r="I129" s="131">
        <v>16</v>
      </c>
      <c r="J129" s="132">
        <v>506708</v>
      </c>
      <c r="K129" s="114">
        <f t="shared" ref="K129:K170" si="127">ROUND(I129*J129,0)</f>
        <v>8107328</v>
      </c>
      <c r="L129" s="115">
        <f>('[2]07-171 Capilla'!L129+'[2]07-106 Carbonel'!L129+'[2]07-382 Brasil'!L129+'[2]07-408 Porvenir'!L129)</f>
        <v>0</v>
      </c>
      <c r="M129" s="116">
        <f>(L129-I129)</f>
        <v>-16</v>
      </c>
      <c r="N129" s="114">
        <f>ROUND(M129*J129,0)</f>
        <v>-8107328</v>
      </c>
      <c r="O129" s="116">
        <f t="shared" ref="O129:O170" si="128">(I129+M129)</f>
        <v>0</v>
      </c>
      <c r="P129" s="113">
        <f t="shared" si="80"/>
        <v>0</v>
      </c>
      <c r="Q129" s="117">
        <f>('[2]07-171 Capilla'!Q129+'[2]07-106 Carbonel'!Q129+'[2]07-382 Brasil'!Q129+'[2]07-408 Porvenir'!Q129)</f>
        <v>0</v>
      </c>
      <c r="R129" s="118">
        <f t="shared" si="81"/>
        <v>0</v>
      </c>
      <c r="S129" s="117">
        <f>('[2]07-171 Capilla'!S129+'[2]07-106 Carbonel'!S129+'[2]07-382 Brasil'!S129+'[2]07-408 Porvenir'!S129)</f>
        <v>0</v>
      </c>
      <c r="T129" s="118">
        <f t="shared" si="82"/>
        <v>0</v>
      </c>
      <c r="U129" s="117">
        <f>('[2]07-171 Capilla'!U129+'[2]07-106 Carbonel'!U129+'[2]07-382 Brasil'!U129+'[2]07-408 Porvenir'!U129)</f>
        <v>0</v>
      </c>
      <c r="V129" s="118">
        <f t="shared" si="83"/>
        <v>0</v>
      </c>
      <c r="W129" s="117">
        <f>('[2]07-171 Capilla'!W129+'[2]07-106 Carbonel'!W129+'[2]07-382 Brasil'!W129+'[2]07-408 Porvenir'!W129)</f>
        <v>0</v>
      </c>
      <c r="X129" s="118">
        <f t="shared" si="84"/>
        <v>0</v>
      </c>
      <c r="Y129" s="117">
        <f>('[2]07-171 Capilla'!Y129+'[2]07-106 Carbonel'!Y129+'[2]07-382 Brasil'!Y129+'[2]07-408 Porvenir'!Y129)</f>
        <v>0</v>
      </c>
      <c r="Z129" s="118">
        <f t="shared" si="85"/>
        <v>0</v>
      </c>
      <c r="AA129" s="117">
        <f>('[2]07-171 Capilla'!AA129+'[2]07-106 Carbonel'!AA129+'[2]07-382 Brasil'!AA129+'[2]07-408 Porvenir'!AA129)</f>
        <v>0</v>
      </c>
      <c r="AB129" s="118">
        <f t="shared" si="86"/>
        <v>0</v>
      </c>
      <c r="AC129" s="117">
        <f>('[2]07-171 Capilla'!AC129+'[2]07-106 Carbonel'!AC129+'[2]07-382 Brasil'!AC129+'[2]07-408 Porvenir'!AC129)</f>
        <v>0</v>
      </c>
      <c r="AD129" s="118">
        <f t="shared" si="87"/>
        <v>0</v>
      </c>
      <c r="AE129" s="117">
        <f t="shared" si="88"/>
        <v>0</v>
      </c>
      <c r="AF129" s="118">
        <f t="shared" si="89"/>
        <v>0</v>
      </c>
      <c r="AG129" s="119">
        <v>0</v>
      </c>
      <c r="AH129" s="119">
        <f t="shared" ref="AH129:AH165" si="129">+ROUND(AF129/$G$17,4)</f>
        <v>0</v>
      </c>
      <c r="AI129" s="117">
        <f t="shared" ref="AI129:AI165" si="130">(O129-AE129)</f>
        <v>0</v>
      </c>
      <c r="AJ129" s="120">
        <f t="shared" si="92"/>
        <v>0</v>
      </c>
      <c r="AM129" s="77" t="str">
        <f t="shared" ref="AM129:AM170" si="131">IF(AF129=0,"",AF129)</f>
        <v/>
      </c>
      <c r="AO129" s="121">
        <f t="shared" si="94"/>
        <v>0</v>
      </c>
    </row>
    <row r="130" spans="2:41" ht="15" customHeight="1">
      <c r="B130" s="130">
        <v>16564</v>
      </c>
      <c r="C130" s="130" t="s">
        <v>68</v>
      </c>
      <c r="D130" s="107"/>
      <c r="E130" s="108"/>
      <c r="F130" s="109"/>
      <c r="G130" s="133" t="s">
        <v>174</v>
      </c>
      <c r="H130" s="130" t="s">
        <v>82</v>
      </c>
      <c r="I130" s="131">
        <v>5</v>
      </c>
      <c r="J130" s="132">
        <v>9170783</v>
      </c>
      <c r="K130" s="114">
        <f t="shared" si="127"/>
        <v>45853915</v>
      </c>
      <c r="L130" s="115">
        <f>('[2]07-171 Capilla'!L130+'[2]07-106 Carbonel'!L130+'[2]07-382 Brasil'!L130+'[2]07-408 Porvenir'!L130)</f>
        <v>6</v>
      </c>
      <c r="M130" s="116">
        <f t="shared" ref="M130:M165" si="132">(L130-I130)</f>
        <v>1</v>
      </c>
      <c r="N130" s="114">
        <f t="shared" ref="N130:N165" si="133">ROUND(M130*J130,0)</f>
        <v>9170783</v>
      </c>
      <c r="O130" s="116">
        <f t="shared" si="128"/>
        <v>6</v>
      </c>
      <c r="P130" s="113">
        <f t="shared" si="80"/>
        <v>55024698</v>
      </c>
      <c r="Q130" s="117">
        <f>('[2]07-171 Capilla'!Q130+'[2]07-106 Carbonel'!Q130+'[2]07-382 Brasil'!Q130+'[2]07-408 Porvenir'!Q130)</f>
        <v>0</v>
      </c>
      <c r="R130" s="118">
        <f t="shared" si="81"/>
        <v>0</v>
      </c>
      <c r="S130" s="117">
        <f>('[2]07-171 Capilla'!S130+'[2]07-106 Carbonel'!S130+'[2]07-382 Brasil'!S130+'[2]07-408 Porvenir'!S130)</f>
        <v>0</v>
      </c>
      <c r="T130" s="118">
        <f t="shared" si="82"/>
        <v>0</v>
      </c>
      <c r="U130" s="117">
        <f>('[2]07-171 Capilla'!U130+'[2]07-106 Carbonel'!U130+'[2]07-382 Brasil'!U130+'[2]07-408 Porvenir'!U130)</f>
        <v>0</v>
      </c>
      <c r="V130" s="118">
        <f t="shared" si="83"/>
        <v>0</v>
      </c>
      <c r="W130" s="117">
        <f>('[2]07-171 Capilla'!W130+'[2]07-106 Carbonel'!W130+'[2]07-382 Brasil'!W130+'[2]07-408 Porvenir'!W130)</f>
        <v>0</v>
      </c>
      <c r="X130" s="118">
        <f t="shared" si="84"/>
        <v>0</v>
      </c>
      <c r="Y130" s="117">
        <f>('[2]07-171 Capilla'!Y130+'[2]07-106 Carbonel'!Y130+'[2]07-382 Brasil'!Y130+'[2]07-408 Porvenir'!Y130)</f>
        <v>5</v>
      </c>
      <c r="Z130" s="118">
        <f t="shared" si="85"/>
        <v>45853915</v>
      </c>
      <c r="AA130" s="117">
        <f>('[2]07-171 Capilla'!AA130+'[2]07-106 Carbonel'!AA130+'[2]07-382 Brasil'!AA130+'[2]07-408 Porvenir'!AA130)</f>
        <v>0</v>
      </c>
      <c r="AB130" s="118">
        <f t="shared" si="86"/>
        <v>0</v>
      </c>
      <c r="AC130" s="117">
        <f>('[2]07-171 Capilla'!AC130+'[2]07-106 Carbonel'!AC130+'[2]07-382 Brasil'!AC130+'[2]07-408 Porvenir'!AC130)</f>
        <v>0</v>
      </c>
      <c r="AD130" s="118">
        <f t="shared" si="87"/>
        <v>0</v>
      </c>
      <c r="AE130" s="117">
        <f t="shared" si="88"/>
        <v>5</v>
      </c>
      <c r="AF130" s="118">
        <f t="shared" si="89"/>
        <v>45853915</v>
      </c>
      <c r="AG130" s="119">
        <v>0</v>
      </c>
      <c r="AH130" s="119">
        <f t="shared" si="129"/>
        <v>1.0999999999999999E-2</v>
      </c>
      <c r="AI130" s="117">
        <f t="shared" si="130"/>
        <v>1</v>
      </c>
      <c r="AJ130" s="120">
        <f t="shared" si="92"/>
        <v>9170783</v>
      </c>
      <c r="AM130" s="77">
        <f t="shared" si="131"/>
        <v>45853915</v>
      </c>
      <c r="AO130" s="121"/>
    </row>
    <row r="131" spans="2:41" ht="15" customHeight="1">
      <c r="B131" s="130">
        <v>16067</v>
      </c>
      <c r="C131" s="130" t="s">
        <v>68</v>
      </c>
      <c r="D131" s="107"/>
      <c r="E131" s="108"/>
      <c r="F131" s="109"/>
      <c r="G131" s="133" t="s">
        <v>175</v>
      </c>
      <c r="H131" s="130" t="s">
        <v>82</v>
      </c>
      <c r="I131" s="131">
        <v>4</v>
      </c>
      <c r="J131" s="132">
        <v>4908200</v>
      </c>
      <c r="K131" s="114">
        <f t="shared" si="127"/>
        <v>19632800</v>
      </c>
      <c r="L131" s="115">
        <f>('[2]07-171 Capilla'!L131+'[2]07-106 Carbonel'!L131+'[2]07-382 Brasil'!L131+'[2]07-408 Porvenir'!L131)</f>
        <v>4</v>
      </c>
      <c r="M131" s="116">
        <f t="shared" si="132"/>
        <v>0</v>
      </c>
      <c r="N131" s="114">
        <f t="shared" si="133"/>
        <v>0</v>
      </c>
      <c r="O131" s="116">
        <f t="shared" si="128"/>
        <v>4</v>
      </c>
      <c r="P131" s="113">
        <f t="shared" si="80"/>
        <v>19632800</v>
      </c>
      <c r="Q131" s="117">
        <f>('[2]07-171 Capilla'!Q131+'[2]07-106 Carbonel'!Q131+'[2]07-382 Brasil'!Q131+'[2]07-408 Porvenir'!Q131)</f>
        <v>0</v>
      </c>
      <c r="R131" s="118">
        <f t="shared" si="81"/>
        <v>0</v>
      </c>
      <c r="S131" s="117">
        <f>('[2]07-171 Capilla'!S131+'[2]07-106 Carbonel'!S131+'[2]07-382 Brasil'!S131+'[2]07-408 Porvenir'!S131)</f>
        <v>0</v>
      </c>
      <c r="T131" s="118">
        <f t="shared" si="82"/>
        <v>0</v>
      </c>
      <c r="U131" s="117">
        <f>('[2]07-171 Capilla'!U131+'[2]07-106 Carbonel'!U131+'[2]07-382 Brasil'!U131+'[2]07-408 Porvenir'!U131)</f>
        <v>0</v>
      </c>
      <c r="V131" s="118">
        <f t="shared" si="83"/>
        <v>0</v>
      </c>
      <c r="W131" s="117">
        <f>('[2]07-171 Capilla'!W131+'[2]07-106 Carbonel'!W131+'[2]07-382 Brasil'!W131+'[2]07-408 Porvenir'!W131)</f>
        <v>0</v>
      </c>
      <c r="X131" s="118">
        <f t="shared" si="84"/>
        <v>0</v>
      </c>
      <c r="Y131" s="117">
        <f>('[2]07-171 Capilla'!Y131+'[2]07-106 Carbonel'!Y131+'[2]07-382 Brasil'!Y131+'[2]07-408 Porvenir'!Y131)</f>
        <v>2</v>
      </c>
      <c r="Z131" s="118">
        <f t="shared" si="85"/>
        <v>9816400</v>
      </c>
      <c r="AA131" s="117">
        <f>('[2]07-171 Capilla'!AA131+'[2]07-106 Carbonel'!AA131+'[2]07-382 Brasil'!AA131+'[2]07-408 Porvenir'!AA131)</f>
        <v>0</v>
      </c>
      <c r="AB131" s="118">
        <f t="shared" si="86"/>
        <v>0</v>
      </c>
      <c r="AC131" s="117">
        <f>('[2]07-171 Capilla'!AC131+'[2]07-106 Carbonel'!AC131+'[2]07-382 Brasil'!AC131+'[2]07-408 Porvenir'!AC131)</f>
        <v>0</v>
      </c>
      <c r="AD131" s="118">
        <f t="shared" si="87"/>
        <v>0</v>
      </c>
      <c r="AE131" s="117">
        <f t="shared" si="88"/>
        <v>2</v>
      </c>
      <c r="AF131" s="118">
        <f t="shared" si="89"/>
        <v>9816400</v>
      </c>
      <c r="AG131" s="119">
        <v>0</v>
      </c>
      <c r="AH131" s="119">
        <f t="shared" si="129"/>
        <v>2.3999999999999998E-3</v>
      </c>
      <c r="AI131" s="117">
        <f t="shared" si="130"/>
        <v>2</v>
      </c>
      <c r="AJ131" s="120">
        <f t="shared" si="92"/>
        <v>9816400</v>
      </c>
      <c r="AM131" s="77">
        <f t="shared" si="131"/>
        <v>9816400</v>
      </c>
      <c r="AO131" s="121"/>
    </row>
    <row r="132" spans="2:41" ht="15" customHeight="1">
      <c r="B132" s="130">
        <v>16069</v>
      </c>
      <c r="C132" s="130" t="s">
        <v>68</v>
      </c>
      <c r="D132" s="107"/>
      <c r="E132" s="108"/>
      <c r="F132" s="109"/>
      <c r="G132" s="133" t="s">
        <v>176</v>
      </c>
      <c r="H132" s="130" t="s">
        <v>82</v>
      </c>
      <c r="I132" s="131">
        <v>1</v>
      </c>
      <c r="J132" s="132">
        <v>4850338</v>
      </c>
      <c r="K132" s="114">
        <f t="shared" si="127"/>
        <v>4850338</v>
      </c>
      <c r="L132" s="115">
        <f>('[2]07-171 Capilla'!L132+'[2]07-106 Carbonel'!L132+'[2]07-382 Brasil'!L132+'[2]07-408 Porvenir'!L132)</f>
        <v>2</v>
      </c>
      <c r="M132" s="116">
        <f t="shared" si="132"/>
        <v>1</v>
      </c>
      <c r="N132" s="114">
        <f t="shared" si="133"/>
        <v>4850338</v>
      </c>
      <c r="O132" s="116">
        <f t="shared" si="128"/>
        <v>2</v>
      </c>
      <c r="P132" s="113">
        <f t="shared" si="80"/>
        <v>9700676</v>
      </c>
      <c r="Q132" s="117">
        <f>('[2]07-171 Capilla'!Q132+'[2]07-106 Carbonel'!Q132+'[2]07-382 Brasil'!Q132+'[2]07-408 Porvenir'!Q132)</f>
        <v>0</v>
      </c>
      <c r="R132" s="118">
        <f t="shared" si="81"/>
        <v>0</v>
      </c>
      <c r="S132" s="117">
        <f>('[2]07-171 Capilla'!S132+'[2]07-106 Carbonel'!S132+'[2]07-382 Brasil'!S132+'[2]07-408 Porvenir'!S132)</f>
        <v>0</v>
      </c>
      <c r="T132" s="118">
        <f t="shared" si="82"/>
        <v>0</v>
      </c>
      <c r="U132" s="117">
        <f>('[2]07-171 Capilla'!U132+'[2]07-106 Carbonel'!U132+'[2]07-382 Brasil'!U132+'[2]07-408 Porvenir'!U132)</f>
        <v>0</v>
      </c>
      <c r="V132" s="118">
        <f t="shared" si="83"/>
        <v>0</v>
      </c>
      <c r="W132" s="117">
        <f>('[2]07-171 Capilla'!W132+'[2]07-106 Carbonel'!W132+'[2]07-382 Brasil'!W132+'[2]07-408 Porvenir'!W132)</f>
        <v>0</v>
      </c>
      <c r="X132" s="118">
        <f t="shared" si="84"/>
        <v>0</v>
      </c>
      <c r="Y132" s="117">
        <f>('[2]07-171 Capilla'!Y132+'[2]07-106 Carbonel'!Y132+'[2]07-382 Brasil'!Y132+'[2]07-408 Porvenir'!Y132)</f>
        <v>1</v>
      </c>
      <c r="Z132" s="118">
        <f t="shared" si="85"/>
        <v>4850338</v>
      </c>
      <c r="AA132" s="117">
        <f>('[2]07-171 Capilla'!AA132+'[2]07-106 Carbonel'!AA132+'[2]07-382 Brasil'!AA132+'[2]07-408 Porvenir'!AA132)</f>
        <v>0</v>
      </c>
      <c r="AB132" s="118">
        <f t="shared" si="86"/>
        <v>0</v>
      </c>
      <c r="AC132" s="117">
        <f>('[2]07-171 Capilla'!AC132+'[2]07-106 Carbonel'!AC132+'[2]07-382 Brasil'!AC132+'[2]07-408 Porvenir'!AC132)</f>
        <v>0</v>
      </c>
      <c r="AD132" s="118">
        <f t="shared" si="87"/>
        <v>0</v>
      </c>
      <c r="AE132" s="117">
        <f t="shared" si="88"/>
        <v>1</v>
      </c>
      <c r="AF132" s="118">
        <f t="shared" si="89"/>
        <v>4850338</v>
      </c>
      <c r="AG132" s="119">
        <v>0</v>
      </c>
      <c r="AH132" s="119">
        <f t="shared" si="129"/>
        <v>1.1999999999999999E-3</v>
      </c>
      <c r="AI132" s="117">
        <f t="shared" si="130"/>
        <v>1</v>
      </c>
      <c r="AJ132" s="120">
        <f t="shared" si="92"/>
        <v>4850338</v>
      </c>
      <c r="AM132" s="77">
        <f t="shared" si="131"/>
        <v>4850338</v>
      </c>
      <c r="AO132" s="121"/>
    </row>
    <row r="133" spans="2:41" ht="15" customHeight="1">
      <c r="B133" s="130">
        <v>16071</v>
      </c>
      <c r="C133" s="130" t="s">
        <v>68</v>
      </c>
      <c r="D133" s="107"/>
      <c r="E133" s="108"/>
      <c r="F133" s="109"/>
      <c r="G133" s="133" t="s">
        <v>177</v>
      </c>
      <c r="H133" s="130" t="s">
        <v>82</v>
      </c>
      <c r="I133" s="131">
        <v>3</v>
      </c>
      <c r="J133" s="132">
        <v>5952164</v>
      </c>
      <c r="K133" s="114">
        <f t="shared" si="127"/>
        <v>17856492</v>
      </c>
      <c r="L133" s="115">
        <f>('[2]07-171 Capilla'!L133+'[2]07-106 Carbonel'!L133+'[2]07-382 Brasil'!L133+'[2]07-408 Porvenir'!L133)</f>
        <v>3</v>
      </c>
      <c r="M133" s="116">
        <f t="shared" si="132"/>
        <v>0</v>
      </c>
      <c r="N133" s="114">
        <f t="shared" si="133"/>
        <v>0</v>
      </c>
      <c r="O133" s="116">
        <f t="shared" si="128"/>
        <v>3</v>
      </c>
      <c r="P133" s="113">
        <f t="shared" si="80"/>
        <v>17856492</v>
      </c>
      <c r="Q133" s="117">
        <f>('[2]07-171 Capilla'!Q133+'[2]07-106 Carbonel'!Q133+'[2]07-382 Brasil'!Q133+'[2]07-408 Porvenir'!Q133)</f>
        <v>0</v>
      </c>
      <c r="R133" s="118">
        <f t="shared" si="81"/>
        <v>0</v>
      </c>
      <c r="S133" s="117">
        <f>('[2]07-171 Capilla'!S133+'[2]07-106 Carbonel'!S133+'[2]07-382 Brasil'!S133+'[2]07-408 Porvenir'!S133)</f>
        <v>0</v>
      </c>
      <c r="T133" s="118">
        <f t="shared" si="82"/>
        <v>0</v>
      </c>
      <c r="U133" s="117">
        <f>('[2]07-171 Capilla'!U133+'[2]07-106 Carbonel'!U133+'[2]07-382 Brasil'!U133+'[2]07-408 Porvenir'!U133)</f>
        <v>0</v>
      </c>
      <c r="V133" s="118">
        <f t="shared" si="83"/>
        <v>0</v>
      </c>
      <c r="W133" s="117">
        <f>('[2]07-171 Capilla'!W133+'[2]07-106 Carbonel'!W133+'[2]07-382 Brasil'!W133+'[2]07-408 Porvenir'!W133)</f>
        <v>0</v>
      </c>
      <c r="X133" s="118">
        <f t="shared" si="84"/>
        <v>0</v>
      </c>
      <c r="Y133" s="117">
        <f>('[2]07-171 Capilla'!Y133+'[2]07-106 Carbonel'!Y133+'[2]07-382 Brasil'!Y133+'[2]07-408 Porvenir'!Y133)</f>
        <v>1</v>
      </c>
      <c r="Z133" s="118">
        <f t="shared" si="85"/>
        <v>5952164</v>
      </c>
      <c r="AA133" s="117">
        <f>('[2]07-171 Capilla'!AA133+'[2]07-106 Carbonel'!AA133+'[2]07-382 Brasil'!AA133+'[2]07-408 Porvenir'!AA133)</f>
        <v>0</v>
      </c>
      <c r="AB133" s="118">
        <f t="shared" si="86"/>
        <v>0</v>
      </c>
      <c r="AC133" s="117">
        <f>('[2]07-171 Capilla'!AC133+'[2]07-106 Carbonel'!AC133+'[2]07-382 Brasil'!AC133+'[2]07-408 Porvenir'!AC133)</f>
        <v>0</v>
      </c>
      <c r="AD133" s="118">
        <f t="shared" si="87"/>
        <v>0</v>
      </c>
      <c r="AE133" s="117">
        <f t="shared" si="88"/>
        <v>1</v>
      </c>
      <c r="AF133" s="118">
        <f t="shared" si="89"/>
        <v>5952164</v>
      </c>
      <c r="AG133" s="119">
        <v>0</v>
      </c>
      <c r="AH133" s="119">
        <f t="shared" si="129"/>
        <v>1.4E-3</v>
      </c>
      <c r="AI133" s="117">
        <f t="shared" si="130"/>
        <v>2</v>
      </c>
      <c r="AJ133" s="120">
        <f t="shared" si="92"/>
        <v>11904328</v>
      </c>
      <c r="AM133" s="77">
        <f t="shared" si="131"/>
        <v>5952164</v>
      </c>
      <c r="AO133" s="121"/>
    </row>
    <row r="134" spans="2:41" ht="15" hidden="1" customHeight="1">
      <c r="B134" s="130">
        <v>15796</v>
      </c>
      <c r="C134" s="130" t="s">
        <v>68</v>
      </c>
      <c r="D134" s="107"/>
      <c r="E134" s="108"/>
      <c r="F134" s="109"/>
      <c r="G134" s="133" t="s">
        <v>178</v>
      </c>
      <c r="H134" s="130" t="s">
        <v>82</v>
      </c>
      <c r="I134" s="131">
        <v>5</v>
      </c>
      <c r="J134" s="132">
        <v>1140972</v>
      </c>
      <c r="K134" s="114">
        <f t="shared" si="127"/>
        <v>5704860</v>
      </c>
      <c r="L134" s="115">
        <f>('[2]07-171 Capilla'!L134+'[2]07-106 Carbonel'!L134+'[2]07-382 Brasil'!L134+'[2]07-408 Porvenir'!L134)</f>
        <v>0</v>
      </c>
      <c r="M134" s="116">
        <f t="shared" si="132"/>
        <v>-5</v>
      </c>
      <c r="N134" s="114">
        <f t="shared" si="133"/>
        <v>-5704860</v>
      </c>
      <c r="O134" s="116">
        <f t="shared" si="128"/>
        <v>0</v>
      </c>
      <c r="P134" s="113">
        <f t="shared" si="80"/>
        <v>0</v>
      </c>
      <c r="Q134" s="117">
        <f>('[2]07-171 Capilla'!Q134+'[2]07-106 Carbonel'!Q134+'[2]07-382 Brasil'!Q134+'[2]07-408 Porvenir'!Q134)</f>
        <v>0</v>
      </c>
      <c r="R134" s="118">
        <f t="shared" si="81"/>
        <v>0</v>
      </c>
      <c r="S134" s="117">
        <f>('[2]07-171 Capilla'!S134+'[2]07-106 Carbonel'!S134+'[2]07-382 Brasil'!S134+'[2]07-408 Porvenir'!S134)</f>
        <v>0</v>
      </c>
      <c r="T134" s="118">
        <f t="shared" si="82"/>
        <v>0</v>
      </c>
      <c r="U134" s="117">
        <f>('[2]07-171 Capilla'!U134+'[2]07-106 Carbonel'!U134+'[2]07-382 Brasil'!U134+'[2]07-408 Porvenir'!U134)</f>
        <v>0</v>
      </c>
      <c r="V134" s="118">
        <f t="shared" si="83"/>
        <v>0</v>
      </c>
      <c r="W134" s="117">
        <f>('[2]07-171 Capilla'!W134+'[2]07-106 Carbonel'!W134+'[2]07-382 Brasil'!W134+'[2]07-408 Porvenir'!W134)</f>
        <v>0</v>
      </c>
      <c r="X134" s="118">
        <f t="shared" si="84"/>
        <v>0</v>
      </c>
      <c r="Y134" s="117">
        <f>('[2]07-171 Capilla'!Y134+'[2]07-106 Carbonel'!Y134+'[2]07-382 Brasil'!Y134+'[2]07-408 Porvenir'!Y134)</f>
        <v>0</v>
      </c>
      <c r="Z134" s="118">
        <f t="shared" si="85"/>
        <v>0</v>
      </c>
      <c r="AA134" s="117">
        <f>('[2]07-171 Capilla'!AA134+'[2]07-106 Carbonel'!AA134+'[2]07-382 Brasil'!AA134+'[2]07-408 Porvenir'!AA134)</f>
        <v>0</v>
      </c>
      <c r="AB134" s="118">
        <f t="shared" si="86"/>
        <v>0</v>
      </c>
      <c r="AC134" s="117">
        <f>('[2]07-171 Capilla'!AC134+'[2]07-106 Carbonel'!AC134+'[2]07-382 Brasil'!AC134+'[2]07-408 Porvenir'!AC134)</f>
        <v>0</v>
      </c>
      <c r="AD134" s="118">
        <f t="shared" si="87"/>
        <v>0</v>
      </c>
      <c r="AE134" s="117">
        <f t="shared" si="88"/>
        <v>0</v>
      </c>
      <c r="AF134" s="118">
        <f t="shared" si="89"/>
        <v>0</v>
      </c>
      <c r="AG134" s="119">
        <v>0</v>
      </c>
      <c r="AH134" s="119">
        <f t="shared" si="129"/>
        <v>0</v>
      </c>
      <c r="AI134" s="117">
        <f t="shared" si="130"/>
        <v>0</v>
      </c>
      <c r="AJ134" s="120">
        <f t="shared" si="92"/>
        <v>0</v>
      </c>
      <c r="AM134" s="77" t="str">
        <f t="shared" si="131"/>
        <v/>
      </c>
      <c r="AO134" s="121">
        <f t="shared" si="94"/>
        <v>0</v>
      </c>
    </row>
    <row r="135" spans="2:41" ht="15" hidden="1" customHeight="1">
      <c r="B135" s="130">
        <v>15795</v>
      </c>
      <c r="C135" s="130" t="s">
        <v>155</v>
      </c>
      <c r="D135" s="107"/>
      <c r="E135" s="108"/>
      <c r="F135" s="109"/>
      <c r="G135" s="133" t="s">
        <v>179</v>
      </c>
      <c r="H135" s="130" t="s">
        <v>82</v>
      </c>
      <c r="I135" s="131">
        <v>3</v>
      </c>
      <c r="J135" s="132">
        <v>3400873</v>
      </c>
      <c r="K135" s="114">
        <f t="shared" si="127"/>
        <v>10202619</v>
      </c>
      <c r="L135" s="115">
        <f>('[2]07-171 Capilla'!L135+'[2]07-106 Carbonel'!L135+'[2]07-382 Brasil'!L135+'[2]07-408 Porvenir'!L135)</f>
        <v>0</v>
      </c>
      <c r="M135" s="116">
        <f t="shared" si="132"/>
        <v>-3</v>
      </c>
      <c r="N135" s="114">
        <f t="shared" si="133"/>
        <v>-10202619</v>
      </c>
      <c r="O135" s="116">
        <f t="shared" si="128"/>
        <v>0</v>
      </c>
      <c r="P135" s="113">
        <f t="shared" si="80"/>
        <v>0</v>
      </c>
      <c r="Q135" s="117">
        <f>('[2]07-171 Capilla'!Q135+'[2]07-106 Carbonel'!Q135+'[2]07-382 Brasil'!Q135+'[2]07-408 Porvenir'!Q135)</f>
        <v>0</v>
      </c>
      <c r="R135" s="118">
        <f t="shared" si="81"/>
        <v>0</v>
      </c>
      <c r="S135" s="117">
        <f>('[2]07-171 Capilla'!S135+'[2]07-106 Carbonel'!S135+'[2]07-382 Brasil'!S135+'[2]07-408 Porvenir'!S135)</f>
        <v>0</v>
      </c>
      <c r="T135" s="118">
        <f t="shared" si="82"/>
        <v>0</v>
      </c>
      <c r="U135" s="117">
        <f>('[2]07-171 Capilla'!U135+'[2]07-106 Carbonel'!U135+'[2]07-382 Brasil'!U135+'[2]07-408 Porvenir'!U135)</f>
        <v>0</v>
      </c>
      <c r="V135" s="118">
        <f t="shared" si="83"/>
        <v>0</v>
      </c>
      <c r="W135" s="117">
        <f>('[2]07-171 Capilla'!W135+'[2]07-106 Carbonel'!W135+'[2]07-382 Brasil'!W135+'[2]07-408 Porvenir'!W135)</f>
        <v>0</v>
      </c>
      <c r="X135" s="118">
        <f t="shared" si="84"/>
        <v>0</v>
      </c>
      <c r="Y135" s="117">
        <f>('[2]07-171 Capilla'!Y135+'[2]07-106 Carbonel'!Y135+'[2]07-382 Brasil'!Y135+'[2]07-408 Porvenir'!Y135)</f>
        <v>0</v>
      </c>
      <c r="Z135" s="118">
        <f t="shared" si="85"/>
        <v>0</v>
      </c>
      <c r="AA135" s="117">
        <f>('[2]07-171 Capilla'!AA135+'[2]07-106 Carbonel'!AA135+'[2]07-382 Brasil'!AA135+'[2]07-408 Porvenir'!AA135)</f>
        <v>0</v>
      </c>
      <c r="AB135" s="118">
        <f t="shared" si="86"/>
        <v>0</v>
      </c>
      <c r="AC135" s="117">
        <f>('[2]07-171 Capilla'!AC135+'[2]07-106 Carbonel'!AC135+'[2]07-382 Brasil'!AC135+'[2]07-408 Porvenir'!AC135)</f>
        <v>0</v>
      </c>
      <c r="AD135" s="118">
        <f t="shared" si="87"/>
        <v>0</v>
      </c>
      <c r="AE135" s="117">
        <f t="shared" si="88"/>
        <v>0</v>
      </c>
      <c r="AF135" s="118">
        <f t="shared" si="89"/>
        <v>0</v>
      </c>
      <c r="AG135" s="119">
        <v>0</v>
      </c>
      <c r="AH135" s="119">
        <f t="shared" si="129"/>
        <v>0</v>
      </c>
      <c r="AI135" s="117">
        <f t="shared" si="130"/>
        <v>0</v>
      </c>
      <c r="AJ135" s="120">
        <f t="shared" si="92"/>
        <v>0</v>
      </c>
      <c r="AM135" s="77" t="str">
        <f t="shared" si="131"/>
        <v/>
      </c>
      <c r="AO135" s="121">
        <f t="shared" si="94"/>
        <v>0</v>
      </c>
    </row>
    <row r="136" spans="2:41" ht="15" customHeight="1">
      <c r="B136" s="130">
        <v>106523</v>
      </c>
      <c r="C136" s="130" t="s">
        <v>155</v>
      </c>
      <c r="D136" s="107"/>
      <c r="E136" s="108"/>
      <c r="F136" s="109"/>
      <c r="G136" s="133" t="s">
        <v>180</v>
      </c>
      <c r="H136" s="130" t="s">
        <v>82</v>
      </c>
      <c r="I136" s="131">
        <v>53</v>
      </c>
      <c r="J136" s="132">
        <v>1690430</v>
      </c>
      <c r="K136" s="114">
        <f t="shared" si="127"/>
        <v>89592790</v>
      </c>
      <c r="L136" s="115">
        <f>('[2]07-171 Capilla'!L136+'[2]07-106 Carbonel'!L136+'[2]07-382 Brasil'!L136+'[2]07-408 Porvenir'!L136)</f>
        <v>40</v>
      </c>
      <c r="M136" s="116">
        <f t="shared" si="132"/>
        <v>-13</v>
      </c>
      <c r="N136" s="114">
        <f t="shared" si="133"/>
        <v>-21975590</v>
      </c>
      <c r="O136" s="116">
        <f t="shared" si="128"/>
        <v>40</v>
      </c>
      <c r="P136" s="113">
        <f t="shared" si="80"/>
        <v>67617200</v>
      </c>
      <c r="Q136" s="117">
        <f>('[2]07-171 Capilla'!Q136+'[2]07-106 Carbonel'!Q136+'[2]07-382 Brasil'!Q136+'[2]07-408 Porvenir'!Q136)</f>
        <v>0</v>
      </c>
      <c r="R136" s="118">
        <f t="shared" si="81"/>
        <v>0</v>
      </c>
      <c r="S136" s="117">
        <f>('[2]07-171 Capilla'!S136+'[2]07-106 Carbonel'!S136+'[2]07-382 Brasil'!S136+'[2]07-408 Porvenir'!S136)</f>
        <v>0</v>
      </c>
      <c r="T136" s="118">
        <f t="shared" si="82"/>
        <v>0</v>
      </c>
      <c r="U136" s="117">
        <f>('[2]07-171 Capilla'!U136+'[2]07-106 Carbonel'!U136+'[2]07-382 Brasil'!U136+'[2]07-408 Porvenir'!U136)</f>
        <v>0</v>
      </c>
      <c r="V136" s="118">
        <f t="shared" si="83"/>
        <v>0</v>
      </c>
      <c r="W136" s="117">
        <f>('[2]07-171 Capilla'!W136+'[2]07-106 Carbonel'!W136+'[2]07-382 Brasil'!W136+'[2]07-408 Porvenir'!W136)</f>
        <v>5</v>
      </c>
      <c r="X136" s="118">
        <f t="shared" si="84"/>
        <v>8452150</v>
      </c>
      <c r="Y136" s="117">
        <f>('[2]07-171 Capilla'!Y136+'[2]07-106 Carbonel'!Y136+'[2]07-382 Brasil'!Y136+'[2]07-408 Porvenir'!Y136)</f>
        <v>13</v>
      </c>
      <c r="Z136" s="118">
        <f t="shared" si="85"/>
        <v>21975590</v>
      </c>
      <c r="AA136" s="117">
        <f>('[2]07-171 Capilla'!AA136+'[2]07-106 Carbonel'!AA136+'[2]07-382 Brasil'!AA136+'[2]07-408 Porvenir'!AA136)</f>
        <v>4</v>
      </c>
      <c r="AB136" s="118">
        <f t="shared" si="86"/>
        <v>6761720</v>
      </c>
      <c r="AC136" s="117">
        <f>('[2]07-171 Capilla'!AC136+'[2]07-106 Carbonel'!AC136+'[2]07-382 Brasil'!AC136+'[2]07-408 Porvenir'!AC136)</f>
        <v>0</v>
      </c>
      <c r="AD136" s="118">
        <f t="shared" si="87"/>
        <v>0</v>
      </c>
      <c r="AE136" s="117">
        <f t="shared" si="88"/>
        <v>22</v>
      </c>
      <c r="AF136" s="118">
        <f t="shared" si="89"/>
        <v>37189460</v>
      </c>
      <c r="AG136" s="119">
        <v>0</v>
      </c>
      <c r="AH136" s="119">
        <f t="shared" si="129"/>
        <v>8.8999999999999999E-3</v>
      </c>
      <c r="AI136" s="117">
        <f t="shared" si="130"/>
        <v>18</v>
      </c>
      <c r="AJ136" s="120">
        <f t="shared" si="92"/>
        <v>30427740</v>
      </c>
      <c r="AM136" s="77">
        <f t="shared" si="131"/>
        <v>37189460</v>
      </c>
      <c r="AO136" s="121"/>
    </row>
    <row r="137" spans="2:41" ht="15" customHeight="1">
      <c r="B137" s="130">
        <v>106512</v>
      </c>
      <c r="C137" s="130" t="s">
        <v>155</v>
      </c>
      <c r="D137" s="107"/>
      <c r="E137" s="108"/>
      <c r="F137" s="109"/>
      <c r="G137" s="133" t="s">
        <v>181</v>
      </c>
      <c r="H137" s="130" t="s">
        <v>82</v>
      </c>
      <c r="I137" s="131">
        <v>17</v>
      </c>
      <c r="J137" s="132">
        <v>1070653</v>
      </c>
      <c r="K137" s="114">
        <f t="shared" si="127"/>
        <v>18201101</v>
      </c>
      <c r="L137" s="115">
        <f>('[2]07-171 Capilla'!L137+'[2]07-106 Carbonel'!L137+'[2]07-382 Brasil'!L137+'[2]07-408 Porvenir'!L137)</f>
        <v>6</v>
      </c>
      <c r="M137" s="116">
        <f t="shared" si="132"/>
        <v>-11</v>
      </c>
      <c r="N137" s="114">
        <f t="shared" si="133"/>
        <v>-11777183</v>
      </c>
      <c r="O137" s="116">
        <f t="shared" si="128"/>
        <v>6</v>
      </c>
      <c r="P137" s="113">
        <f t="shared" si="80"/>
        <v>6423918</v>
      </c>
      <c r="Q137" s="117">
        <f>('[2]07-171 Capilla'!Q137+'[2]07-106 Carbonel'!Q137+'[2]07-382 Brasil'!Q137+'[2]07-408 Porvenir'!Q137)</f>
        <v>0</v>
      </c>
      <c r="R137" s="118">
        <f t="shared" si="81"/>
        <v>0</v>
      </c>
      <c r="S137" s="117">
        <f>('[2]07-171 Capilla'!S137+'[2]07-106 Carbonel'!S137+'[2]07-382 Brasil'!S137+'[2]07-408 Porvenir'!S137)</f>
        <v>0</v>
      </c>
      <c r="T137" s="118">
        <f t="shared" si="82"/>
        <v>0</v>
      </c>
      <c r="U137" s="117">
        <f>('[2]07-171 Capilla'!U137+'[2]07-106 Carbonel'!U137+'[2]07-382 Brasil'!U137+'[2]07-408 Porvenir'!U137)</f>
        <v>0</v>
      </c>
      <c r="V137" s="118">
        <f t="shared" si="83"/>
        <v>0</v>
      </c>
      <c r="W137" s="117">
        <f>('[2]07-171 Capilla'!W137+'[2]07-106 Carbonel'!W137+'[2]07-382 Brasil'!W137+'[2]07-408 Porvenir'!W137)</f>
        <v>0</v>
      </c>
      <c r="X137" s="118">
        <f t="shared" si="84"/>
        <v>0</v>
      </c>
      <c r="Y137" s="117">
        <f>('[2]07-171 Capilla'!Y137+'[2]07-106 Carbonel'!Y137+'[2]07-382 Brasil'!Y137+'[2]07-408 Porvenir'!Y137)</f>
        <v>6</v>
      </c>
      <c r="Z137" s="118">
        <f t="shared" si="85"/>
        <v>6423918</v>
      </c>
      <c r="AA137" s="117">
        <f>('[2]07-171 Capilla'!AA137+'[2]07-106 Carbonel'!AA137+'[2]07-382 Brasil'!AA137+'[2]07-408 Porvenir'!AA137)</f>
        <v>0</v>
      </c>
      <c r="AB137" s="118">
        <f t="shared" si="86"/>
        <v>0</v>
      </c>
      <c r="AC137" s="117">
        <f>('[2]07-171 Capilla'!AC137+'[2]07-106 Carbonel'!AC137+'[2]07-382 Brasil'!AC137+'[2]07-408 Porvenir'!AC137)</f>
        <v>0</v>
      </c>
      <c r="AD137" s="118">
        <f t="shared" si="87"/>
        <v>0</v>
      </c>
      <c r="AE137" s="117">
        <f t="shared" si="88"/>
        <v>6</v>
      </c>
      <c r="AF137" s="118">
        <f t="shared" si="89"/>
        <v>6423918</v>
      </c>
      <c r="AG137" s="119">
        <v>0</v>
      </c>
      <c r="AH137" s="119">
        <f t="shared" si="129"/>
        <v>1.5E-3</v>
      </c>
      <c r="AI137" s="117">
        <f t="shared" si="130"/>
        <v>0</v>
      </c>
      <c r="AJ137" s="120">
        <f t="shared" si="92"/>
        <v>0</v>
      </c>
      <c r="AM137" s="77">
        <f t="shared" si="131"/>
        <v>6423918</v>
      </c>
      <c r="AO137" s="121"/>
    </row>
    <row r="138" spans="2:41" ht="15" customHeight="1">
      <c r="B138" s="130">
        <v>16064</v>
      </c>
      <c r="C138" s="130" t="s">
        <v>155</v>
      </c>
      <c r="D138" s="107"/>
      <c r="E138" s="108"/>
      <c r="F138" s="109"/>
      <c r="G138" s="133" t="s">
        <v>182</v>
      </c>
      <c r="H138" s="130" t="s">
        <v>82</v>
      </c>
      <c r="I138" s="131">
        <v>1</v>
      </c>
      <c r="J138" s="132">
        <v>4109192</v>
      </c>
      <c r="K138" s="114">
        <f t="shared" si="127"/>
        <v>4109192</v>
      </c>
      <c r="L138" s="115">
        <f>('[2]07-171 Capilla'!L138+'[2]07-106 Carbonel'!L138+'[2]07-382 Brasil'!L138+'[2]07-408 Porvenir'!L138)</f>
        <v>3</v>
      </c>
      <c r="M138" s="116">
        <f t="shared" si="132"/>
        <v>2</v>
      </c>
      <c r="N138" s="114">
        <f t="shared" si="133"/>
        <v>8218384</v>
      </c>
      <c r="O138" s="116">
        <f t="shared" si="128"/>
        <v>3</v>
      </c>
      <c r="P138" s="113">
        <f t="shared" si="80"/>
        <v>12327576</v>
      </c>
      <c r="Q138" s="117">
        <f>('[2]07-171 Capilla'!Q138+'[2]07-106 Carbonel'!Q138+'[2]07-382 Brasil'!Q138+'[2]07-408 Porvenir'!Q138)</f>
        <v>0</v>
      </c>
      <c r="R138" s="118">
        <f t="shared" si="81"/>
        <v>0</v>
      </c>
      <c r="S138" s="117">
        <f>('[2]07-171 Capilla'!S138+'[2]07-106 Carbonel'!S138+'[2]07-382 Brasil'!S138+'[2]07-408 Porvenir'!S138)</f>
        <v>0</v>
      </c>
      <c r="T138" s="118">
        <f t="shared" si="82"/>
        <v>0</v>
      </c>
      <c r="U138" s="117">
        <f>('[2]07-171 Capilla'!U138+'[2]07-106 Carbonel'!U138+'[2]07-382 Brasil'!U138+'[2]07-408 Porvenir'!U138)</f>
        <v>0</v>
      </c>
      <c r="V138" s="118">
        <f t="shared" si="83"/>
        <v>0</v>
      </c>
      <c r="W138" s="117">
        <f>('[2]07-171 Capilla'!W138+'[2]07-106 Carbonel'!W138+'[2]07-382 Brasil'!W138+'[2]07-408 Porvenir'!W138)</f>
        <v>0</v>
      </c>
      <c r="X138" s="118">
        <f t="shared" si="84"/>
        <v>0</v>
      </c>
      <c r="Y138" s="117">
        <f>('[2]07-171 Capilla'!Y138+'[2]07-106 Carbonel'!Y138+'[2]07-382 Brasil'!Y138+'[2]07-408 Porvenir'!Y138)</f>
        <v>2</v>
      </c>
      <c r="Z138" s="118">
        <f t="shared" si="85"/>
        <v>8218384</v>
      </c>
      <c r="AA138" s="117">
        <f>('[2]07-171 Capilla'!AA138+'[2]07-106 Carbonel'!AA138+'[2]07-382 Brasil'!AA138+'[2]07-408 Porvenir'!AA138)</f>
        <v>0</v>
      </c>
      <c r="AB138" s="118">
        <f t="shared" si="86"/>
        <v>0</v>
      </c>
      <c r="AC138" s="117">
        <f>('[2]07-171 Capilla'!AC138+'[2]07-106 Carbonel'!AC138+'[2]07-382 Brasil'!AC138+'[2]07-408 Porvenir'!AC138)</f>
        <v>0</v>
      </c>
      <c r="AD138" s="118">
        <f t="shared" si="87"/>
        <v>0</v>
      </c>
      <c r="AE138" s="117">
        <f t="shared" si="88"/>
        <v>2</v>
      </c>
      <c r="AF138" s="118">
        <f t="shared" si="89"/>
        <v>8218384</v>
      </c>
      <c r="AG138" s="119">
        <v>0</v>
      </c>
      <c r="AH138" s="119">
        <f t="shared" si="129"/>
        <v>2E-3</v>
      </c>
      <c r="AI138" s="117">
        <f t="shared" si="130"/>
        <v>1</v>
      </c>
      <c r="AJ138" s="120">
        <f t="shared" si="92"/>
        <v>4109192</v>
      </c>
      <c r="AM138" s="77">
        <f t="shared" si="131"/>
        <v>8218384</v>
      </c>
      <c r="AO138" s="121"/>
    </row>
    <row r="139" spans="2:41" ht="15" hidden="1" customHeight="1">
      <c r="B139" s="130">
        <v>15818</v>
      </c>
      <c r="C139" s="130" t="s">
        <v>155</v>
      </c>
      <c r="D139" s="107"/>
      <c r="E139" s="108"/>
      <c r="F139" s="109"/>
      <c r="G139" s="133" t="s">
        <v>183</v>
      </c>
      <c r="H139" s="130" t="s">
        <v>82</v>
      </c>
      <c r="I139" s="131">
        <v>1</v>
      </c>
      <c r="J139" s="132">
        <v>2168882</v>
      </c>
      <c r="K139" s="114">
        <f t="shared" si="127"/>
        <v>2168882</v>
      </c>
      <c r="L139" s="115">
        <f>('[2]07-171 Capilla'!L139+'[2]07-106 Carbonel'!L139+'[2]07-382 Brasil'!L139+'[2]07-408 Porvenir'!L139)</f>
        <v>1</v>
      </c>
      <c r="M139" s="116">
        <f t="shared" si="132"/>
        <v>0</v>
      </c>
      <c r="N139" s="114">
        <f t="shared" si="133"/>
        <v>0</v>
      </c>
      <c r="O139" s="116">
        <f t="shared" si="128"/>
        <v>1</v>
      </c>
      <c r="P139" s="113">
        <f t="shared" si="80"/>
        <v>2168882</v>
      </c>
      <c r="Q139" s="117">
        <f>('[2]07-171 Capilla'!Q139+'[2]07-106 Carbonel'!Q139+'[2]07-382 Brasil'!Q139+'[2]07-408 Porvenir'!Q139)</f>
        <v>0</v>
      </c>
      <c r="R139" s="118">
        <f t="shared" si="81"/>
        <v>0</v>
      </c>
      <c r="S139" s="117">
        <f>('[2]07-171 Capilla'!S139+'[2]07-106 Carbonel'!S139+'[2]07-382 Brasil'!S139+'[2]07-408 Porvenir'!S139)</f>
        <v>0</v>
      </c>
      <c r="T139" s="118">
        <f t="shared" si="82"/>
        <v>0</v>
      </c>
      <c r="U139" s="117">
        <f>('[2]07-171 Capilla'!U139+'[2]07-106 Carbonel'!U139+'[2]07-382 Brasil'!U139+'[2]07-408 Porvenir'!U139)</f>
        <v>0</v>
      </c>
      <c r="V139" s="118">
        <f t="shared" si="83"/>
        <v>0</v>
      </c>
      <c r="W139" s="117">
        <f>('[2]07-171 Capilla'!W139+'[2]07-106 Carbonel'!W139+'[2]07-382 Brasil'!W139+'[2]07-408 Porvenir'!W139)</f>
        <v>0</v>
      </c>
      <c r="X139" s="118">
        <f t="shared" si="84"/>
        <v>0</v>
      </c>
      <c r="Y139" s="117">
        <f>('[2]07-171 Capilla'!Y139+'[2]07-106 Carbonel'!Y139+'[2]07-382 Brasil'!Y139+'[2]07-408 Porvenir'!Y139)</f>
        <v>0</v>
      </c>
      <c r="Z139" s="118">
        <f t="shared" si="85"/>
        <v>0</v>
      </c>
      <c r="AA139" s="117">
        <f>('[2]07-171 Capilla'!AA139+'[2]07-106 Carbonel'!AA139+'[2]07-382 Brasil'!AA139+'[2]07-408 Porvenir'!AA139)</f>
        <v>0</v>
      </c>
      <c r="AB139" s="118">
        <f t="shared" si="86"/>
        <v>0</v>
      </c>
      <c r="AC139" s="117">
        <f>('[2]07-171 Capilla'!AC139+'[2]07-106 Carbonel'!AC139+'[2]07-382 Brasil'!AC139+'[2]07-408 Porvenir'!AC139)</f>
        <v>0</v>
      </c>
      <c r="AD139" s="118">
        <f t="shared" si="87"/>
        <v>0</v>
      </c>
      <c r="AE139" s="117">
        <f t="shared" si="88"/>
        <v>0</v>
      </c>
      <c r="AF139" s="118">
        <f t="shared" si="89"/>
        <v>0</v>
      </c>
      <c r="AG139" s="119">
        <v>0</v>
      </c>
      <c r="AH139" s="119">
        <f t="shared" si="129"/>
        <v>0</v>
      </c>
      <c r="AI139" s="117">
        <f t="shared" si="130"/>
        <v>1</v>
      </c>
      <c r="AJ139" s="120">
        <f t="shared" si="92"/>
        <v>2168882</v>
      </c>
      <c r="AM139" s="77" t="str">
        <f t="shared" si="131"/>
        <v/>
      </c>
      <c r="AO139" s="121">
        <f t="shared" si="94"/>
        <v>0</v>
      </c>
    </row>
    <row r="140" spans="2:41" ht="15" customHeight="1">
      <c r="B140" s="130">
        <v>10292</v>
      </c>
      <c r="C140" s="130" t="s">
        <v>155</v>
      </c>
      <c r="D140" s="107"/>
      <c r="E140" s="108"/>
      <c r="F140" s="109"/>
      <c r="G140" s="133" t="s">
        <v>184</v>
      </c>
      <c r="H140" s="130" t="s">
        <v>73</v>
      </c>
      <c r="I140" s="131">
        <v>28.4</v>
      </c>
      <c r="J140" s="132">
        <v>277564</v>
      </c>
      <c r="K140" s="114">
        <f t="shared" si="127"/>
        <v>7882818</v>
      </c>
      <c r="L140" s="115">
        <f>('[2]07-171 Capilla'!L140+'[2]07-106 Carbonel'!L140+'[2]07-382 Brasil'!L140+'[2]07-408 Porvenir'!L140)</f>
        <v>54.05</v>
      </c>
      <c r="M140" s="116">
        <f t="shared" si="132"/>
        <v>25.65</v>
      </c>
      <c r="N140" s="114">
        <f t="shared" si="133"/>
        <v>7119517</v>
      </c>
      <c r="O140" s="116">
        <f t="shared" si="128"/>
        <v>54.05</v>
      </c>
      <c r="P140" s="113">
        <f t="shared" si="80"/>
        <v>15002334</v>
      </c>
      <c r="Q140" s="117">
        <f>('[2]07-171 Capilla'!Q140+'[2]07-106 Carbonel'!Q140+'[2]07-382 Brasil'!Q140+'[2]07-408 Porvenir'!Q140)</f>
        <v>0</v>
      </c>
      <c r="R140" s="118">
        <f t="shared" si="81"/>
        <v>0</v>
      </c>
      <c r="S140" s="117">
        <f>('[2]07-171 Capilla'!S140+'[2]07-106 Carbonel'!S140+'[2]07-382 Brasil'!S140+'[2]07-408 Porvenir'!S140)</f>
        <v>0</v>
      </c>
      <c r="T140" s="118">
        <f t="shared" si="82"/>
        <v>0</v>
      </c>
      <c r="U140" s="117">
        <f>('[2]07-171 Capilla'!U140+'[2]07-106 Carbonel'!U140+'[2]07-382 Brasil'!U140+'[2]07-408 Porvenir'!U140)</f>
        <v>0</v>
      </c>
      <c r="V140" s="118">
        <f t="shared" si="83"/>
        <v>0</v>
      </c>
      <c r="W140" s="117">
        <f>('[2]07-171 Capilla'!W140+'[2]07-106 Carbonel'!W140+'[2]07-382 Brasil'!W140+'[2]07-408 Porvenir'!W140)</f>
        <v>0</v>
      </c>
      <c r="X140" s="118">
        <f t="shared" si="84"/>
        <v>0</v>
      </c>
      <c r="Y140" s="117">
        <f>('[2]07-171 Capilla'!Y140+'[2]07-106 Carbonel'!Y140+'[2]07-382 Brasil'!Y140+'[2]07-408 Porvenir'!Y140)</f>
        <v>54.05</v>
      </c>
      <c r="Z140" s="118">
        <f t="shared" si="85"/>
        <v>15002334</v>
      </c>
      <c r="AA140" s="117">
        <f>('[2]07-171 Capilla'!AA140+'[2]07-106 Carbonel'!AA140+'[2]07-382 Brasil'!AA140+'[2]07-408 Porvenir'!AA140)</f>
        <v>0</v>
      </c>
      <c r="AB140" s="118">
        <f t="shared" si="86"/>
        <v>0</v>
      </c>
      <c r="AC140" s="117">
        <f>('[2]07-171 Capilla'!AC140+'[2]07-106 Carbonel'!AC140+'[2]07-382 Brasil'!AC140+'[2]07-408 Porvenir'!AC140)</f>
        <v>0</v>
      </c>
      <c r="AD140" s="118">
        <f t="shared" si="87"/>
        <v>0</v>
      </c>
      <c r="AE140" s="117">
        <f t="shared" si="88"/>
        <v>54.05</v>
      </c>
      <c r="AF140" s="118">
        <f t="shared" si="89"/>
        <v>15002334</v>
      </c>
      <c r="AG140" s="119">
        <v>0</v>
      </c>
      <c r="AH140" s="119">
        <f t="shared" si="129"/>
        <v>3.5999999999999999E-3</v>
      </c>
      <c r="AI140" s="117">
        <f t="shared" si="130"/>
        <v>0</v>
      </c>
      <c r="AJ140" s="120">
        <f t="shared" si="92"/>
        <v>0</v>
      </c>
      <c r="AM140" s="77">
        <f t="shared" si="131"/>
        <v>15002334</v>
      </c>
      <c r="AO140" s="121"/>
    </row>
    <row r="141" spans="2:41" ht="15" customHeight="1">
      <c r="B141" s="130">
        <v>16249</v>
      </c>
      <c r="C141" s="130" t="s">
        <v>155</v>
      </c>
      <c r="D141" s="107"/>
      <c r="E141" s="108"/>
      <c r="F141" s="109"/>
      <c r="G141" s="133" t="s">
        <v>185</v>
      </c>
      <c r="H141" s="130" t="s">
        <v>82</v>
      </c>
      <c r="I141" s="131">
        <v>2</v>
      </c>
      <c r="J141" s="132">
        <v>24898225</v>
      </c>
      <c r="K141" s="114">
        <f t="shared" si="127"/>
        <v>49796450</v>
      </c>
      <c r="L141" s="115">
        <f>('[2]07-171 Capilla'!L141+'[2]07-106 Carbonel'!L141+'[2]07-382 Brasil'!L141+'[2]07-408 Porvenir'!L141)</f>
        <v>1</v>
      </c>
      <c r="M141" s="116">
        <f t="shared" si="132"/>
        <v>-1</v>
      </c>
      <c r="N141" s="114">
        <f t="shared" si="133"/>
        <v>-24898225</v>
      </c>
      <c r="O141" s="116">
        <f t="shared" si="128"/>
        <v>1</v>
      </c>
      <c r="P141" s="113">
        <f t="shared" si="80"/>
        <v>24898225</v>
      </c>
      <c r="Q141" s="117">
        <f>('[2]07-171 Capilla'!Q141+'[2]07-106 Carbonel'!Q141+'[2]07-382 Brasil'!Q141+'[2]07-408 Porvenir'!Q141)</f>
        <v>0</v>
      </c>
      <c r="R141" s="118">
        <f t="shared" si="81"/>
        <v>0</v>
      </c>
      <c r="S141" s="117">
        <f>('[2]07-171 Capilla'!S141+'[2]07-106 Carbonel'!S141+'[2]07-382 Brasil'!S141+'[2]07-408 Porvenir'!S141)</f>
        <v>0</v>
      </c>
      <c r="T141" s="118">
        <f t="shared" si="82"/>
        <v>0</v>
      </c>
      <c r="U141" s="117">
        <f>('[2]07-171 Capilla'!U141+'[2]07-106 Carbonel'!U141+'[2]07-382 Brasil'!U141+'[2]07-408 Porvenir'!U141)</f>
        <v>0</v>
      </c>
      <c r="V141" s="118">
        <f t="shared" si="83"/>
        <v>0</v>
      </c>
      <c r="W141" s="117">
        <f>('[2]07-171 Capilla'!W141+'[2]07-106 Carbonel'!W141+'[2]07-382 Brasil'!W141+'[2]07-408 Porvenir'!W141)</f>
        <v>0</v>
      </c>
      <c r="X141" s="118">
        <f t="shared" si="84"/>
        <v>0</v>
      </c>
      <c r="Y141" s="117">
        <f>('[2]07-171 Capilla'!Y141+'[2]07-106 Carbonel'!Y141+'[2]07-382 Brasil'!Y141+'[2]07-408 Porvenir'!Y141)</f>
        <v>1</v>
      </c>
      <c r="Z141" s="118">
        <f t="shared" si="85"/>
        <v>24898225</v>
      </c>
      <c r="AA141" s="117">
        <f>('[2]07-171 Capilla'!AA141+'[2]07-106 Carbonel'!AA141+'[2]07-382 Brasil'!AA141+'[2]07-408 Porvenir'!AA141)</f>
        <v>0</v>
      </c>
      <c r="AB141" s="118">
        <f t="shared" si="86"/>
        <v>0</v>
      </c>
      <c r="AC141" s="117">
        <f>('[2]07-171 Capilla'!AC141+'[2]07-106 Carbonel'!AC141+'[2]07-382 Brasil'!AC141+'[2]07-408 Porvenir'!AC141)</f>
        <v>0</v>
      </c>
      <c r="AD141" s="118">
        <f t="shared" si="87"/>
        <v>0</v>
      </c>
      <c r="AE141" s="117">
        <f t="shared" si="88"/>
        <v>1</v>
      </c>
      <c r="AF141" s="118">
        <f t="shared" si="89"/>
        <v>24898225</v>
      </c>
      <c r="AG141" s="119">
        <v>0</v>
      </c>
      <c r="AH141" s="119">
        <f t="shared" si="129"/>
        <v>6.0000000000000001E-3</v>
      </c>
      <c r="AI141" s="117">
        <f t="shared" si="130"/>
        <v>0</v>
      </c>
      <c r="AJ141" s="120">
        <f t="shared" si="92"/>
        <v>0</v>
      </c>
      <c r="AM141" s="77">
        <f t="shared" si="131"/>
        <v>24898225</v>
      </c>
      <c r="AO141" s="121"/>
    </row>
    <row r="142" spans="2:41" ht="15" customHeight="1">
      <c r="B142" s="130">
        <v>16065</v>
      </c>
      <c r="C142" s="130" t="s">
        <v>68</v>
      </c>
      <c r="D142" s="107"/>
      <c r="E142" s="108"/>
      <c r="F142" s="109"/>
      <c r="G142" s="133" t="s">
        <v>186</v>
      </c>
      <c r="H142" s="130" t="s">
        <v>82</v>
      </c>
      <c r="I142" s="131">
        <v>1</v>
      </c>
      <c r="J142" s="132">
        <v>1256786</v>
      </c>
      <c r="K142" s="114">
        <f t="shared" si="127"/>
        <v>1256786</v>
      </c>
      <c r="L142" s="115">
        <f>('[2]07-171 Capilla'!L142+'[2]07-106 Carbonel'!L142+'[2]07-382 Brasil'!L142+'[2]07-408 Porvenir'!L142)</f>
        <v>3</v>
      </c>
      <c r="M142" s="116">
        <f t="shared" si="132"/>
        <v>2</v>
      </c>
      <c r="N142" s="114">
        <f t="shared" si="133"/>
        <v>2513572</v>
      </c>
      <c r="O142" s="116">
        <f t="shared" si="128"/>
        <v>3</v>
      </c>
      <c r="P142" s="113">
        <f t="shared" si="80"/>
        <v>3770358</v>
      </c>
      <c r="Q142" s="117">
        <f>('[2]07-171 Capilla'!Q142+'[2]07-106 Carbonel'!Q142+'[2]07-382 Brasil'!Q142+'[2]07-408 Porvenir'!Q142)</f>
        <v>0</v>
      </c>
      <c r="R142" s="118">
        <f t="shared" si="81"/>
        <v>0</v>
      </c>
      <c r="S142" s="117">
        <f>('[2]07-171 Capilla'!S142+'[2]07-106 Carbonel'!S142+'[2]07-382 Brasil'!S142+'[2]07-408 Porvenir'!S142)</f>
        <v>0</v>
      </c>
      <c r="T142" s="118">
        <f t="shared" si="82"/>
        <v>0</v>
      </c>
      <c r="U142" s="117">
        <f>('[2]07-171 Capilla'!U142+'[2]07-106 Carbonel'!U142+'[2]07-382 Brasil'!U142+'[2]07-408 Porvenir'!U142)</f>
        <v>0</v>
      </c>
      <c r="V142" s="118">
        <f t="shared" si="83"/>
        <v>0</v>
      </c>
      <c r="W142" s="117">
        <f>('[2]07-171 Capilla'!W142+'[2]07-106 Carbonel'!W142+'[2]07-382 Brasil'!W142+'[2]07-408 Porvenir'!W142)</f>
        <v>0</v>
      </c>
      <c r="X142" s="118">
        <f t="shared" si="84"/>
        <v>0</v>
      </c>
      <c r="Y142" s="117">
        <f>('[2]07-171 Capilla'!Y142+'[2]07-106 Carbonel'!Y142+'[2]07-382 Brasil'!Y142+'[2]07-408 Porvenir'!Y142)</f>
        <v>3</v>
      </c>
      <c r="Z142" s="118">
        <f t="shared" si="85"/>
        <v>3770358</v>
      </c>
      <c r="AA142" s="117">
        <f>('[2]07-171 Capilla'!AA142+'[2]07-106 Carbonel'!AA142+'[2]07-382 Brasil'!AA142+'[2]07-408 Porvenir'!AA142)</f>
        <v>0</v>
      </c>
      <c r="AB142" s="118">
        <f t="shared" si="86"/>
        <v>0</v>
      </c>
      <c r="AC142" s="117">
        <f>('[2]07-171 Capilla'!AC142+'[2]07-106 Carbonel'!AC142+'[2]07-382 Brasil'!AC142+'[2]07-408 Porvenir'!AC142)</f>
        <v>0</v>
      </c>
      <c r="AD142" s="118">
        <f t="shared" si="87"/>
        <v>0</v>
      </c>
      <c r="AE142" s="117">
        <f t="shared" si="88"/>
        <v>3</v>
      </c>
      <c r="AF142" s="118">
        <f t="shared" si="89"/>
        <v>3770358</v>
      </c>
      <c r="AG142" s="119">
        <v>0</v>
      </c>
      <c r="AH142" s="119">
        <f t="shared" si="129"/>
        <v>8.9999999999999998E-4</v>
      </c>
      <c r="AI142" s="117">
        <f t="shared" si="130"/>
        <v>0</v>
      </c>
      <c r="AJ142" s="120">
        <f t="shared" si="92"/>
        <v>0</v>
      </c>
      <c r="AM142" s="77">
        <f t="shared" si="131"/>
        <v>3770358</v>
      </c>
      <c r="AO142" s="121"/>
    </row>
    <row r="143" spans="2:41" ht="15" customHeight="1">
      <c r="B143" s="130">
        <v>16565</v>
      </c>
      <c r="C143" s="130" t="s">
        <v>68</v>
      </c>
      <c r="D143" s="107"/>
      <c r="E143" s="108"/>
      <c r="F143" s="109"/>
      <c r="G143" s="133" t="s">
        <v>187</v>
      </c>
      <c r="H143" s="130" t="s">
        <v>82</v>
      </c>
      <c r="I143" s="131">
        <v>2</v>
      </c>
      <c r="J143" s="132">
        <v>9811773</v>
      </c>
      <c r="K143" s="114">
        <f t="shared" si="127"/>
        <v>19623546</v>
      </c>
      <c r="L143" s="115">
        <f>('[2]07-171 Capilla'!L143+'[2]07-106 Carbonel'!L143+'[2]07-382 Brasil'!L143+'[2]07-408 Porvenir'!L143)</f>
        <v>1</v>
      </c>
      <c r="M143" s="116">
        <f t="shared" si="132"/>
        <v>-1</v>
      </c>
      <c r="N143" s="114">
        <f t="shared" si="133"/>
        <v>-9811773</v>
      </c>
      <c r="O143" s="116">
        <f t="shared" si="128"/>
        <v>1</v>
      </c>
      <c r="P143" s="113">
        <f t="shared" si="80"/>
        <v>9811773</v>
      </c>
      <c r="Q143" s="117">
        <f>('[2]07-171 Capilla'!Q143+'[2]07-106 Carbonel'!Q143+'[2]07-382 Brasil'!Q143+'[2]07-408 Porvenir'!Q143)</f>
        <v>0</v>
      </c>
      <c r="R143" s="118">
        <f t="shared" si="81"/>
        <v>0</v>
      </c>
      <c r="S143" s="117">
        <f>('[2]07-171 Capilla'!S143+'[2]07-106 Carbonel'!S143+'[2]07-382 Brasil'!S143+'[2]07-408 Porvenir'!S143)</f>
        <v>0</v>
      </c>
      <c r="T143" s="118">
        <f t="shared" si="82"/>
        <v>0</v>
      </c>
      <c r="U143" s="117">
        <f>('[2]07-171 Capilla'!U143+'[2]07-106 Carbonel'!U143+'[2]07-382 Brasil'!U143+'[2]07-408 Porvenir'!U143)</f>
        <v>0</v>
      </c>
      <c r="V143" s="118">
        <f t="shared" si="83"/>
        <v>0</v>
      </c>
      <c r="W143" s="117">
        <f>('[2]07-171 Capilla'!W143+'[2]07-106 Carbonel'!W143+'[2]07-382 Brasil'!W143+'[2]07-408 Porvenir'!W143)</f>
        <v>0</v>
      </c>
      <c r="X143" s="118">
        <f t="shared" si="84"/>
        <v>0</v>
      </c>
      <c r="Y143" s="117">
        <f>('[2]07-171 Capilla'!Y143+'[2]07-106 Carbonel'!Y143+'[2]07-382 Brasil'!Y143+'[2]07-408 Porvenir'!Y143)</f>
        <v>1</v>
      </c>
      <c r="Z143" s="118">
        <f t="shared" si="85"/>
        <v>9811773</v>
      </c>
      <c r="AA143" s="117">
        <f>('[2]07-171 Capilla'!AA143+'[2]07-106 Carbonel'!AA143+'[2]07-382 Brasil'!AA143+'[2]07-408 Porvenir'!AA143)</f>
        <v>0</v>
      </c>
      <c r="AB143" s="118">
        <f t="shared" si="86"/>
        <v>0</v>
      </c>
      <c r="AC143" s="117">
        <f>('[2]07-171 Capilla'!AC143+'[2]07-106 Carbonel'!AC143+'[2]07-382 Brasil'!AC143+'[2]07-408 Porvenir'!AC143)</f>
        <v>0</v>
      </c>
      <c r="AD143" s="118">
        <f t="shared" si="87"/>
        <v>0</v>
      </c>
      <c r="AE143" s="117">
        <f t="shared" si="88"/>
        <v>1</v>
      </c>
      <c r="AF143" s="118">
        <f t="shared" si="89"/>
        <v>9811773</v>
      </c>
      <c r="AG143" s="119">
        <v>0</v>
      </c>
      <c r="AH143" s="119">
        <f t="shared" si="129"/>
        <v>2.3999999999999998E-3</v>
      </c>
      <c r="AI143" s="117">
        <f t="shared" si="130"/>
        <v>0</v>
      </c>
      <c r="AJ143" s="120">
        <f t="shared" si="92"/>
        <v>0</v>
      </c>
      <c r="AM143" s="77">
        <f t="shared" si="131"/>
        <v>9811773</v>
      </c>
      <c r="AO143" s="121"/>
    </row>
    <row r="144" spans="2:41" ht="15" hidden="1" customHeight="1">
      <c r="B144" s="130">
        <v>15825</v>
      </c>
      <c r="C144" s="130" t="s">
        <v>68</v>
      </c>
      <c r="D144" s="107"/>
      <c r="E144" s="108"/>
      <c r="F144" s="109"/>
      <c r="G144" s="133" t="s">
        <v>188</v>
      </c>
      <c r="H144" s="130" t="s">
        <v>82</v>
      </c>
      <c r="I144" s="131">
        <v>3</v>
      </c>
      <c r="J144" s="132">
        <v>10652552</v>
      </c>
      <c r="K144" s="114">
        <f t="shared" si="127"/>
        <v>31957656</v>
      </c>
      <c r="L144" s="115">
        <f>('[2]07-171 Capilla'!L144+'[2]07-106 Carbonel'!L144+'[2]07-382 Brasil'!L144+'[2]07-408 Porvenir'!L144)</f>
        <v>6</v>
      </c>
      <c r="M144" s="116">
        <f t="shared" si="132"/>
        <v>3</v>
      </c>
      <c r="N144" s="114">
        <f t="shared" si="133"/>
        <v>31957656</v>
      </c>
      <c r="O144" s="116">
        <f t="shared" si="128"/>
        <v>6</v>
      </c>
      <c r="P144" s="113">
        <f t="shared" si="80"/>
        <v>63915312</v>
      </c>
      <c r="Q144" s="117">
        <f>('[2]07-171 Capilla'!Q144+'[2]07-106 Carbonel'!Q144+'[2]07-382 Brasil'!Q144+'[2]07-408 Porvenir'!Q144)</f>
        <v>0</v>
      </c>
      <c r="R144" s="118">
        <f t="shared" si="81"/>
        <v>0</v>
      </c>
      <c r="S144" s="117">
        <f>('[2]07-171 Capilla'!S144+'[2]07-106 Carbonel'!S144+'[2]07-382 Brasil'!S144+'[2]07-408 Porvenir'!S144)</f>
        <v>0</v>
      </c>
      <c r="T144" s="118">
        <f t="shared" si="82"/>
        <v>0</v>
      </c>
      <c r="U144" s="117">
        <f>('[2]07-171 Capilla'!U144+'[2]07-106 Carbonel'!U144+'[2]07-382 Brasil'!U144+'[2]07-408 Porvenir'!U144)</f>
        <v>0</v>
      </c>
      <c r="V144" s="118">
        <f t="shared" si="83"/>
        <v>0</v>
      </c>
      <c r="W144" s="117">
        <f>('[2]07-171 Capilla'!W144+'[2]07-106 Carbonel'!W144+'[2]07-382 Brasil'!W144+'[2]07-408 Porvenir'!W144)</f>
        <v>0</v>
      </c>
      <c r="X144" s="118">
        <f t="shared" si="84"/>
        <v>0</v>
      </c>
      <c r="Y144" s="117">
        <f>('[2]07-171 Capilla'!Y144+'[2]07-106 Carbonel'!Y144+'[2]07-382 Brasil'!Y144+'[2]07-408 Porvenir'!Y144)</f>
        <v>0</v>
      </c>
      <c r="Z144" s="118">
        <f t="shared" si="85"/>
        <v>0</v>
      </c>
      <c r="AA144" s="117">
        <f>('[2]07-171 Capilla'!AA144+'[2]07-106 Carbonel'!AA144+'[2]07-382 Brasil'!AA144+'[2]07-408 Porvenir'!AA144)</f>
        <v>0</v>
      </c>
      <c r="AB144" s="118">
        <f t="shared" si="86"/>
        <v>0</v>
      </c>
      <c r="AC144" s="117">
        <f>('[2]07-171 Capilla'!AC144+'[2]07-106 Carbonel'!AC144+'[2]07-382 Brasil'!AC144+'[2]07-408 Porvenir'!AC144)</f>
        <v>0</v>
      </c>
      <c r="AD144" s="118">
        <f t="shared" si="87"/>
        <v>0</v>
      </c>
      <c r="AE144" s="117">
        <f t="shared" si="88"/>
        <v>0</v>
      </c>
      <c r="AF144" s="118">
        <f t="shared" si="89"/>
        <v>0</v>
      </c>
      <c r="AG144" s="119">
        <v>0</v>
      </c>
      <c r="AH144" s="119">
        <f t="shared" si="129"/>
        <v>0</v>
      </c>
      <c r="AI144" s="117">
        <f t="shared" si="130"/>
        <v>6</v>
      </c>
      <c r="AJ144" s="120">
        <f t="shared" si="92"/>
        <v>63915312</v>
      </c>
      <c r="AM144" s="77" t="str">
        <f t="shared" si="131"/>
        <v/>
      </c>
      <c r="AO144" s="121">
        <f t="shared" si="94"/>
        <v>0</v>
      </c>
    </row>
    <row r="145" spans="2:41" ht="15" hidden="1" customHeight="1">
      <c r="B145" s="130">
        <v>16073</v>
      </c>
      <c r="C145" s="130" t="s">
        <v>68</v>
      </c>
      <c r="D145" s="107"/>
      <c r="E145" s="108"/>
      <c r="F145" s="109"/>
      <c r="G145" s="133" t="s">
        <v>189</v>
      </c>
      <c r="H145" s="130" t="s">
        <v>82</v>
      </c>
      <c r="I145" s="131">
        <v>1</v>
      </c>
      <c r="J145" s="132">
        <v>9151746</v>
      </c>
      <c r="K145" s="114">
        <f t="shared" si="127"/>
        <v>9151746</v>
      </c>
      <c r="L145" s="115">
        <f>('[2]07-171 Capilla'!L145+'[2]07-106 Carbonel'!L145+'[2]07-382 Brasil'!L145+'[2]07-408 Porvenir'!L145)</f>
        <v>1</v>
      </c>
      <c r="M145" s="116">
        <f t="shared" si="132"/>
        <v>0</v>
      </c>
      <c r="N145" s="114">
        <f t="shared" si="133"/>
        <v>0</v>
      </c>
      <c r="O145" s="116">
        <f t="shared" si="128"/>
        <v>1</v>
      </c>
      <c r="P145" s="113">
        <f t="shared" si="80"/>
        <v>9151746</v>
      </c>
      <c r="Q145" s="117">
        <f>('[2]07-171 Capilla'!Q145+'[2]07-106 Carbonel'!Q145+'[2]07-382 Brasil'!Q145+'[2]07-408 Porvenir'!Q145)</f>
        <v>0</v>
      </c>
      <c r="R145" s="118">
        <f t="shared" si="81"/>
        <v>0</v>
      </c>
      <c r="S145" s="117">
        <f>('[2]07-171 Capilla'!S145+'[2]07-106 Carbonel'!S145+'[2]07-382 Brasil'!S145+'[2]07-408 Porvenir'!S145)</f>
        <v>0</v>
      </c>
      <c r="T145" s="118">
        <f t="shared" si="82"/>
        <v>0</v>
      </c>
      <c r="U145" s="117">
        <f>('[2]07-171 Capilla'!U145+'[2]07-106 Carbonel'!U145+'[2]07-382 Brasil'!U145+'[2]07-408 Porvenir'!U145)</f>
        <v>0</v>
      </c>
      <c r="V145" s="118">
        <f t="shared" si="83"/>
        <v>0</v>
      </c>
      <c r="W145" s="117">
        <f>('[2]07-171 Capilla'!W145+'[2]07-106 Carbonel'!W145+'[2]07-382 Brasil'!W145+'[2]07-408 Porvenir'!W145)</f>
        <v>0</v>
      </c>
      <c r="X145" s="118">
        <f t="shared" si="84"/>
        <v>0</v>
      </c>
      <c r="Y145" s="117">
        <f>('[2]07-171 Capilla'!Y145+'[2]07-106 Carbonel'!Y145+'[2]07-382 Brasil'!Y145+'[2]07-408 Porvenir'!Y145)</f>
        <v>0</v>
      </c>
      <c r="Z145" s="118">
        <f t="shared" si="85"/>
        <v>0</v>
      </c>
      <c r="AA145" s="117">
        <f>('[2]07-171 Capilla'!AA145+'[2]07-106 Carbonel'!AA145+'[2]07-382 Brasil'!AA145+'[2]07-408 Porvenir'!AA145)</f>
        <v>0</v>
      </c>
      <c r="AB145" s="118">
        <f t="shared" si="86"/>
        <v>0</v>
      </c>
      <c r="AC145" s="117">
        <f>('[2]07-171 Capilla'!AC145+'[2]07-106 Carbonel'!AC145+'[2]07-382 Brasil'!AC145+'[2]07-408 Porvenir'!AC145)</f>
        <v>0</v>
      </c>
      <c r="AD145" s="118">
        <f t="shared" si="87"/>
        <v>0</v>
      </c>
      <c r="AE145" s="117">
        <f t="shared" si="88"/>
        <v>0</v>
      </c>
      <c r="AF145" s="118">
        <f t="shared" si="89"/>
        <v>0</v>
      </c>
      <c r="AG145" s="119">
        <v>0</v>
      </c>
      <c r="AH145" s="119">
        <f t="shared" si="129"/>
        <v>0</v>
      </c>
      <c r="AI145" s="117">
        <f t="shared" si="130"/>
        <v>1</v>
      </c>
      <c r="AJ145" s="120">
        <f t="shared" si="92"/>
        <v>9151746</v>
      </c>
      <c r="AM145" s="77" t="str">
        <f t="shared" si="131"/>
        <v/>
      </c>
      <c r="AO145" s="121">
        <f t="shared" si="94"/>
        <v>0</v>
      </c>
    </row>
    <row r="146" spans="2:41" ht="15" customHeight="1">
      <c r="B146" s="130">
        <v>106114</v>
      </c>
      <c r="C146" s="130" t="s">
        <v>68</v>
      </c>
      <c r="D146" s="107"/>
      <c r="E146" s="108"/>
      <c r="F146" s="109"/>
      <c r="G146" s="133" t="s">
        <v>190</v>
      </c>
      <c r="H146" s="130" t="s">
        <v>82</v>
      </c>
      <c r="I146" s="131">
        <v>2</v>
      </c>
      <c r="J146" s="132">
        <v>3121807</v>
      </c>
      <c r="K146" s="114">
        <f t="shared" si="127"/>
        <v>6243614</v>
      </c>
      <c r="L146" s="115">
        <f>('[2]07-171 Capilla'!L146+'[2]07-106 Carbonel'!L146+'[2]07-382 Brasil'!L146+'[2]07-408 Porvenir'!L146)</f>
        <v>2</v>
      </c>
      <c r="M146" s="116">
        <f t="shared" si="132"/>
        <v>0</v>
      </c>
      <c r="N146" s="114">
        <f t="shared" si="133"/>
        <v>0</v>
      </c>
      <c r="O146" s="116">
        <f t="shared" si="128"/>
        <v>2</v>
      </c>
      <c r="P146" s="113">
        <f t="shared" si="80"/>
        <v>6243614</v>
      </c>
      <c r="Q146" s="117">
        <f>('[2]07-171 Capilla'!Q146+'[2]07-106 Carbonel'!Q146+'[2]07-382 Brasil'!Q146+'[2]07-408 Porvenir'!Q146)</f>
        <v>0</v>
      </c>
      <c r="R146" s="118">
        <f t="shared" si="81"/>
        <v>0</v>
      </c>
      <c r="S146" s="117">
        <f>('[2]07-171 Capilla'!S146+'[2]07-106 Carbonel'!S146+'[2]07-382 Brasil'!S146+'[2]07-408 Porvenir'!S146)</f>
        <v>0</v>
      </c>
      <c r="T146" s="118">
        <f t="shared" si="82"/>
        <v>0</v>
      </c>
      <c r="U146" s="117">
        <f>('[2]07-171 Capilla'!U146+'[2]07-106 Carbonel'!U146+'[2]07-382 Brasil'!U146+'[2]07-408 Porvenir'!U146)</f>
        <v>0</v>
      </c>
      <c r="V146" s="118">
        <f t="shared" si="83"/>
        <v>0</v>
      </c>
      <c r="W146" s="117">
        <f>('[2]07-171 Capilla'!W146+'[2]07-106 Carbonel'!W146+'[2]07-382 Brasil'!W146+'[2]07-408 Porvenir'!W146)</f>
        <v>0</v>
      </c>
      <c r="X146" s="118">
        <f t="shared" si="84"/>
        <v>0</v>
      </c>
      <c r="Y146" s="117">
        <f>('[2]07-171 Capilla'!Y146+'[2]07-106 Carbonel'!Y146+'[2]07-382 Brasil'!Y146+'[2]07-408 Porvenir'!Y146)</f>
        <v>2</v>
      </c>
      <c r="Z146" s="118">
        <f t="shared" si="85"/>
        <v>6243614</v>
      </c>
      <c r="AA146" s="117">
        <f>('[2]07-171 Capilla'!AA146+'[2]07-106 Carbonel'!AA146+'[2]07-382 Brasil'!AA146+'[2]07-408 Porvenir'!AA146)</f>
        <v>0</v>
      </c>
      <c r="AB146" s="118">
        <f t="shared" si="86"/>
        <v>0</v>
      </c>
      <c r="AC146" s="117">
        <f>('[2]07-171 Capilla'!AC146+'[2]07-106 Carbonel'!AC146+'[2]07-382 Brasil'!AC146+'[2]07-408 Porvenir'!AC146)</f>
        <v>0</v>
      </c>
      <c r="AD146" s="118">
        <f t="shared" si="87"/>
        <v>0</v>
      </c>
      <c r="AE146" s="117">
        <f t="shared" si="88"/>
        <v>2</v>
      </c>
      <c r="AF146" s="118">
        <f t="shared" si="89"/>
        <v>6243614</v>
      </c>
      <c r="AG146" s="119">
        <v>0</v>
      </c>
      <c r="AH146" s="119">
        <f t="shared" si="129"/>
        <v>1.5E-3</v>
      </c>
      <c r="AI146" s="117">
        <f t="shared" si="130"/>
        <v>0</v>
      </c>
      <c r="AJ146" s="120">
        <f t="shared" si="92"/>
        <v>0</v>
      </c>
      <c r="AM146" s="77">
        <f t="shared" si="131"/>
        <v>6243614</v>
      </c>
      <c r="AO146" s="121"/>
    </row>
    <row r="147" spans="2:41" ht="15" hidden="1" customHeight="1">
      <c r="B147" s="130">
        <v>16134</v>
      </c>
      <c r="C147" s="130" t="s">
        <v>68</v>
      </c>
      <c r="D147" s="107"/>
      <c r="E147" s="108"/>
      <c r="F147" s="109"/>
      <c r="G147" s="133" t="s">
        <v>191</v>
      </c>
      <c r="H147" s="130" t="s">
        <v>82</v>
      </c>
      <c r="I147" s="131">
        <v>2</v>
      </c>
      <c r="J147" s="132">
        <v>35353875</v>
      </c>
      <c r="K147" s="114">
        <f t="shared" si="127"/>
        <v>70707750</v>
      </c>
      <c r="L147" s="115">
        <f>('[2]07-171 Capilla'!L147+'[2]07-106 Carbonel'!L147+'[2]07-382 Brasil'!L147+'[2]07-408 Porvenir'!L147)</f>
        <v>0</v>
      </c>
      <c r="M147" s="116">
        <f t="shared" si="132"/>
        <v>-2</v>
      </c>
      <c r="N147" s="114">
        <f t="shared" si="133"/>
        <v>-70707750</v>
      </c>
      <c r="O147" s="116">
        <f t="shared" si="128"/>
        <v>0</v>
      </c>
      <c r="P147" s="113">
        <f t="shared" si="80"/>
        <v>0</v>
      </c>
      <c r="Q147" s="117">
        <f>('[2]07-171 Capilla'!Q147+'[2]07-106 Carbonel'!Q147+'[2]07-382 Brasil'!Q147+'[2]07-408 Porvenir'!Q147)</f>
        <v>0</v>
      </c>
      <c r="R147" s="118">
        <f t="shared" si="81"/>
        <v>0</v>
      </c>
      <c r="S147" s="117">
        <f>('[2]07-171 Capilla'!S147+'[2]07-106 Carbonel'!S147+'[2]07-382 Brasil'!S147+'[2]07-408 Porvenir'!S147)</f>
        <v>0</v>
      </c>
      <c r="T147" s="118">
        <f t="shared" si="82"/>
        <v>0</v>
      </c>
      <c r="U147" s="117">
        <f>('[2]07-171 Capilla'!U147+'[2]07-106 Carbonel'!U147+'[2]07-382 Brasil'!U147+'[2]07-408 Porvenir'!U147)</f>
        <v>0</v>
      </c>
      <c r="V147" s="118">
        <f t="shared" si="83"/>
        <v>0</v>
      </c>
      <c r="W147" s="117">
        <f>('[2]07-171 Capilla'!W147+'[2]07-106 Carbonel'!W147+'[2]07-382 Brasil'!W147+'[2]07-408 Porvenir'!W147)</f>
        <v>0</v>
      </c>
      <c r="X147" s="118">
        <f t="shared" si="84"/>
        <v>0</v>
      </c>
      <c r="Y147" s="117">
        <f>('[2]07-171 Capilla'!Y147+'[2]07-106 Carbonel'!Y147+'[2]07-382 Brasil'!Y147+'[2]07-408 Porvenir'!Y147)</f>
        <v>0</v>
      </c>
      <c r="Z147" s="118">
        <f t="shared" si="85"/>
        <v>0</v>
      </c>
      <c r="AA147" s="117">
        <f>('[2]07-171 Capilla'!AA147+'[2]07-106 Carbonel'!AA147+'[2]07-382 Brasil'!AA147+'[2]07-408 Porvenir'!AA147)</f>
        <v>0</v>
      </c>
      <c r="AB147" s="118">
        <f t="shared" si="86"/>
        <v>0</v>
      </c>
      <c r="AC147" s="117">
        <f>('[2]07-171 Capilla'!AC147+'[2]07-106 Carbonel'!AC147+'[2]07-382 Brasil'!AC147+'[2]07-408 Porvenir'!AC147)</f>
        <v>0</v>
      </c>
      <c r="AD147" s="118">
        <f t="shared" si="87"/>
        <v>0</v>
      </c>
      <c r="AE147" s="117">
        <f t="shared" si="88"/>
        <v>0</v>
      </c>
      <c r="AF147" s="118">
        <f t="shared" si="89"/>
        <v>0</v>
      </c>
      <c r="AG147" s="119">
        <v>0</v>
      </c>
      <c r="AH147" s="119">
        <f t="shared" si="129"/>
        <v>0</v>
      </c>
      <c r="AI147" s="117">
        <f t="shared" si="130"/>
        <v>0</v>
      </c>
      <c r="AJ147" s="120">
        <f t="shared" si="92"/>
        <v>0</v>
      </c>
      <c r="AM147" s="77" t="str">
        <f t="shared" si="131"/>
        <v/>
      </c>
      <c r="AO147" s="121">
        <f t="shared" si="94"/>
        <v>0</v>
      </c>
    </row>
    <row r="148" spans="2:41" ht="15" hidden="1" customHeight="1">
      <c r="B148" s="130">
        <v>16132</v>
      </c>
      <c r="C148" s="130" t="s">
        <v>68</v>
      </c>
      <c r="D148" s="107"/>
      <c r="E148" s="108"/>
      <c r="F148" s="109"/>
      <c r="G148" s="133" t="s">
        <v>192</v>
      </c>
      <c r="H148" s="130" t="s">
        <v>82</v>
      </c>
      <c r="I148" s="131">
        <v>1</v>
      </c>
      <c r="J148" s="132">
        <v>64963409</v>
      </c>
      <c r="K148" s="114">
        <f t="shared" si="127"/>
        <v>64963409</v>
      </c>
      <c r="L148" s="115">
        <f>('[2]07-171 Capilla'!L148+'[2]07-106 Carbonel'!L148+'[2]07-382 Brasil'!L148+'[2]07-408 Porvenir'!L148)</f>
        <v>0</v>
      </c>
      <c r="M148" s="116">
        <f t="shared" si="132"/>
        <v>-1</v>
      </c>
      <c r="N148" s="114">
        <f t="shared" si="133"/>
        <v>-64963409</v>
      </c>
      <c r="O148" s="116">
        <f t="shared" si="128"/>
        <v>0</v>
      </c>
      <c r="P148" s="113">
        <f t="shared" si="80"/>
        <v>0</v>
      </c>
      <c r="Q148" s="117">
        <f>('[2]07-171 Capilla'!Q148+'[2]07-106 Carbonel'!Q148+'[2]07-382 Brasil'!Q148+'[2]07-408 Porvenir'!Q148)</f>
        <v>0</v>
      </c>
      <c r="R148" s="118">
        <f t="shared" si="81"/>
        <v>0</v>
      </c>
      <c r="S148" s="117">
        <f>('[2]07-171 Capilla'!S148+'[2]07-106 Carbonel'!S148+'[2]07-382 Brasil'!S148+'[2]07-408 Porvenir'!S148)</f>
        <v>0</v>
      </c>
      <c r="T148" s="118">
        <f t="shared" si="82"/>
        <v>0</v>
      </c>
      <c r="U148" s="117">
        <f>('[2]07-171 Capilla'!U148+'[2]07-106 Carbonel'!U148+'[2]07-382 Brasil'!U148+'[2]07-408 Porvenir'!U148)</f>
        <v>0</v>
      </c>
      <c r="V148" s="118">
        <f t="shared" si="83"/>
        <v>0</v>
      </c>
      <c r="W148" s="117">
        <f>('[2]07-171 Capilla'!W148+'[2]07-106 Carbonel'!W148+'[2]07-382 Brasil'!W148+'[2]07-408 Porvenir'!W148)</f>
        <v>0</v>
      </c>
      <c r="X148" s="118">
        <f t="shared" si="84"/>
        <v>0</v>
      </c>
      <c r="Y148" s="117">
        <f>('[2]07-171 Capilla'!Y148+'[2]07-106 Carbonel'!Y148+'[2]07-382 Brasil'!Y148+'[2]07-408 Porvenir'!Y148)</f>
        <v>0</v>
      </c>
      <c r="Z148" s="118">
        <f t="shared" si="85"/>
        <v>0</v>
      </c>
      <c r="AA148" s="117">
        <f>('[2]07-171 Capilla'!AA148+'[2]07-106 Carbonel'!AA148+'[2]07-382 Brasil'!AA148+'[2]07-408 Porvenir'!AA148)</f>
        <v>0</v>
      </c>
      <c r="AB148" s="118">
        <f t="shared" si="86"/>
        <v>0</v>
      </c>
      <c r="AC148" s="117">
        <f>('[2]07-171 Capilla'!AC148+'[2]07-106 Carbonel'!AC148+'[2]07-382 Brasil'!AC148+'[2]07-408 Porvenir'!AC148)</f>
        <v>0</v>
      </c>
      <c r="AD148" s="118">
        <f t="shared" si="87"/>
        <v>0</v>
      </c>
      <c r="AE148" s="117">
        <f t="shared" si="88"/>
        <v>0</v>
      </c>
      <c r="AF148" s="118">
        <f t="shared" si="89"/>
        <v>0</v>
      </c>
      <c r="AG148" s="119">
        <v>0</v>
      </c>
      <c r="AH148" s="119">
        <f t="shared" si="129"/>
        <v>0</v>
      </c>
      <c r="AI148" s="117">
        <f t="shared" si="130"/>
        <v>0</v>
      </c>
      <c r="AJ148" s="120">
        <f t="shared" si="92"/>
        <v>0</v>
      </c>
      <c r="AM148" s="77" t="str">
        <f t="shared" si="131"/>
        <v/>
      </c>
      <c r="AO148" s="121">
        <f t="shared" si="94"/>
        <v>0</v>
      </c>
    </row>
    <row r="149" spans="2:41" ht="15" hidden="1" customHeight="1">
      <c r="B149" s="130">
        <v>14670</v>
      </c>
      <c r="C149" s="130" t="s">
        <v>68</v>
      </c>
      <c r="D149" s="107"/>
      <c r="E149" s="108"/>
      <c r="F149" s="109"/>
      <c r="G149" s="133" t="s">
        <v>193</v>
      </c>
      <c r="H149" s="130" t="s">
        <v>80</v>
      </c>
      <c r="I149" s="131">
        <v>1</v>
      </c>
      <c r="J149" s="132">
        <v>4244748</v>
      </c>
      <c r="K149" s="114">
        <f t="shared" si="127"/>
        <v>4244748</v>
      </c>
      <c r="L149" s="115">
        <f>('[2]07-171 Capilla'!L149+'[2]07-106 Carbonel'!L149+'[2]07-382 Brasil'!L149+'[2]07-408 Porvenir'!L149)</f>
        <v>0</v>
      </c>
      <c r="M149" s="116">
        <f t="shared" si="132"/>
        <v>-1</v>
      </c>
      <c r="N149" s="114">
        <f t="shared" si="133"/>
        <v>-4244748</v>
      </c>
      <c r="O149" s="116">
        <f t="shared" si="128"/>
        <v>0</v>
      </c>
      <c r="P149" s="113">
        <f t="shared" si="80"/>
        <v>0</v>
      </c>
      <c r="Q149" s="117">
        <f>('[2]07-171 Capilla'!Q149+'[2]07-106 Carbonel'!Q149+'[2]07-382 Brasil'!Q149+'[2]07-408 Porvenir'!Q149)</f>
        <v>0</v>
      </c>
      <c r="R149" s="118">
        <f t="shared" si="81"/>
        <v>0</v>
      </c>
      <c r="S149" s="117">
        <f>('[2]07-171 Capilla'!S149+'[2]07-106 Carbonel'!S149+'[2]07-382 Brasil'!S149+'[2]07-408 Porvenir'!S149)</f>
        <v>0</v>
      </c>
      <c r="T149" s="118">
        <f t="shared" si="82"/>
        <v>0</v>
      </c>
      <c r="U149" s="117">
        <f>('[2]07-171 Capilla'!U149+'[2]07-106 Carbonel'!U149+'[2]07-382 Brasil'!U149+'[2]07-408 Porvenir'!U149)</f>
        <v>0</v>
      </c>
      <c r="V149" s="118">
        <f t="shared" si="83"/>
        <v>0</v>
      </c>
      <c r="W149" s="117">
        <f>('[2]07-171 Capilla'!W149+'[2]07-106 Carbonel'!W149+'[2]07-382 Brasil'!W149+'[2]07-408 Porvenir'!W149)</f>
        <v>0</v>
      </c>
      <c r="X149" s="118">
        <f t="shared" si="84"/>
        <v>0</v>
      </c>
      <c r="Y149" s="117">
        <f>('[2]07-171 Capilla'!Y149+'[2]07-106 Carbonel'!Y149+'[2]07-382 Brasil'!Y149+'[2]07-408 Porvenir'!Y149)</f>
        <v>0</v>
      </c>
      <c r="Z149" s="118">
        <f t="shared" si="85"/>
        <v>0</v>
      </c>
      <c r="AA149" s="117">
        <f>('[2]07-171 Capilla'!AA149+'[2]07-106 Carbonel'!AA149+'[2]07-382 Brasil'!AA149+'[2]07-408 Porvenir'!AA149)</f>
        <v>0</v>
      </c>
      <c r="AB149" s="118">
        <f t="shared" si="86"/>
        <v>0</v>
      </c>
      <c r="AC149" s="117">
        <f>('[2]07-171 Capilla'!AC149+'[2]07-106 Carbonel'!AC149+'[2]07-382 Brasil'!AC149+'[2]07-408 Porvenir'!AC149)</f>
        <v>0</v>
      </c>
      <c r="AD149" s="118">
        <f t="shared" si="87"/>
        <v>0</v>
      </c>
      <c r="AE149" s="117">
        <f t="shared" si="88"/>
        <v>0</v>
      </c>
      <c r="AF149" s="118">
        <f t="shared" si="89"/>
        <v>0</v>
      </c>
      <c r="AG149" s="119">
        <v>0</v>
      </c>
      <c r="AH149" s="119">
        <f t="shared" si="129"/>
        <v>0</v>
      </c>
      <c r="AI149" s="117">
        <f t="shared" si="130"/>
        <v>0</v>
      </c>
      <c r="AJ149" s="120">
        <f t="shared" si="92"/>
        <v>0</v>
      </c>
      <c r="AM149" s="77" t="str">
        <f t="shared" si="131"/>
        <v/>
      </c>
      <c r="AO149" s="121">
        <f t="shared" si="94"/>
        <v>0</v>
      </c>
    </row>
    <row r="150" spans="2:41" ht="15" hidden="1" customHeight="1">
      <c r="B150" s="130">
        <v>14695</v>
      </c>
      <c r="C150" s="130" t="s">
        <v>68</v>
      </c>
      <c r="D150" s="107"/>
      <c r="E150" s="108"/>
      <c r="F150" s="109"/>
      <c r="G150" s="133" t="s">
        <v>194</v>
      </c>
      <c r="H150" s="130" t="s">
        <v>82</v>
      </c>
      <c r="I150" s="131">
        <v>49</v>
      </c>
      <c r="J150" s="132">
        <v>160874</v>
      </c>
      <c r="K150" s="114">
        <f t="shared" si="127"/>
        <v>7882826</v>
      </c>
      <c r="L150" s="115">
        <f>('[2]07-171 Capilla'!L150+'[2]07-106 Carbonel'!L150+'[2]07-382 Brasil'!L150+'[2]07-408 Porvenir'!L150)</f>
        <v>0</v>
      </c>
      <c r="M150" s="116">
        <f t="shared" si="132"/>
        <v>-49</v>
      </c>
      <c r="N150" s="114">
        <f t="shared" si="133"/>
        <v>-7882826</v>
      </c>
      <c r="O150" s="116">
        <f t="shared" si="128"/>
        <v>0</v>
      </c>
      <c r="P150" s="113">
        <f t="shared" si="80"/>
        <v>0</v>
      </c>
      <c r="Q150" s="117">
        <f>('[2]07-171 Capilla'!Q150+'[2]07-106 Carbonel'!Q150+'[2]07-382 Brasil'!Q150+'[2]07-408 Porvenir'!Q150)</f>
        <v>0</v>
      </c>
      <c r="R150" s="118">
        <f t="shared" si="81"/>
        <v>0</v>
      </c>
      <c r="S150" s="117">
        <f>('[2]07-171 Capilla'!S150+'[2]07-106 Carbonel'!S150+'[2]07-382 Brasil'!S150+'[2]07-408 Porvenir'!S150)</f>
        <v>0</v>
      </c>
      <c r="T150" s="118">
        <f t="shared" si="82"/>
        <v>0</v>
      </c>
      <c r="U150" s="117">
        <f>('[2]07-171 Capilla'!U150+'[2]07-106 Carbonel'!U150+'[2]07-382 Brasil'!U150+'[2]07-408 Porvenir'!U150)</f>
        <v>0</v>
      </c>
      <c r="V150" s="118">
        <f t="shared" si="83"/>
        <v>0</v>
      </c>
      <c r="W150" s="117">
        <f>('[2]07-171 Capilla'!W150+'[2]07-106 Carbonel'!W150+'[2]07-382 Brasil'!W150+'[2]07-408 Porvenir'!W150)</f>
        <v>0</v>
      </c>
      <c r="X150" s="118">
        <f t="shared" si="84"/>
        <v>0</v>
      </c>
      <c r="Y150" s="117">
        <f>('[2]07-171 Capilla'!Y150+'[2]07-106 Carbonel'!Y150+'[2]07-382 Brasil'!Y150+'[2]07-408 Porvenir'!Y150)</f>
        <v>0</v>
      </c>
      <c r="Z150" s="118">
        <f t="shared" si="85"/>
        <v>0</v>
      </c>
      <c r="AA150" s="117">
        <f>('[2]07-171 Capilla'!AA150+'[2]07-106 Carbonel'!AA150+'[2]07-382 Brasil'!AA150+'[2]07-408 Porvenir'!AA150)</f>
        <v>0</v>
      </c>
      <c r="AB150" s="118">
        <f t="shared" si="86"/>
        <v>0</v>
      </c>
      <c r="AC150" s="117">
        <f>('[2]07-171 Capilla'!AC150+'[2]07-106 Carbonel'!AC150+'[2]07-382 Brasil'!AC150+'[2]07-408 Porvenir'!AC150)</f>
        <v>0</v>
      </c>
      <c r="AD150" s="118">
        <f t="shared" si="87"/>
        <v>0</v>
      </c>
      <c r="AE150" s="117">
        <f t="shared" si="88"/>
        <v>0</v>
      </c>
      <c r="AF150" s="118">
        <f t="shared" si="89"/>
        <v>0</v>
      </c>
      <c r="AG150" s="119">
        <v>0</v>
      </c>
      <c r="AH150" s="119">
        <f t="shared" si="129"/>
        <v>0</v>
      </c>
      <c r="AI150" s="117">
        <f t="shared" si="130"/>
        <v>0</v>
      </c>
      <c r="AJ150" s="120">
        <f t="shared" si="92"/>
        <v>0</v>
      </c>
      <c r="AM150" s="77" t="str">
        <f t="shared" si="131"/>
        <v/>
      </c>
      <c r="AO150" s="121">
        <f t="shared" si="94"/>
        <v>0</v>
      </c>
    </row>
    <row r="151" spans="2:41" ht="15" hidden="1" customHeight="1">
      <c r="B151" s="130">
        <v>14771</v>
      </c>
      <c r="C151" s="130" t="s">
        <v>68</v>
      </c>
      <c r="D151" s="107"/>
      <c r="E151" s="108"/>
      <c r="F151" s="109"/>
      <c r="G151" s="133" t="s">
        <v>195</v>
      </c>
      <c r="H151" s="130" t="s">
        <v>82</v>
      </c>
      <c r="I151" s="131">
        <v>1</v>
      </c>
      <c r="J151" s="132">
        <v>1737870</v>
      </c>
      <c r="K151" s="114">
        <f t="shared" si="127"/>
        <v>1737870</v>
      </c>
      <c r="L151" s="115">
        <f>('[2]07-171 Capilla'!L151+'[2]07-106 Carbonel'!L151+'[2]07-382 Brasil'!L151+'[2]07-408 Porvenir'!L151)</f>
        <v>0</v>
      </c>
      <c r="M151" s="116">
        <f t="shared" si="132"/>
        <v>-1</v>
      </c>
      <c r="N151" s="114">
        <f t="shared" si="133"/>
        <v>-1737870</v>
      </c>
      <c r="O151" s="116">
        <f t="shared" si="128"/>
        <v>0</v>
      </c>
      <c r="P151" s="113">
        <f t="shared" si="80"/>
        <v>0</v>
      </c>
      <c r="Q151" s="117">
        <f>('[2]07-171 Capilla'!Q151+'[2]07-106 Carbonel'!Q151+'[2]07-382 Brasil'!Q151+'[2]07-408 Porvenir'!Q151)</f>
        <v>0</v>
      </c>
      <c r="R151" s="118">
        <f t="shared" si="81"/>
        <v>0</v>
      </c>
      <c r="S151" s="117">
        <f>('[2]07-171 Capilla'!S151+'[2]07-106 Carbonel'!S151+'[2]07-382 Brasil'!S151+'[2]07-408 Porvenir'!S151)</f>
        <v>0</v>
      </c>
      <c r="T151" s="118">
        <f t="shared" si="82"/>
        <v>0</v>
      </c>
      <c r="U151" s="117">
        <f>('[2]07-171 Capilla'!U151+'[2]07-106 Carbonel'!U151+'[2]07-382 Brasil'!U151+'[2]07-408 Porvenir'!U151)</f>
        <v>0</v>
      </c>
      <c r="V151" s="118">
        <f t="shared" si="83"/>
        <v>0</v>
      </c>
      <c r="W151" s="117">
        <f>('[2]07-171 Capilla'!W151+'[2]07-106 Carbonel'!W151+'[2]07-382 Brasil'!W151+'[2]07-408 Porvenir'!W151)</f>
        <v>0</v>
      </c>
      <c r="X151" s="118">
        <f t="shared" si="84"/>
        <v>0</v>
      </c>
      <c r="Y151" s="117">
        <f>('[2]07-171 Capilla'!Y151+'[2]07-106 Carbonel'!Y151+'[2]07-382 Brasil'!Y151+'[2]07-408 Porvenir'!Y151)</f>
        <v>0</v>
      </c>
      <c r="Z151" s="118">
        <f t="shared" si="85"/>
        <v>0</v>
      </c>
      <c r="AA151" s="117">
        <f>('[2]07-171 Capilla'!AA151+'[2]07-106 Carbonel'!AA151+'[2]07-382 Brasil'!AA151+'[2]07-408 Porvenir'!AA151)</f>
        <v>0</v>
      </c>
      <c r="AB151" s="118">
        <f t="shared" si="86"/>
        <v>0</v>
      </c>
      <c r="AC151" s="117">
        <f>('[2]07-171 Capilla'!AC151+'[2]07-106 Carbonel'!AC151+'[2]07-382 Brasil'!AC151+'[2]07-408 Porvenir'!AC151)</f>
        <v>0</v>
      </c>
      <c r="AD151" s="118">
        <f t="shared" si="87"/>
        <v>0</v>
      </c>
      <c r="AE151" s="117">
        <f t="shared" si="88"/>
        <v>0</v>
      </c>
      <c r="AF151" s="118">
        <f t="shared" si="89"/>
        <v>0</v>
      </c>
      <c r="AG151" s="119">
        <v>0</v>
      </c>
      <c r="AH151" s="119">
        <f t="shared" si="129"/>
        <v>0</v>
      </c>
      <c r="AI151" s="117">
        <f t="shared" si="130"/>
        <v>0</v>
      </c>
      <c r="AJ151" s="120">
        <f t="shared" si="92"/>
        <v>0</v>
      </c>
      <c r="AM151" s="77" t="str">
        <f t="shared" si="131"/>
        <v/>
      </c>
      <c r="AO151" s="121">
        <f t="shared" si="94"/>
        <v>0</v>
      </c>
    </row>
    <row r="152" spans="2:41" ht="15" customHeight="1">
      <c r="B152" s="130">
        <v>16066</v>
      </c>
      <c r="C152" s="130" t="s">
        <v>68</v>
      </c>
      <c r="D152" s="107"/>
      <c r="E152" s="108"/>
      <c r="F152" s="109"/>
      <c r="G152" s="133" t="s">
        <v>196</v>
      </c>
      <c r="H152" s="130" t="s">
        <v>82</v>
      </c>
      <c r="I152" s="131">
        <v>1</v>
      </c>
      <c r="J152" s="132">
        <v>2628118</v>
      </c>
      <c r="K152" s="114">
        <f t="shared" si="127"/>
        <v>2628118</v>
      </c>
      <c r="L152" s="115">
        <f>('[2]07-171 Capilla'!L152+'[2]07-106 Carbonel'!L152+'[2]07-382 Brasil'!L152+'[2]07-408 Porvenir'!L152)</f>
        <v>1</v>
      </c>
      <c r="M152" s="116">
        <f t="shared" si="132"/>
        <v>0</v>
      </c>
      <c r="N152" s="114">
        <f t="shared" si="133"/>
        <v>0</v>
      </c>
      <c r="O152" s="116">
        <f t="shared" si="128"/>
        <v>1</v>
      </c>
      <c r="P152" s="113">
        <f t="shared" si="80"/>
        <v>2628118</v>
      </c>
      <c r="Q152" s="117">
        <f>('[2]07-171 Capilla'!Q152+'[2]07-106 Carbonel'!Q152+'[2]07-382 Brasil'!Q152+'[2]07-408 Porvenir'!Q152)</f>
        <v>0</v>
      </c>
      <c r="R152" s="118">
        <f t="shared" si="81"/>
        <v>0</v>
      </c>
      <c r="S152" s="117">
        <f>('[2]07-171 Capilla'!S152+'[2]07-106 Carbonel'!S152+'[2]07-382 Brasil'!S152+'[2]07-408 Porvenir'!S152)</f>
        <v>0</v>
      </c>
      <c r="T152" s="118">
        <f t="shared" si="82"/>
        <v>0</v>
      </c>
      <c r="U152" s="117">
        <f>('[2]07-171 Capilla'!U152+'[2]07-106 Carbonel'!U152+'[2]07-382 Brasil'!U152+'[2]07-408 Porvenir'!U152)</f>
        <v>0</v>
      </c>
      <c r="V152" s="118">
        <f t="shared" si="83"/>
        <v>0</v>
      </c>
      <c r="W152" s="117">
        <f>('[2]07-171 Capilla'!W152+'[2]07-106 Carbonel'!W152+'[2]07-382 Brasil'!W152+'[2]07-408 Porvenir'!W152)</f>
        <v>0</v>
      </c>
      <c r="X152" s="118">
        <f t="shared" si="84"/>
        <v>0</v>
      </c>
      <c r="Y152" s="117">
        <f>('[2]07-171 Capilla'!Y152+'[2]07-106 Carbonel'!Y152+'[2]07-382 Brasil'!Y152+'[2]07-408 Porvenir'!Y152)</f>
        <v>1</v>
      </c>
      <c r="Z152" s="118">
        <f t="shared" si="85"/>
        <v>2628118</v>
      </c>
      <c r="AA152" s="117">
        <f>('[2]07-171 Capilla'!AA152+'[2]07-106 Carbonel'!AA152+'[2]07-382 Brasil'!AA152+'[2]07-408 Porvenir'!AA152)</f>
        <v>0</v>
      </c>
      <c r="AB152" s="118">
        <f t="shared" si="86"/>
        <v>0</v>
      </c>
      <c r="AC152" s="117">
        <f>('[2]07-171 Capilla'!AC152+'[2]07-106 Carbonel'!AC152+'[2]07-382 Brasil'!AC152+'[2]07-408 Porvenir'!AC152)</f>
        <v>0</v>
      </c>
      <c r="AD152" s="118">
        <f t="shared" si="87"/>
        <v>0</v>
      </c>
      <c r="AE152" s="117">
        <f t="shared" si="88"/>
        <v>1</v>
      </c>
      <c r="AF152" s="118">
        <f t="shared" si="89"/>
        <v>2628118</v>
      </c>
      <c r="AG152" s="119">
        <v>0</v>
      </c>
      <c r="AH152" s="119">
        <f t="shared" si="129"/>
        <v>5.9999999999999995E-4</v>
      </c>
      <c r="AI152" s="117">
        <f t="shared" si="130"/>
        <v>0</v>
      </c>
      <c r="AJ152" s="120">
        <f t="shared" si="92"/>
        <v>0</v>
      </c>
      <c r="AM152" s="77">
        <f t="shared" si="131"/>
        <v>2628118</v>
      </c>
      <c r="AO152" s="121"/>
    </row>
    <row r="153" spans="2:41" ht="15" customHeight="1">
      <c r="B153" s="130">
        <v>14642</v>
      </c>
      <c r="C153" s="130" t="s">
        <v>155</v>
      </c>
      <c r="D153" s="107"/>
      <c r="E153" s="108"/>
      <c r="F153" s="109"/>
      <c r="G153" s="133" t="s">
        <v>197</v>
      </c>
      <c r="H153" s="130" t="s">
        <v>73</v>
      </c>
      <c r="I153" s="131">
        <v>107.4</v>
      </c>
      <c r="J153" s="132">
        <v>297157</v>
      </c>
      <c r="K153" s="114">
        <f t="shared" si="127"/>
        <v>31914662</v>
      </c>
      <c r="L153" s="115">
        <f>('[2]07-171 Capilla'!L153+'[2]07-106 Carbonel'!L153+'[2]07-382 Brasil'!L153+'[2]07-408 Porvenir'!L153)</f>
        <v>154.9</v>
      </c>
      <c r="M153" s="116">
        <f t="shared" si="132"/>
        <v>47.5</v>
      </c>
      <c r="N153" s="114">
        <f t="shared" si="133"/>
        <v>14114958</v>
      </c>
      <c r="O153" s="116">
        <f t="shared" si="128"/>
        <v>154.9</v>
      </c>
      <c r="P153" s="113">
        <f t="shared" si="80"/>
        <v>46029619</v>
      </c>
      <c r="Q153" s="117">
        <f>('[2]07-171 Capilla'!Q153+'[2]07-106 Carbonel'!Q153+'[2]07-382 Brasil'!Q153+'[2]07-408 Porvenir'!Q153)</f>
        <v>0</v>
      </c>
      <c r="R153" s="118">
        <f t="shared" si="81"/>
        <v>0</v>
      </c>
      <c r="S153" s="117">
        <f>('[2]07-171 Capilla'!S153+'[2]07-106 Carbonel'!S153+'[2]07-382 Brasil'!S153+'[2]07-408 Porvenir'!S153)</f>
        <v>0</v>
      </c>
      <c r="T153" s="118">
        <f t="shared" si="82"/>
        <v>0</v>
      </c>
      <c r="U153" s="117">
        <f>('[2]07-171 Capilla'!U153+'[2]07-106 Carbonel'!U153+'[2]07-382 Brasil'!U153+'[2]07-408 Porvenir'!U153)</f>
        <v>0</v>
      </c>
      <c r="V153" s="118">
        <f t="shared" si="83"/>
        <v>0</v>
      </c>
      <c r="W153" s="117">
        <f>('[2]07-171 Capilla'!W153+'[2]07-106 Carbonel'!W153+'[2]07-382 Brasil'!W153+'[2]07-408 Porvenir'!W153)</f>
        <v>154.9</v>
      </c>
      <c r="X153" s="118">
        <f t="shared" si="84"/>
        <v>46029619</v>
      </c>
      <c r="Y153" s="117">
        <f>('[2]07-171 Capilla'!Y153+'[2]07-106 Carbonel'!Y153+'[2]07-382 Brasil'!Y153+'[2]07-408 Porvenir'!Y153)</f>
        <v>0</v>
      </c>
      <c r="Z153" s="118">
        <f t="shared" si="85"/>
        <v>0</v>
      </c>
      <c r="AA153" s="117">
        <f>('[2]07-171 Capilla'!AA153+'[2]07-106 Carbonel'!AA153+'[2]07-382 Brasil'!AA153+'[2]07-408 Porvenir'!AA153)</f>
        <v>0</v>
      </c>
      <c r="AB153" s="118">
        <f t="shared" si="86"/>
        <v>0</v>
      </c>
      <c r="AC153" s="117">
        <f>('[2]07-171 Capilla'!AC153+'[2]07-106 Carbonel'!AC153+'[2]07-382 Brasil'!AC153+'[2]07-408 Porvenir'!AC153)</f>
        <v>0</v>
      </c>
      <c r="AD153" s="118">
        <f t="shared" si="87"/>
        <v>0</v>
      </c>
      <c r="AE153" s="117">
        <f t="shared" si="88"/>
        <v>154.9</v>
      </c>
      <c r="AF153" s="118">
        <f t="shared" si="89"/>
        <v>46029619</v>
      </c>
      <c r="AG153" s="119">
        <v>0</v>
      </c>
      <c r="AH153" s="119">
        <f t="shared" si="129"/>
        <v>1.11E-2</v>
      </c>
      <c r="AI153" s="117">
        <f t="shared" si="130"/>
        <v>0</v>
      </c>
      <c r="AJ153" s="120">
        <f t="shared" si="92"/>
        <v>0</v>
      </c>
      <c r="AM153" s="77">
        <f t="shared" si="131"/>
        <v>46029619</v>
      </c>
      <c r="AO153" s="121"/>
    </row>
    <row r="154" spans="2:41" ht="15" hidden="1" customHeight="1">
      <c r="B154" s="130">
        <v>16070</v>
      </c>
      <c r="C154" s="130" t="s">
        <v>155</v>
      </c>
      <c r="D154" s="107"/>
      <c r="E154" s="108"/>
      <c r="F154" s="109"/>
      <c r="G154" s="133" t="s">
        <v>198</v>
      </c>
      <c r="H154" s="130" t="s">
        <v>82</v>
      </c>
      <c r="I154" s="131">
        <v>1</v>
      </c>
      <c r="J154" s="132">
        <v>15008027</v>
      </c>
      <c r="K154" s="114">
        <f t="shared" si="127"/>
        <v>15008027</v>
      </c>
      <c r="L154" s="115">
        <f>('[2]07-171 Capilla'!L154+'[2]07-106 Carbonel'!L154+'[2]07-382 Brasil'!L154+'[2]07-408 Porvenir'!L154)</f>
        <v>0</v>
      </c>
      <c r="M154" s="116">
        <f t="shared" si="132"/>
        <v>-1</v>
      </c>
      <c r="N154" s="114">
        <f t="shared" si="133"/>
        <v>-15008027</v>
      </c>
      <c r="O154" s="116">
        <f t="shared" si="128"/>
        <v>0</v>
      </c>
      <c r="P154" s="113">
        <f t="shared" si="80"/>
        <v>0</v>
      </c>
      <c r="Q154" s="117">
        <f>('[2]07-171 Capilla'!Q154+'[2]07-106 Carbonel'!Q154+'[2]07-382 Brasil'!Q154+'[2]07-408 Porvenir'!Q154)</f>
        <v>0</v>
      </c>
      <c r="R154" s="118">
        <f t="shared" si="81"/>
        <v>0</v>
      </c>
      <c r="S154" s="117">
        <f>('[2]07-171 Capilla'!S154+'[2]07-106 Carbonel'!S154+'[2]07-382 Brasil'!S154+'[2]07-408 Porvenir'!S154)</f>
        <v>0</v>
      </c>
      <c r="T154" s="118">
        <f t="shared" si="82"/>
        <v>0</v>
      </c>
      <c r="U154" s="117">
        <f>('[2]07-171 Capilla'!U154+'[2]07-106 Carbonel'!U154+'[2]07-382 Brasil'!U154+'[2]07-408 Porvenir'!U154)</f>
        <v>0</v>
      </c>
      <c r="V154" s="118">
        <f t="shared" si="83"/>
        <v>0</v>
      </c>
      <c r="W154" s="117">
        <f>('[2]07-171 Capilla'!W154+'[2]07-106 Carbonel'!W154+'[2]07-382 Brasil'!W154+'[2]07-408 Porvenir'!W154)</f>
        <v>0</v>
      </c>
      <c r="X154" s="118">
        <f t="shared" si="84"/>
        <v>0</v>
      </c>
      <c r="Y154" s="117">
        <f>('[2]07-171 Capilla'!Y154+'[2]07-106 Carbonel'!Y154+'[2]07-382 Brasil'!Y154+'[2]07-408 Porvenir'!Y154)</f>
        <v>0</v>
      </c>
      <c r="Z154" s="118">
        <f t="shared" si="85"/>
        <v>0</v>
      </c>
      <c r="AA154" s="117">
        <f>('[2]07-171 Capilla'!AA154+'[2]07-106 Carbonel'!AA154+'[2]07-382 Brasil'!AA154+'[2]07-408 Porvenir'!AA154)</f>
        <v>0</v>
      </c>
      <c r="AB154" s="118">
        <f t="shared" si="86"/>
        <v>0</v>
      </c>
      <c r="AC154" s="117">
        <f>('[2]07-171 Capilla'!AC154+'[2]07-106 Carbonel'!AC154+'[2]07-382 Brasil'!AC154+'[2]07-408 Porvenir'!AC154)</f>
        <v>0</v>
      </c>
      <c r="AD154" s="118">
        <f t="shared" si="87"/>
        <v>0</v>
      </c>
      <c r="AE154" s="117">
        <f t="shared" si="88"/>
        <v>0</v>
      </c>
      <c r="AF154" s="118">
        <f t="shared" si="89"/>
        <v>0</v>
      </c>
      <c r="AG154" s="119">
        <v>0</v>
      </c>
      <c r="AH154" s="119">
        <f t="shared" si="129"/>
        <v>0</v>
      </c>
      <c r="AI154" s="117">
        <f t="shared" si="130"/>
        <v>0</v>
      </c>
      <c r="AJ154" s="120">
        <f t="shared" si="92"/>
        <v>0</v>
      </c>
      <c r="AM154" s="77" t="str">
        <f t="shared" si="131"/>
        <v/>
      </c>
      <c r="AO154" s="121">
        <f t="shared" si="94"/>
        <v>0</v>
      </c>
    </row>
    <row r="155" spans="2:41" ht="15" customHeight="1">
      <c r="B155" s="130">
        <v>16573</v>
      </c>
      <c r="C155" s="130" t="s">
        <v>68</v>
      </c>
      <c r="D155" s="107"/>
      <c r="E155" s="108"/>
      <c r="F155" s="109"/>
      <c r="G155" s="133" t="s">
        <v>178</v>
      </c>
      <c r="H155" s="130" t="s">
        <v>82</v>
      </c>
      <c r="I155" s="131">
        <v>9</v>
      </c>
      <c r="J155" s="132">
        <v>3846747</v>
      </c>
      <c r="K155" s="114">
        <f t="shared" si="127"/>
        <v>34620723</v>
      </c>
      <c r="L155" s="115">
        <f>('[2]07-171 Capilla'!L155+'[2]07-106 Carbonel'!L155+'[2]07-382 Brasil'!L155+'[2]07-408 Porvenir'!L155)</f>
        <v>10</v>
      </c>
      <c r="M155" s="116">
        <f t="shared" si="132"/>
        <v>1</v>
      </c>
      <c r="N155" s="114">
        <f t="shared" si="133"/>
        <v>3846747</v>
      </c>
      <c r="O155" s="116">
        <f t="shared" si="128"/>
        <v>10</v>
      </c>
      <c r="P155" s="113">
        <f t="shared" si="80"/>
        <v>38467470</v>
      </c>
      <c r="Q155" s="117">
        <f>('[2]07-171 Capilla'!Q155+'[2]07-106 Carbonel'!Q155+'[2]07-382 Brasil'!Q155+'[2]07-408 Porvenir'!Q155)</f>
        <v>0</v>
      </c>
      <c r="R155" s="118">
        <f t="shared" si="81"/>
        <v>0</v>
      </c>
      <c r="S155" s="117">
        <f>('[2]07-171 Capilla'!S155+'[2]07-106 Carbonel'!S155+'[2]07-382 Brasil'!S155+'[2]07-408 Porvenir'!S155)</f>
        <v>0</v>
      </c>
      <c r="T155" s="118">
        <f t="shared" si="82"/>
        <v>0</v>
      </c>
      <c r="U155" s="117">
        <f>('[2]07-171 Capilla'!U155+'[2]07-106 Carbonel'!U155+'[2]07-382 Brasil'!U155+'[2]07-408 Porvenir'!U155)</f>
        <v>0</v>
      </c>
      <c r="V155" s="118">
        <f t="shared" si="83"/>
        <v>0</v>
      </c>
      <c r="W155" s="117">
        <f>('[2]07-171 Capilla'!W155+'[2]07-106 Carbonel'!W155+'[2]07-382 Brasil'!W155+'[2]07-408 Porvenir'!W155)</f>
        <v>0</v>
      </c>
      <c r="X155" s="118">
        <f t="shared" si="84"/>
        <v>0</v>
      </c>
      <c r="Y155" s="117">
        <f>('[2]07-171 Capilla'!Y155+'[2]07-106 Carbonel'!Y155+'[2]07-382 Brasil'!Y155+'[2]07-408 Porvenir'!Y155)</f>
        <v>4</v>
      </c>
      <c r="Z155" s="118">
        <f t="shared" si="85"/>
        <v>15386988</v>
      </c>
      <c r="AA155" s="117">
        <f>('[2]07-171 Capilla'!AA155+'[2]07-106 Carbonel'!AA155+'[2]07-382 Brasil'!AA155+'[2]07-408 Porvenir'!AA155)</f>
        <v>0</v>
      </c>
      <c r="AB155" s="118">
        <f t="shared" si="86"/>
        <v>0</v>
      </c>
      <c r="AC155" s="117">
        <f>('[2]07-171 Capilla'!AC155+'[2]07-106 Carbonel'!AC155+'[2]07-382 Brasil'!AC155+'[2]07-408 Porvenir'!AC155)</f>
        <v>0</v>
      </c>
      <c r="AD155" s="118">
        <f t="shared" si="87"/>
        <v>0</v>
      </c>
      <c r="AE155" s="117">
        <f t="shared" si="88"/>
        <v>4</v>
      </c>
      <c r="AF155" s="118">
        <f t="shared" si="89"/>
        <v>15386988</v>
      </c>
      <c r="AG155" s="119">
        <v>0</v>
      </c>
      <c r="AH155" s="119">
        <f t="shared" si="129"/>
        <v>3.7000000000000002E-3</v>
      </c>
      <c r="AI155" s="117">
        <f t="shared" si="130"/>
        <v>6</v>
      </c>
      <c r="AJ155" s="120">
        <f t="shared" si="92"/>
        <v>23080482</v>
      </c>
      <c r="AM155" s="77">
        <f t="shared" si="131"/>
        <v>15386988</v>
      </c>
      <c r="AO155" s="121"/>
    </row>
    <row r="156" spans="2:41" ht="15" customHeight="1">
      <c r="B156" s="130">
        <v>106712</v>
      </c>
      <c r="C156" s="130" t="s">
        <v>68</v>
      </c>
      <c r="D156" s="107"/>
      <c r="E156" s="108"/>
      <c r="F156" s="109"/>
      <c r="G156" s="133" t="s">
        <v>199</v>
      </c>
      <c r="H156" s="130" t="s">
        <v>82</v>
      </c>
      <c r="I156" s="131">
        <v>10</v>
      </c>
      <c r="J156" s="132">
        <v>855794</v>
      </c>
      <c r="K156" s="114">
        <f t="shared" si="127"/>
        <v>8557940</v>
      </c>
      <c r="L156" s="115">
        <f>('[2]07-171 Capilla'!L156+'[2]07-106 Carbonel'!L156+'[2]07-382 Brasil'!L156+'[2]07-408 Porvenir'!L156)</f>
        <v>13</v>
      </c>
      <c r="M156" s="116">
        <f t="shared" si="132"/>
        <v>3</v>
      </c>
      <c r="N156" s="114">
        <f t="shared" si="133"/>
        <v>2567382</v>
      </c>
      <c r="O156" s="116">
        <f t="shared" si="128"/>
        <v>13</v>
      </c>
      <c r="P156" s="113">
        <f t="shared" si="80"/>
        <v>11125322</v>
      </c>
      <c r="Q156" s="117">
        <f>('[2]07-171 Capilla'!Q156+'[2]07-106 Carbonel'!Q156+'[2]07-382 Brasil'!Q156+'[2]07-408 Porvenir'!Q156)</f>
        <v>0</v>
      </c>
      <c r="R156" s="118">
        <f t="shared" si="81"/>
        <v>0</v>
      </c>
      <c r="S156" s="117">
        <f>('[2]07-171 Capilla'!S156+'[2]07-106 Carbonel'!S156+'[2]07-382 Brasil'!S156+'[2]07-408 Porvenir'!S156)</f>
        <v>0</v>
      </c>
      <c r="T156" s="118">
        <f t="shared" si="82"/>
        <v>0</v>
      </c>
      <c r="U156" s="117">
        <f>('[2]07-171 Capilla'!U156+'[2]07-106 Carbonel'!U156+'[2]07-382 Brasil'!U156+'[2]07-408 Porvenir'!U156)</f>
        <v>0</v>
      </c>
      <c r="V156" s="118">
        <f t="shared" si="83"/>
        <v>0</v>
      </c>
      <c r="W156" s="117">
        <f>('[2]07-171 Capilla'!W156+'[2]07-106 Carbonel'!W156+'[2]07-382 Brasil'!W156+'[2]07-408 Porvenir'!W156)</f>
        <v>0</v>
      </c>
      <c r="X156" s="118">
        <f t="shared" si="84"/>
        <v>0</v>
      </c>
      <c r="Y156" s="117">
        <f>('[2]07-171 Capilla'!Y156+'[2]07-106 Carbonel'!Y156+'[2]07-382 Brasil'!Y156+'[2]07-408 Porvenir'!Y156)</f>
        <v>3</v>
      </c>
      <c r="Z156" s="118">
        <f t="shared" si="85"/>
        <v>2567382</v>
      </c>
      <c r="AA156" s="117">
        <f>('[2]07-171 Capilla'!AA156+'[2]07-106 Carbonel'!AA156+'[2]07-382 Brasil'!AA156+'[2]07-408 Porvenir'!AA156)</f>
        <v>10</v>
      </c>
      <c r="AB156" s="118">
        <f t="shared" si="86"/>
        <v>8557940</v>
      </c>
      <c r="AC156" s="117">
        <f>('[2]07-171 Capilla'!AC156+'[2]07-106 Carbonel'!AC156+'[2]07-382 Brasil'!AC156+'[2]07-408 Porvenir'!AC156)</f>
        <v>0</v>
      </c>
      <c r="AD156" s="118">
        <f t="shared" si="87"/>
        <v>0</v>
      </c>
      <c r="AE156" s="117">
        <f t="shared" si="88"/>
        <v>13</v>
      </c>
      <c r="AF156" s="118">
        <f t="shared" si="89"/>
        <v>11125322</v>
      </c>
      <c r="AG156" s="119">
        <v>0</v>
      </c>
      <c r="AH156" s="119">
        <f t="shared" si="129"/>
        <v>2.7000000000000001E-3</v>
      </c>
      <c r="AI156" s="117">
        <f t="shared" si="130"/>
        <v>0</v>
      </c>
      <c r="AJ156" s="120">
        <f t="shared" si="92"/>
        <v>0</v>
      </c>
      <c r="AM156" s="77">
        <f t="shared" si="131"/>
        <v>11125322</v>
      </c>
      <c r="AO156" s="121"/>
    </row>
    <row r="157" spans="2:41" ht="15" hidden="1" customHeight="1">
      <c r="B157" s="130">
        <v>106048</v>
      </c>
      <c r="C157" s="130" t="s">
        <v>68</v>
      </c>
      <c r="D157" s="107"/>
      <c r="E157" s="108"/>
      <c r="F157" s="109"/>
      <c r="G157" s="133" t="s">
        <v>200</v>
      </c>
      <c r="H157" s="130" t="s">
        <v>82</v>
      </c>
      <c r="I157" s="131">
        <v>1</v>
      </c>
      <c r="J157" s="132">
        <v>126570604</v>
      </c>
      <c r="K157" s="114">
        <f t="shared" si="127"/>
        <v>126570604</v>
      </c>
      <c r="L157" s="115">
        <f>('[2]07-171 Capilla'!L157+'[2]07-106 Carbonel'!L157+'[2]07-382 Brasil'!L157+'[2]07-408 Porvenir'!L157)</f>
        <v>0</v>
      </c>
      <c r="M157" s="116">
        <f t="shared" si="132"/>
        <v>-1</v>
      </c>
      <c r="N157" s="114">
        <f t="shared" si="133"/>
        <v>-126570604</v>
      </c>
      <c r="O157" s="116">
        <f t="shared" si="128"/>
        <v>0</v>
      </c>
      <c r="P157" s="113">
        <f t="shared" si="80"/>
        <v>0</v>
      </c>
      <c r="Q157" s="117">
        <f>('[2]07-171 Capilla'!Q157+'[2]07-106 Carbonel'!Q157+'[2]07-382 Brasil'!Q157+'[2]07-408 Porvenir'!Q157)</f>
        <v>0</v>
      </c>
      <c r="R157" s="118">
        <f t="shared" si="81"/>
        <v>0</v>
      </c>
      <c r="S157" s="117">
        <f>('[2]07-171 Capilla'!S157+'[2]07-106 Carbonel'!S157+'[2]07-382 Brasil'!S157+'[2]07-408 Porvenir'!S157)</f>
        <v>0</v>
      </c>
      <c r="T157" s="118">
        <f t="shared" si="82"/>
        <v>0</v>
      </c>
      <c r="U157" s="117">
        <f>('[2]07-171 Capilla'!U157+'[2]07-106 Carbonel'!U157+'[2]07-382 Brasil'!U157+'[2]07-408 Porvenir'!U157)</f>
        <v>0</v>
      </c>
      <c r="V157" s="118">
        <f t="shared" si="83"/>
        <v>0</v>
      </c>
      <c r="W157" s="117">
        <f>('[2]07-171 Capilla'!W157+'[2]07-106 Carbonel'!W157+'[2]07-382 Brasil'!W157+'[2]07-408 Porvenir'!W157)</f>
        <v>0</v>
      </c>
      <c r="X157" s="118">
        <f t="shared" si="84"/>
        <v>0</v>
      </c>
      <c r="Y157" s="117">
        <f>('[2]07-171 Capilla'!Y157+'[2]07-106 Carbonel'!Y157+'[2]07-382 Brasil'!Y157+'[2]07-408 Porvenir'!Y157)</f>
        <v>0</v>
      </c>
      <c r="Z157" s="118">
        <f t="shared" si="85"/>
        <v>0</v>
      </c>
      <c r="AA157" s="117">
        <f>('[2]07-171 Capilla'!AA157+'[2]07-106 Carbonel'!AA157+'[2]07-382 Brasil'!AA157+'[2]07-408 Porvenir'!AA157)</f>
        <v>0</v>
      </c>
      <c r="AB157" s="118">
        <f t="shared" si="86"/>
        <v>0</v>
      </c>
      <c r="AC157" s="117">
        <f>('[2]07-171 Capilla'!AC157+'[2]07-106 Carbonel'!AC157+'[2]07-382 Brasil'!AC157+'[2]07-408 Porvenir'!AC157)</f>
        <v>0</v>
      </c>
      <c r="AD157" s="118">
        <f t="shared" si="87"/>
        <v>0</v>
      </c>
      <c r="AE157" s="117">
        <f t="shared" si="88"/>
        <v>0</v>
      </c>
      <c r="AF157" s="118">
        <f t="shared" si="89"/>
        <v>0</v>
      </c>
      <c r="AG157" s="119">
        <v>0</v>
      </c>
      <c r="AH157" s="119">
        <f t="shared" si="129"/>
        <v>0</v>
      </c>
      <c r="AI157" s="117">
        <f t="shared" si="130"/>
        <v>0</v>
      </c>
      <c r="AJ157" s="120">
        <f t="shared" si="92"/>
        <v>0</v>
      </c>
      <c r="AM157" s="77" t="str">
        <f t="shared" si="131"/>
        <v/>
      </c>
      <c r="AO157" s="121">
        <f t="shared" ref="AO157:AO220" si="134">(L157-(AE157+AI157))</f>
        <v>0</v>
      </c>
    </row>
    <row r="158" spans="2:41" ht="15" hidden="1" customHeight="1">
      <c r="B158" s="130">
        <v>16133</v>
      </c>
      <c r="C158" s="130" t="s">
        <v>68</v>
      </c>
      <c r="D158" s="107"/>
      <c r="E158" s="108"/>
      <c r="F158" s="109"/>
      <c r="G158" s="133" t="s">
        <v>201</v>
      </c>
      <c r="H158" s="130" t="s">
        <v>82</v>
      </c>
      <c r="I158" s="131">
        <v>1</v>
      </c>
      <c r="J158" s="132">
        <v>23029850</v>
      </c>
      <c r="K158" s="114">
        <f t="shared" si="127"/>
        <v>23029850</v>
      </c>
      <c r="L158" s="115">
        <f>('[2]07-171 Capilla'!L158+'[2]07-106 Carbonel'!L158+'[2]07-382 Brasil'!L158+'[2]07-408 Porvenir'!L158)</f>
        <v>0</v>
      </c>
      <c r="M158" s="116">
        <f t="shared" si="132"/>
        <v>-1</v>
      </c>
      <c r="N158" s="114">
        <f t="shared" si="133"/>
        <v>-23029850</v>
      </c>
      <c r="O158" s="116">
        <f t="shared" si="128"/>
        <v>0</v>
      </c>
      <c r="P158" s="113">
        <f t="shared" ref="P158:P170" si="135">ROUND((I158+M158)*J158,0)</f>
        <v>0</v>
      </c>
      <c r="Q158" s="117">
        <f>('[2]07-171 Capilla'!Q158+'[2]07-106 Carbonel'!Q158+'[2]07-382 Brasil'!Q158+'[2]07-408 Porvenir'!Q158)</f>
        <v>0</v>
      </c>
      <c r="R158" s="118">
        <f t="shared" ref="R158:R170" si="136">ROUND((Q158*$J158),0)</f>
        <v>0</v>
      </c>
      <c r="S158" s="117">
        <f>('[2]07-171 Capilla'!S158+'[2]07-106 Carbonel'!S158+'[2]07-382 Brasil'!S158+'[2]07-408 Porvenir'!S158)</f>
        <v>0</v>
      </c>
      <c r="T158" s="118">
        <f t="shared" ref="T158:T170" si="137">ROUND((S158*$J158),0)</f>
        <v>0</v>
      </c>
      <c r="U158" s="117">
        <f>('[2]07-171 Capilla'!U158+'[2]07-106 Carbonel'!U158+'[2]07-382 Brasil'!U158+'[2]07-408 Porvenir'!U158)</f>
        <v>0</v>
      </c>
      <c r="V158" s="118">
        <f t="shared" ref="V158:V170" si="138">ROUND((U158*$J158),0)</f>
        <v>0</v>
      </c>
      <c r="W158" s="117">
        <f>('[2]07-171 Capilla'!W158+'[2]07-106 Carbonel'!W158+'[2]07-382 Brasil'!W158+'[2]07-408 Porvenir'!W158)</f>
        <v>0</v>
      </c>
      <c r="X158" s="118">
        <f t="shared" ref="X158:X170" si="139">ROUND((W158*$J158),0)</f>
        <v>0</v>
      </c>
      <c r="Y158" s="117">
        <f>('[2]07-171 Capilla'!Y158+'[2]07-106 Carbonel'!Y158+'[2]07-382 Brasil'!Y158+'[2]07-408 Porvenir'!Y158)</f>
        <v>0</v>
      </c>
      <c r="Z158" s="118">
        <f t="shared" ref="Z158:Z170" si="140">ROUND((Y158*$J158),0)</f>
        <v>0</v>
      </c>
      <c r="AA158" s="117">
        <f>('[2]07-171 Capilla'!AA158+'[2]07-106 Carbonel'!AA158+'[2]07-382 Brasil'!AA158+'[2]07-408 Porvenir'!AA158)</f>
        <v>0</v>
      </c>
      <c r="AB158" s="118">
        <f t="shared" ref="AB158:AB170" si="141">ROUND((AA158*$J158),0)</f>
        <v>0</v>
      </c>
      <c r="AC158" s="117">
        <f>('[2]07-171 Capilla'!AC158+'[2]07-106 Carbonel'!AC158+'[2]07-382 Brasil'!AC158+'[2]07-408 Porvenir'!AC158)</f>
        <v>0</v>
      </c>
      <c r="AD158" s="118">
        <f t="shared" ref="AD158:AD170" si="142">ROUND((AC158*$J158),0)</f>
        <v>0</v>
      </c>
      <c r="AE158" s="117">
        <f t="shared" ref="AE158:AE221" si="143">(Q158+S158+U158+W158+Y158+AA158+AC158)</f>
        <v>0</v>
      </c>
      <c r="AF158" s="118">
        <f t="shared" ref="AF158:AF170" si="144">ROUND((AE158*$J158),0)</f>
        <v>0</v>
      </c>
      <c r="AG158" s="119">
        <v>0</v>
      </c>
      <c r="AH158" s="119">
        <f t="shared" si="129"/>
        <v>0</v>
      </c>
      <c r="AI158" s="117">
        <f t="shared" si="130"/>
        <v>0</v>
      </c>
      <c r="AJ158" s="120">
        <f t="shared" ref="AJ158:AJ170" si="145">ROUND((AI158*$J158),0)</f>
        <v>0</v>
      </c>
      <c r="AM158" s="77" t="str">
        <f t="shared" si="131"/>
        <v/>
      </c>
      <c r="AO158" s="121">
        <f t="shared" si="134"/>
        <v>0</v>
      </c>
    </row>
    <row r="159" spans="2:41" ht="15" hidden="1" customHeight="1">
      <c r="B159" s="130">
        <v>16629</v>
      </c>
      <c r="C159" s="130" t="s">
        <v>68</v>
      </c>
      <c r="D159" s="107"/>
      <c r="E159" s="108"/>
      <c r="F159" s="109"/>
      <c r="G159" s="133" t="s">
        <v>202</v>
      </c>
      <c r="H159" s="130" t="s">
        <v>82</v>
      </c>
      <c r="I159" s="131">
        <v>1</v>
      </c>
      <c r="J159" s="132">
        <v>18894026</v>
      </c>
      <c r="K159" s="114">
        <f t="shared" si="127"/>
        <v>18894026</v>
      </c>
      <c r="L159" s="115">
        <f>('[2]07-171 Capilla'!L159+'[2]07-106 Carbonel'!L159+'[2]07-382 Brasil'!L159+'[2]07-408 Porvenir'!L159)</f>
        <v>0</v>
      </c>
      <c r="M159" s="116">
        <f t="shared" si="132"/>
        <v>-1</v>
      </c>
      <c r="N159" s="114">
        <f t="shared" si="133"/>
        <v>-18894026</v>
      </c>
      <c r="O159" s="116">
        <f t="shared" si="128"/>
        <v>0</v>
      </c>
      <c r="P159" s="113">
        <f t="shared" si="135"/>
        <v>0</v>
      </c>
      <c r="Q159" s="117">
        <f>('[2]07-171 Capilla'!Q159+'[2]07-106 Carbonel'!Q159+'[2]07-382 Brasil'!Q159+'[2]07-408 Porvenir'!Q159)</f>
        <v>0</v>
      </c>
      <c r="R159" s="118">
        <f t="shared" si="136"/>
        <v>0</v>
      </c>
      <c r="S159" s="117">
        <f>('[2]07-171 Capilla'!S159+'[2]07-106 Carbonel'!S159+'[2]07-382 Brasil'!S159+'[2]07-408 Porvenir'!S159)</f>
        <v>0</v>
      </c>
      <c r="T159" s="118">
        <f t="shared" si="137"/>
        <v>0</v>
      </c>
      <c r="U159" s="117">
        <f>('[2]07-171 Capilla'!U159+'[2]07-106 Carbonel'!U159+'[2]07-382 Brasil'!U159+'[2]07-408 Porvenir'!U159)</f>
        <v>0</v>
      </c>
      <c r="V159" s="118">
        <f t="shared" si="138"/>
        <v>0</v>
      </c>
      <c r="W159" s="117">
        <f>('[2]07-171 Capilla'!W159+'[2]07-106 Carbonel'!W159+'[2]07-382 Brasil'!W159+'[2]07-408 Porvenir'!W159)</f>
        <v>0</v>
      </c>
      <c r="X159" s="118">
        <f t="shared" si="139"/>
        <v>0</v>
      </c>
      <c r="Y159" s="117">
        <f>('[2]07-171 Capilla'!Y159+'[2]07-106 Carbonel'!Y159+'[2]07-382 Brasil'!Y159+'[2]07-408 Porvenir'!Y159)</f>
        <v>0</v>
      </c>
      <c r="Z159" s="118">
        <f t="shared" si="140"/>
        <v>0</v>
      </c>
      <c r="AA159" s="117">
        <f>('[2]07-171 Capilla'!AA159+'[2]07-106 Carbonel'!AA159+'[2]07-382 Brasil'!AA159+'[2]07-408 Porvenir'!AA159)</f>
        <v>0</v>
      </c>
      <c r="AB159" s="118">
        <f t="shared" si="141"/>
        <v>0</v>
      </c>
      <c r="AC159" s="117">
        <f>('[2]07-171 Capilla'!AC159+'[2]07-106 Carbonel'!AC159+'[2]07-382 Brasil'!AC159+'[2]07-408 Porvenir'!AC159)</f>
        <v>0</v>
      </c>
      <c r="AD159" s="118">
        <f t="shared" si="142"/>
        <v>0</v>
      </c>
      <c r="AE159" s="117">
        <f t="shared" si="143"/>
        <v>0</v>
      </c>
      <c r="AF159" s="118">
        <f t="shared" si="144"/>
        <v>0</v>
      </c>
      <c r="AG159" s="119">
        <v>0</v>
      </c>
      <c r="AH159" s="119">
        <f t="shared" si="129"/>
        <v>0</v>
      </c>
      <c r="AI159" s="117">
        <f t="shared" si="130"/>
        <v>0</v>
      </c>
      <c r="AJ159" s="120">
        <f t="shared" si="145"/>
        <v>0</v>
      </c>
      <c r="AM159" s="77" t="str">
        <f t="shared" si="131"/>
        <v/>
      </c>
      <c r="AO159" s="121">
        <f t="shared" si="134"/>
        <v>0</v>
      </c>
    </row>
    <row r="160" spans="2:41" ht="15" hidden="1" customHeight="1">
      <c r="B160" s="130">
        <v>104461</v>
      </c>
      <c r="C160" s="130" t="s">
        <v>68</v>
      </c>
      <c r="D160" s="107"/>
      <c r="E160" s="108"/>
      <c r="F160" s="109"/>
      <c r="G160" s="133" t="s">
        <v>203</v>
      </c>
      <c r="H160" s="130" t="s">
        <v>82</v>
      </c>
      <c r="I160" s="131">
        <v>1</v>
      </c>
      <c r="J160" s="132">
        <v>1952210</v>
      </c>
      <c r="K160" s="114">
        <f t="shared" si="127"/>
        <v>1952210</v>
      </c>
      <c r="L160" s="115">
        <f>('[2]07-171 Capilla'!L160+'[2]07-106 Carbonel'!L160+'[2]07-382 Brasil'!L160+'[2]07-408 Porvenir'!L160)</f>
        <v>0</v>
      </c>
      <c r="M160" s="116">
        <f t="shared" si="132"/>
        <v>-1</v>
      </c>
      <c r="N160" s="114">
        <f t="shared" si="133"/>
        <v>-1952210</v>
      </c>
      <c r="O160" s="116">
        <f t="shared" si="128"/>
        <v>0</v>
      </c>
      <c r="P160" s="113">
        <f t="shared" si="135"/>
        <v>0</v>
      </c>
      <c r="Q160" s="117">
        <f>('[2]07-171 Capilla'!Q160+'[2]07-106 Carbonel'!Q160+'[2]07-382 Brasil'!Q160+'[2]07-408 Porvenir'!Q160)</f>
        <v>0</v>
      </c>
      <c r="R160" s="118">
        <f t="shared" si="136"/>
        <v>0</v>
      </c>
      <c r="S160" s="117">
        <f>('[2]07-171 Capilla'!S160+'[2]07-106 Carbonel'!S160+'[2]07-382 Brasil'!S160+'[2]07-408 Porvenir'!S160)</f>
        <v>0</v>
      </c>
      <c r="T160" s="118">
        <f t="shared" si="137"/>
        <v>0</v>
      </c>
      <c r="U160" s="117">
        <f>('[2]07-171 Capilla'!U160+'[2]07-106 Carbonel'!U160+'[2]07-382 Brasil'!U160+'[2]07-408 Porvenir'!U160)</f>
        <v>0</v>
      </c>
      <c r="V160" s="118">
        <f t="shared" si="138"/>
        <v>0</v>
      </c>
      <c r="W160" s="117">
        <f>('[2]07-171 Capilla'!W160+'[2]07-106 Carbonel'!W160+'[2]07-382 Brasil'!W160+'[2]07-408 Porvenir'!W160)</f>
        <v>0</v>
      </c>
      <c r="X160" s="118">
        <f t="shared" si="139"/>
        <v>0</v>
      </c>
      <c r="Y160" s="117">
        <f>('[2]07-171 Capilla'!Y160+'[2]07-106 Carbonel'!Y160+'[2]07-382 Brasil'!Y160+'[2]07-408 Porvenir'!Y160)</f>
        <v>0</v>
      </c>
      <c r="Z160" s="118">
        <f t="shared" si="140"/>
        <v>0</v>
      </c>
      <c r="AA160" s="117">
        <f>('[2]07-171 Capilla'!AA160+'[2]07-106 Carbonel'!AA160+'[2]07-382 Brasil'!AA160+'[2]07-408 Porvenir'!AA160)</f>
        <v>0</v>
      </c>
      <c r="AB160" s="118">
        <f t="shared" si="141"/>
        <v>0</v>
      </c>
      <c r="AC160" s="117">
        <f>('[2]07-171 Capilla'!AC160+'[2]07-106 Carbonel'!AC160+'[2]07-382 Brasil'!AC160+'[2]07-408 Porvenir'!AC160)</f>
        <v>0</v>
      </c>
      <c r="AD160" s="118">
        <f t="shared" si="142"/>
        <v>0</v>
      </c>
      <c r="AE160" s="117">
        <f t="shared" si="143"/>
        <v>0</v>
      </c>
      <c r="AF160" s="118">
        <f t="shared" si="144"/>
        <v>0</v>
      </c>
      <c r="AG160" s="119">
        <v>0</v>
      </c>
      <c r="AH160" s="119">
        <f t="shared" si="129"/>
        <v>0</v>
      </c>
      <c r="AI160" s="117">
        <f t="shared" si="130"/>
        <v>0</v>
      </c>
      <c r="AJ160" s="120">
        <f t="shared" si="145"/>
        <v>0</v>
      </c>
      <c r="AM160" s="77" t="str">
        <f t="shared" si="131"/>
        <v/>
      </c>
      <c r="AO160" s="121">
        <f t="shared" si="134"/>
        <v>0</v>
      </c>
    </row>
    <row r="161" spans="2:41" ht="15" hidden="1" customHeight="1">
      <c r="B161" s="130">
        <v>15525</v>
      </c>
      <c r="C161" s="130" t="s">
        <v>68</v>
      </c>
      <c r="D161" s="107"/>
      <c r="E161" s="108"/>
      <c r="F161" s="109"/>
      <c r="G161" s="133" t="s">
        <v>204</v>
      </c>
      <c r="H161" s="130" t="s">
        <v>82</v>
      </c>
      <c r="I161" s="131">
        <v>1</v>
      </c>
      <c r="J161" s="132">
        <v>2409348</v>
      </c>
      <c r="K161" s="114">
        <f t="shared" si="127"/>
        <v>2409348</v>
      </c>
      <c r="L161" s="115">
        <f>('[2]07-171 Capilla'!L161+'[2]07-106 Carbonel'!L161+'[2]07-382 Brasil'!L161+'[2]07-408 Porvenir'!L161)</f>
        <v>0</v>
      </c>
      <c r="M161" s="116">
        <f t="shared" si="132"/>
        <v>-1</v>
      </c>
      <c r="N161" s="114">
        <f t="shared" si="133"/>
        <v>-2409348</v>
      </c>
      <c r="O161" s="116">
        <f t="shared" si="128"/>
        <v>0</v>
      </c>
      <c r="P161" s="113">
        <f t="shared" si="135"/>
        <v>0</v>
      </c>
      <c r="Q161" s="117">
        <f>('[2]07-171 Capilla'!Q161+'[2]07-106 Carbonel'!Q161+'[2]07-382 Brasil'!Q161+'[2]07-408 Porvenir'!Q161)</f>
        <v>0</v>
      </c>
      <c r="R161" s="118">
        <f t="shared" si="136"/>
        <v>0</v>
      </c>
      <c r="S161" s="117">
        <f>('[2]07-171 Capilla'!S161+'[2]07-106 Carbonel'!S161+'[2]07-382 Brasil'!S161+'[2]07-408 Porvenir'!S161)</f>
        <v>0</v>
      </c>
      <c r="T161" s="118">
        <f t="shared" si="137"/>
        <v>0</v>
      </c>
      <c r="U161" s="117">
        <f>('[2]07-171 Capilla'!U161+'[2]07-106 Carbonel'!U161+'[2]07-382 Brasil'!U161+'[2]07-408 Porvenir'!U161)</f>
        <v>0</v>
      </c>
      <c r="V161" s="118">
        <f t="shared" si="138"/>
        <v>0</v>
      </c>
      <c r="W161" s="117">
        <f>('[2]07-171 Capilla'!W161+'[2]07-106 Carbonel'!W161+'[2]07-382 Brasil'!W161+'[2]07-408 Porvenir'!W161)</f>
        <v>0</v>
      </c>
      <c r="X161" s="118">
        <f t="shared" si="139"/>
        <v>0</v>
      </c>
      <c r="Y161" s="117">
        <f>('[2]07-171 Capilla'!Y161+'[2]07-106 Carbonel'!Y161+'[2]07-382 Brasil'!Y161+'[2]07-408 Porvenir'!Y161)</f>
        <v>0</v>
      </c>
      <c r="Z161" s="118">
        <f t="shared" si="140"/>
        <v>0</v>
      </c>
      <c r="AA161" s="117">
        <f>('[2]07-171 Capilla'!AA161+'[2]07-106 Carbonel'!AA161+'[2]07-382 Brasil'!AA161+'[2]07-408 Porvenir'!AA161)</f>
        <v>0</v>
      </c>
      <c r="AB161" s="118">
        <f t="shared" si="141"/>
        <v>0</v>
      </c>
      <c r="AC161" s="117">
        <f>('[2]07-171 Capilla'!AC161+'[2]07-106 Carbonel'!AC161+'[2]07-382 Brasil'!AC161+'[2]07-408 Porvenir'!AC161)</f>
        <v>0</v>
      </c>
      <c r="AD161" s="118">
        <f t="shared" si="142"/>
        <v>0</v>
      </c>
      <c r="AE161" s="117">
        <f t="shared" si="143"/>
        <v>0</v>
      </c>
      <c r="AF161" s="118">
        <f t="shared" si="144"/>
        <v>0</v>
      </c>
      <c r="AG161" s="119">
        <v>0</v>
      </c>
      <c r="AH161" s="119">
        <f t="shared" si="129"/>
        <v>0</v>
      </c>
      <c r="AI161" s="117">
        <f t="shared" si="130"/>
        <v>0</v>
      </c>
      <c r="AJ161" s="120">
        <f t="shared" si="145"/>
        <v>0</v>
      </c>
      <c r="AM161" s="77" t="str">
        <f t="shared" si="131"/>
        <v/>
      </c>
      <c r="AO161" s="121">
        <f t="shared" si="134"/>
        <v>0</v>
      </c>
    </row>
    <row r="162" spans="2:41" ht="15" customHeight="1">
      <c r="B162" s="130">
        <v>106680</v>
      </c>
      <c r="C162" s="130" t="s">
        <v>68</v>
      </c>
      <c r="D162" s="107"/>
      <c r="E162" s="108"/>
      <c r="F162" s="109"/>
      <c r="G162" s="133" t="s">
        <v>205</v>
      </c>
      <c r="H162" s="130" t="s">
        <v>82</v>
      </c>
      <c r="I162" s="131">
        <v>21</v>
      </c>
      <c r="J162" s="132">
        <v>776892</v>
      </c>
      <c r="K162" s="114">
        <f t="shared" si="127"/>
        <v>16314732</v>
      </c>
      <c r="L162" s="115">
        <f>('[2]07-171 Capilla'!L162+'[2]07-106 Carbonel'!L162+'[2]07-382 Brasil'!L162+'[2]07-408 Porvenir'!L162)</f>
        <v>10</v>
      </c>
      <c r="M162" s="116">
        <f t="shared" si="132"/>
        <v>-11</v>
      </c>
      <c r="N162" s="114">
        <f t="shared" si="133"/>
        <v>-8545812</v>
      </c>
      <c r="O162" s="116">
        <f t="shared" si="128"/>
        <v>10</v>
      </c>
      <c r="P162" s="113">
        <f t="shared" si="135"/>
        <v>7768920</v>
      </c>
      <c r="Q162" s="117">
        <f>('[2]07-171 Capilla'!Q162+'[2]07-106 Carbonel'!Q162+'[2]07-382 Brasil'!Q162+'[2]07-408 Porvenir'!Q162)</f>
        <v>0</v>
      </c>
      <c r="R162" s="118">
        <f t="shared" si="136"/>
        <v>0</v>
      </c>
      <c r="S162" s="117">
        <f>('[2]07-171 Capilla'!S162+'[2]07-106 Carbonel'!S162+'[2]07-382 Brasil'!S162+'[2]07-408 Porvenir'!S162)</f>
        <v>0</v>
      </c>
      <c r="T162" s="118">
        <f t="shared" si="137"/>
        <v>0</v>
      </c>
      <c r="U162" s="117">
        <f>('[2]07-171 Capilla'!U162+'[2]07-106 Carbonel'!U162+'[2]07-382 Brasil'!U162+'[2]07-408 Porvenir'!U162)</f>
        <v>0</v>
      </c>
      <c r="V162" s="118">
        <f t="shared" si="138"/>
        <v>0</v>
      </c>
      <c r="W162" s="117">
        <f>('[2]07-171 Capilla'!W162+'[2]07-106 Carbonel'!W162+'[2]07-382 Brasil'!W162+'[2]07-408 Porvenir'!W162)</f>
        <v>0</v>
      </c>
      <c r="X162" s="118">
        <f t="shared" si="139"/>
        <v>0</v>
      </c>
      <c r="Y162" s="117">
        <f>('[2]07-171 Capilla'!Y162+'[2]07-106 Carbonel'!Y162+'[2]07-382 Brasil'!Y162+'[2]07-408 Porvenir'!Y162)</f>
        <v>0</v>
      </c>
      <c r="Z162" s="118">
        <f t="shared" si="140"/>
        <v>0</v>
      </c>
      <c r="AA162" s="117">
        <f>('[2]07-171 Capilla'!AA162+'[2]07-106 Carbonel'!AA162+'[2]07-382 Brasil'!AA162+'[2]07-408 Porvenir'!AA162)</f>
        <v>10</v>
      </c>
      <c r="AB162" s="118">
        <f t="shared" si="141"/>
        <v>7768920</v>
      </c>
      <c r="AC162" s="117">
        <f>('[2]07-171 Capilla'!AC162+'[2]07-106 Carbonel'!AC162+'[2]07-382 Brasil'!AC162+'[2]07-408 Porvenir'!AC162)</f>
        <v>0</v>
      </c>
      <c r="AD162" s="118">
        <f t="shared" si="142"/>
        <v>0</v>
      </c>
      <c r="AE162" s="117">
        <f t="shared" si="143"/>
        <v>10</v>
      </c>
      <c r="AF162" s="118">
        <f t="shared" si="144"/>
        <v>7768920</v>
      </c>
      <c r="AG162" s="119">
        <v>0</v>
      </c>
      <c r="AH162" s="119">
        <f t="shared" si="129"/>
        <v>1.9E-3</v>
      </c>
      <c r="AI162" s="117">
        <f t="shared" si="130"/>
        <v>0</v>
      </c>
      <c r="AJ162" s="120">
        <f t="shared" si="145"/>
        <v>0</v>
      </c>
      <c r="AM162" s="77">
        <f t="shared" si="131"/>
        <v>7768920</v>
      </c>
      <c r="AO162" s="121"/>
    </row>
    <row r="163" spans="2:41" ht="15" customHeight="1">
      <c r="B163" s="130">
        <v>13841</v>
      </c>
      <c r="C163" s="130" t="s">
        <v>68</v>
      </c>
      <c r="D163" s="107"/>
      <c r="E163" s="108"/>
      <c r="F163" s="109"/>
      <c r="G163" s="133" t="s">
        <v>206</v>
      </c>
      <c r="H163" s="130" t="s">
        <v>82</v>
      </c>
      <c r="I163" s="131">
        <v>1</v>
      </c>
      <c r="J163" s="132">
        <v>2312025</v>
      </c>
      <c r="K163" s="114">
        <f t="shared" si="127"/>
        <v>2312025</v>
      </c>
      <c r="L163" s="115">
        <f>('[2]07-171 Capilla'!L163+'[2]07-106 Carbonel'!L163+'[2]07-382 Brasil'!L163+'[2]07-408 Porvenir'!L163)</f>
        <v>1</v>
      </c>
      <c r="M163" s="116">
        <f t="shared" si="132"/>
        <v>0</v>
      </c>
      <c r="N163" s="114">
        <f t="shared" si="133"/>
        <v>0</v>
      </c>
      <c r="O163" s="116">
        <f t="shared" si="128"/>
        <v>1</v>
      </c>
      <c r="P163" s="113">
        <f t="shared" si="135"/>
        <v>2312025</v>
      </c>
      <c r="Q163" s="117">
        <f>('[2]07-171 Capilla'!Q163+'[2]07-106 Carbonel'!Q163+'[2]07-382 Brasil'!Q163+'[2]07-408 Porvenir'!Q163)</f>
        <v>0</v>
      </c>
      <c r="R163" s="118">
        <f t="shared" si="136"/>
        <v>0</v>
      </c>
      <c r="S163" s="117">
        <f>('[2]07-171 Capilla'!S163+'[2]07-106 Carbonel'!S163+'[2]07-382 Brasil'!S163+'[2]07-408 Porvenir'!S163)</f>
        <v>0</v>
      </c>
      <c r="T163" s="118">
        <f t="shared" si="137"/>
        <v>0</v>
      </c>
      <c r="U163" s="117">
        <f>('[2]07-171 Capilla'!U163+'[2]07-106 Carbonel'!U163+'[2]07-382 Brasil'!U163+'[2]07-408 Porvenir'!U163)</f>
        <v>0</v>
      </c>
      <c r="V163" s="118">
        <f t="shared" si="138"/>
        <v>0</v>
      </c>
      <c r="W163" s="117">
        <f>('[2]07-171 Capilla'!W163+'[2]07-106 Carbonel'!W163+'[2]07-382 Brasil'!W163+'[2]07-408 Porvenir'!W163)</f>
        <v>0</v>
      </c>
      <c r="X163" s="118">
        <f t="shared" si="139"/>
        <v>0</v>
      </c>
      <c r="Y163" s="117">
        <f>('[2]07-171 Capilla'!Y163+'[2]07-106 Carbonel'!Y163+'[2]07-382 Brasil'!Y163+'[2]07-408 Porvenir'!Y163)</f>
        <v>1</v>
      </c>
      <c r="Z163" s="118">
        <f t="shared" si="140"/>
        <v>2312025</v>
      </c>
      <c r="AA163" s="117">
        <f>('[2]07-171 Capilla'!AA163+'[2]07-106 Carbonel'!AA163+'[2]07-382 Brasil'!AA163+'[2]07-408 Porvenir'!AA163)</f>
        <v>0</v>
      </c>
      <c r="AB163" s="118">
        <f t="shared" si="141"/>
        <v>0</v>
      </c>
      <c r="AC163" s="117">
        <f>('[2]07-171 Capilla'!AC163+'[2]07-106 Carbonel'!AC163+'[2]07-382 Brasil'!AC163+'[2]07-408 Porvenir'!AC163)</f>
        <v>0</v>
      </c>
      <c r="AD163" s="118">
        <f t="shared" si="142"/>
        <v>0</v>
      </c>
      <c r="AE163" s="117">
        <f t="shared" si="143"/>
        <v>1</v>
      </c>
      <c r="AF163" s="118">
        <f t="shared" si="144"/>
        <v>2312025</v>
      </c>
      <c r="AG163" s="119">
        <v>0</v>
      </c>
      <c r="AH163" s="119">
        <f t="shared" si="129"/>
        <v>5.9999999999999995E-4</v>
      </c>
      <c r="AI163" s="117">
        <f t="shared" si="130"/>
        <v>0</v>
      </c>
      <c r="AJ163" s="120">
        <f t="shared" si="145"/>
        <v>0</v>
      </c>
      <c r="AM163" s="77">
        <f t="shared" si="131"/>
        <v>2312025</v>
      </c>
      <c r="AO163" s="121"/>
    </row>
    <row r="164" spans="2:41" ht="15" customHeight="1">
      <c r="B164" s="130">
        <v>105816</v>
      </c>
      <c r="C164" s="130" t="s">
        <v>68</v>
      </c>
      <c r="D164" s="107"/>
      <c r="E164" s="108"/>
      <c r="F164" s="109"/>
      <c r="G164" s="133" t="s">
        <v>207</v>
      </c>
      <c r="H164" s="130" t="s">
        <v>82</v>
      </c>
      <c r="I164" s="131">
        <v>1</v>
      </c>
      <c r="J164" s="132">
        <v>16535457</v>
      </c>
      <c r="K164" s="114">
        <f t="shared" si="127"/>
        <v>16535457</v>
      </c>
      <c r="L164" s="115">
        <f>('[2]07-171 Capilla'!L164+'[2]07-106 Carbonel'!L164+'[2]07-382 Brasil'!L164+'[2]07-408 Porvenir'!L164)</f>
        <v>4</v>
      </c>
      <c r="M164" s="116">
        <f t="shared" si="132"/>
        <v>3</v>
      </c>
      <c r="N164" s="114">
        <f t="shared" si="133"/>
        <v>49606371</v>
      </c>
      <c r="O164" s="116">
        <f t="shared" si="128"/>
        <v>4</v>
      </c>
      <c r="P164" s="113">
        <f t="shared" si="135"/>
        <v>66141828</v>
      </c>
      <c r="Q164" s="117">
        <f>('[2]07-171 Capilla'!Q164+'[2]07-106 Carbonel'!Q164+'[2]07-382 Brasil'!Q164+'[2]07-408 Porvenir'!Q164)</f>
        <v>0</v>
      </c>
      <c r="R164" s="118">
        <f t="shared" si="136"/>
        <v>0</v>
      </c>
      <c r="S164" s="117">
        <f>('[2]07-171 Capilla'!S164+'[2]07-106 Carbonel'!S164+'[2]07-382 Brasil'!S164+'[2]07-408 Porvenir'!S164)</f>
        <v>0</v>
      </c>
      <c r="T164" s="118">
        <f t="shared" si="137"/>
        <v>0</v>
      </c>
      <c r="U164" s="117">
        <f>('[2]07-171 Capilla'!U164+'[2]07-106 Carbonel'!U164+'[2]07-382 Brasil'!U164+'[2]07-408 Porvenir'!U164)</f>
        <v>0</v>
      </c>
      <c r="V164" s="118">
        <f t="shared" si="138"/>
        <v>0</v>
      </c>
      <c r="W164" s="117">
        <f>('[2]07-171 Capilla'!W164+'[2]07-106 Carbonel'!W164+'[2]07-382 Brasil'!W164+'[2]07-408 Porvenir'!W164)</f>
        <v>3</v>
      </c>
      <c r="X164" s="118">
        <f t="shared" si="139"/>
        <v>49606371</v>
      </c>
      <c r="Y164" s="117">
        <f>('[2]07-171 Capilla'!Y164+'[2]07-106 Carbonel'!Y164+'[2]07-382 Brasil'!Y164+'[2]07-408 Porvenir'!Y164)</f>
        <v>1</v>
      </c>
      <c r="Z164" s="118">
        <f t="shared" si="140"/>
        <v>16535457</v>
      </c>
      <c r="AA164" s="117">
        <f>('[2]07-171 Capilla'!AA164+'[2]07-106 Carbonel'!AA164+'[2]07-382 Brasil'!AA164+'[2]07-408 Porvenir'!AA164)</f>
        <v>0</v>
      </c>
      <c r="AB164" s="118">
        <f t="shared" si="141"/>
        <v>0</v>
      </c>
      <c r="AC164" s="117">
        <f>('[2]07-171 Capilla'!AC164+'[2]07-106 Carbonel'!AC164+'[2]07-382 Brasil'!AC164+'[2]07-408 Porvenir'!AC164)</f>
        <v>0</v>
      </c>
      <c r="AD164" s="118">
        <f t="shared" si="142"/>
        <v>0</v>
      </c>
      <c r="AE164" s="117">
        <f t="shared" si="143"/>
        <v>4</v>
      </c>
      <c r="AF164" s="118">
        <f t="shared" si="144"/>
        <v>66141828</v>
      </c>
      <c r="AG164" s="119">
        <v>0</v>
      </c>
      <c r="AH164" s="119">
        <f t="shared" si="129"/>
        <v>1.5900000000000001E-2</v>
      </c>
      <c r="AI164" s="117">
        <f t="shared" si="130"/>
        <v>0</v>
      </c>
      <c r="AJ164" s="120">
        <f t="shared" si="145"/>
        <v>0</v>
      </c>
      <c r="AM164" s="77">
        <f t="shared" si="131"/>
        <v>66141828</v>
      </c>
      <c r="AO164" s="121"/>
    </row>
    <row r="165" spans="2:41" ht="15" hidden="1" customHeight="1">
      <c r="B165" s="130">
        <v>105922</v>
      </c>
      <c r="C165" s="130" t="s">
        <v>68</v>
      </c>
      <c r="D165" s="107"/>
      <c r="E165" s="108"/>
      <c r="F165" s="109"/>
      <c r="G165" s="133" t="s">
        <v>208</v>
      </c>
      <c r="H165" s="130" t="s">
        <v>82</v>
      </c>
      <c r="I165" s="131">
        <v>1</v>
      </c>
      <c r="J165" s="132">
        <v>56428712</v>
      </c>
      <c r="K165" s="114">
        <f t="shared" si="127"/>
        <v>56428712</v>
      </c>
      <c r="L165" s="115">
        <f>('[2]07-171 Capilla'!L165+'[2]07-106 Carbonel'!L165+'[2]07-382 Brasil'!L165+'[2]07-408 Porvenir'!L165)</f>
        <v>0</v>
      </c>
      <c r="M165" s="116">
        <f t="shared" si="132"/>
        <v>-1</v>
      </c>
      <c r="N165" s="114">
        <f t="shared" si="133"/>
        <v>-56428712</v>
      </c>
      <c r="O165" s="116">
        <f t="shared" si="128"/>
        <v>0</v>
      </c>
      <c r="P165" s="113">
        <f t="shared" si="135"/>
        <v>0</v>
      </c>
      <c r="Q165" s="117">
        <f>('[2]07-171 Capilla'!Q165+'[2]07-106 Carbonel'!Q165+'[2]07-382 Brasil'!Q165+'[2]07-408 Porvenir'!Q165)</f>
        <v>0</v>
      </c>
      <c r="R165" s="118">
        <f t="shared" si="136"/>
        <v>0</v>
      </c>
      <c r="S165" s="117">
        <f>('[2]07-171 Capilla'!S165+'[2]07-106 Carbonel'!S165+'[2]07-382 Brasil'!S165+'[2]07-408 Porvenir'!S165)</f>
        <v>0</v>
      </c>
      <c r="T165" s="118">
        <f t="shared" si="137"/>
        <v>0</v>
      </c>
      <c r="U165" s="117">
        <f>('[2]07-171 Capilla'!U165+'[2]07-106 Carbonel'!U165+'[2]07-382 Brasil'!U165+'[2]07-408 Porvenir'!U165)</f>
        <v>0</v>
      </c>
      <c r="V165" s="118">
        <f t="shared" si="138"/>
        <v>0</v>
      </c>
      <c r="W165" s="117">
        <f>('[2]07-171 Capilla'!W165+'[2]07-106 Carbonel'!W165+'[2]07-382 Brasil'!W165+'[2]07-408 Porvenir'!W165)</f>
        <v>0</v>
      </c>
      <c r="X165" s="118">
        <f t="shared" si="139"/>
        <v>0</v>
      </c>
      <c r="Y165" s="117">
        <f>('[2]07-171 Capilla'!Y165+'[2]07-106 Carbonel'!Y165+'[2]07-382 Brasil'!Y165+'[2]07-408 Porvenir'!Y165)</f>
        <v>0</v>
      </c>
      <c r="Z165" s="118">
        <f t="shared" si="140"/>
        <v>0</v>
      </c>
      <c r="AA165" s="117">
        <f>('[2]07-171 Capilla'!AA165+'[2]07-106 Carbonel'!AA165+'[2]07-382 Brasil'!AA165+'[2]07-408 Porvenir'!AA165)</f>
        <v>0</v>
      </c>
      <c r="AB165" s="118">
        <f t="shared" si="141"/>
        <v>0</v>
      </c>
      <c r="AC165" s="117">
        <f>('[2]07-171 Capilla'!AC165+'[2]07-106 Carbonel'!AC165+'[2]07-382 Brasil'!AC165+'[2]07-408 Porvenir'!AC165)</f>
        <v>0</v>
      </c>
      <c r="AD165" s="118">
        <f t="shared" si="142"/>
        <v>0</v>
      </c>
      <c r="AE165" s="117">
        <f t="shared" si="143"/>
        <v>0</v>
      </c>
      <c r="AF165" s="118">
        <f t="shared" si="144"/>
        <v>0</v>
      </c>
      <c r="AG165" s="119">
        <v>0</v>
      </c>
      <c r="AH165" s="119">
        <f t="shared" si="129"/>
        <v>0</v>
      </c>
      <c r="AI165" s="117">
        <f t="shared" si="130"/>
        <v>0</v>
      </c>
      <c r="AJ165" s="120">
        <f t="shared" si="145"/>
        <v>0</v>
      </c>
      <c r="AM165" s="77" t="str">
        <f t="shared" si="131"/>
        <v/>
      </c>
      <c r="AO165" s="121">
        <f t="shared" si="134"/>
        <v>0</v>
      </c>
    </row>
    <row r="166" spans="2:41" s="76" customFormat="1" ht="15" customHeight="1">
      <c r="B166" s="91"/>
      <c r="C166" s="92"/>
      <c r="D166" s="92"/>
      <c r="E166" s="94" t="s">
        <v>209</v>
      </c>
      <c r="F166" s="92"/>
      <c r="G166" s="95"/>
      <c r="H166" s="96"/>
      <c r="I166" s="123"/>
      <c r="J166" s="97"/>
      <c r="K166" s="98"/>
      <c r="L166" s="124"/>
      <c r="M166" s="125"/>
      <c r="N166" s="99"/>
      <c r="O166" s="125"/>
      <c r="P166" s="126"/>
      <c r="Q166" s="127"/>
      <c r="R166" s="128"/>
      <c r="S166" s="127"/>
      <c r="T166" s="128"/>
      <c r="U166" s="127"/>
      <c r="V166" s="128"/>
      <c r="W166" s="127"/>
      <c r="X166" s="128"/>
      <c r="Y166" s="127"/>
      <c r="Z166" s="128"/>
      <c r="AA166" s="127"/>
      <c r="AB166" s="128"/>
      <c r="AC166" s="127"/>
      <c r="AD166" s="128"/>
      <c r="AE166" s="127"/>
      <c r="AF166" s="128"/>
      <c r="AG166" s="102"/>
      <c r="AH166" s="103"/>
      <c r="AI166" s="99"/>
      <c r="AJ166" s="129"/>
      <c r="AM166" s="77">
        <v>1</v>
      </c>
      <c r="AO166" s="121"/>
    </row>
    <row r="167" spans="2:41" ht="15" hidden="1" customHeight="1">
      <c r="B167" s="130">
        <v>14678</v>
      </c>
      <c r="C167" s="130" t="s">
        <v>68</v>
      </c>
      <c r="D167" s="107"/>
      <c r="E167" s="108"/>
      <c r="F167" s="109"/>
      <c r="G167" s="143" t="s">
        <v>210</v>
      </c>
      <c r="H167" s="130" t="s">
        <v>82</v>
      </c>
      <c r="I167" s="131">
        <v>24</v>
      </c>
      <c r="J167" s="132">
        <v>375124</v>
      </c>
      <c r="K167" s="114">
        <f t="shared" si="127"/>
        <v>9002976</v>
      </c>
      <c r="L167" s="115">
        <f>('[2]07-171 Capilla'!L167+'[2]07-106 Carbonel'!L167+'[2]07-382 Brasil'!L167+'[2]07-408 Porvenir'!L167)</f>
        <v>22</v>
      </c>
      <c r="M167" s="116">
        <f t="shared" ref="M167:M170" si="146">(L167-I167)</f>
        <v>-2</v>
      </c>
      <c r="N167" s="114">
        <f t="shared" ref="N167:N170" si="147">ROUND(M167*J167,0)</f>
        <v>-750248</v>
      </c>
      <c r="O167" s="116">
        <f t="shared" si="128"/>
        <v>22</v>
      </c>
      <c r="P167" s="113">
        <f t="shared" si="135"/>
        <v>8252728</v>
      </c>
      <c r="Q167" s="117">
        <f>('[2]07-171 Capilla'!Q167+'[2]07-106 Carbonel'!Q167+'[2]07-382 Brasil'!Q167+'[2]07-408 Porvenir'!Q167)</f>
        <v>0</v>
      </c>
      <c r="R167" s="118">
        <f t="shared" si="136"/>
        <v>0</v>
      </c>
      <c r="S167" s="117">
        <f>('[2]07-171 Capilla'!S167+'[2]07-106 Carbonel'!S167+'[2]07-382 Brasil'!S167+'[2]07-408 Porvenir'!S167)</f>
        <v>0</v>
      </c>
      <c r="T167" s="118">
        <f t="shared" si="137"/>
        <v>0</v>
      </c>
      <c r="U167" s="117">
        <f>('[2]07-171 Capilla'!U167+'[2]07-106 Carbonel'!U167+'[2]07-382 Brasil'!U167+'[2]07-408 Porvenir'!U167)</f>
        <v>0</v>
      </c>
      <c r="V167" s="118">
        <f t="shared" si="138"/>
        <v>0</v>
      </c>
      <c r="W167" s="117">
        <f>('[2]07-171 Capilla'!W167+'[2]07-106 Carbonel'!W167+'[2]07-382 Brasil'!W167+'[2]07-408 Porvenir'!W167)</f>
        <v>0</v>
      </c>
      <c r="X167" s="118">
        <f t="shared" si="139"/>
        <v>0</v>
      </c>
      <c r="Y167" s="117">
        <f>('[2]07-171 Capilla'!Y167+'[2]07-106 Carbonel'!Y167+'[2]07-382 Brasil'!Y167+'[2]07-408 Porvenir'!Y167)</f>
        <v>0</v>
      </c>
      <c r="Z167" s="118">
        <f t="shared" si="140"/>
        <v>0</v>
      </c>
      <c r="AA167" s="117">
        <f>('[2]07-171 Capilla'!AA167+'[2]07-106 Carbonel'!AA167+'[2]07-382 Brasil'!AA167+'[2]07-408 Porvenir'!AA167)</f>
        <v>0</v>
      </c>
      <c r="AB167" s="118">
        <f t="shared" si="141"/>
        <v>0</v>
      </c>
      <c r="AC167" s="117">
        <f>('[2]07-171 Capilla'!AC167+'[2]07-106 Carbonel'!AC167+'[2]07-382 Brasil'!AC167+'[2]07-408 Porvenir'!AC167)</f>
        <v>0</v>
      </c>
      <c r="AD167" s="118">
        <f t="shared" si="142"/>
        <v>0</v>
      </c>
      <c r="AE167" s="117">
        <f t="shared" si="143"/>
        <v>0</v>
      </c>
      <c r="AF167" s="118">
        <f t="shared" si="144"/>
        <v>0</v>
      </c>
      <c r="AG167" s="119">
        <v>0</v>
      </c>
      <c r="AH167" s="119">
        <f>+ROUND(AF167/$G$17,4)</f>
        <v>0</v>
      </c>
      <c r="AI167" s="117">
        <f t="shared" ref="AI167:AI170" si="148">(O167-AE167)</f>
        <v>22</v>
      </c>
      <c r="AJ167" s="120">
        <f t="shared" si="145"/>
        <v>8252728</v>
      </c>
      <c r="AM167" s="77" t="str">
        <f t="shared" si="131"/>
        <v/>
      </c>
      <c r="AO167" s="121">
        <f t="shared" si="134"/>
        <v>0</v>
      </c>
    </row>
    <row r="168" spans="2:41" ht="15" hidden="1" customHeight="1">
      <c r="B168" s="130">
        <v>14684</v>
      </c>
      <c r="C168" s="130" t="s">
        <v>68</v>
      </c>
      <c r="D168" s="107"/>
      <c r="E168" s="108"/>
      <c r="F168" s="109"/>
      <c r="G168" s="143" t="s">
        <v>211</v>
      </c>
      <c r="H168" s="130" t="s">
        <v>82</v>
      </c>
      <c r="I168" s="131">
        <v>13</v>
      </c>
      <c r="J168" s="132">
        <v>451706</v>
      </c>
      <c r="K168" s="114">
        <f t="shared" si="127"/>
        <v>5872178</v>
      </c>
      <c r="L168" s="115">
        <f>('[2]07-171 Capilla'!L168+'[2]07-106 Carbonel'!L168+'[2]07-382 Brasil'!L168+'[2]07-408 Porvenir'!L168)</f>
        <v>10</v>
      </c>
      <c r="M168" s="116">
        <f t="shared" si="146"/>
        <v>-3</v>
      </c>
      <c r="N168" s="114">
        <f t="shared" si="147"/>
        <v>-1355118</v>
      </c>
      <c r="O168" s="116">
        <f t="shared" si="128"/>
        <v>10</v>
      </c>
      <c r="P168" s="113">
        <f t="shared" si="135"/>
        <v>4517060</v>
      </c>
      <c r="Q168" s="117">
        <f>('[2]07-171 Capilla'!Q168+'[2]07-106 Carbonel'!Q168+'[2]07-382 Brasil'!Q168+'[2]07-408 Porvenir'!Q168)</f>
        <v>0</v>
      </c>
      <c r="R168" s="118">
        <f t="shared" si="136"/>
        <v>0</v>
      </c>
      <c r="S168" s="117">
        <f>('[2]07-171 Capilla'!S168+'[2]07-106 Carbonel'!S168+'[2]07-382 Brasil'!S168+'[2]07-408 Porvenir'!S168)</f>
        <v>0</v>
      </c>
      <c r="T168" s="118">
        <f t="shared" si="137"/>
        <v>0</v>
      </c>
      <c r="U168" s="117">
        <f>('[2]07-171 Capilla'!U168+'[2]07-106 Carbonel'!U168+'[2]07-382 Brasil'!U168+'[2]07-408 Porvenir'!U168)</f>
        <v>0</v>
      </c>
      <c r="V168" s="118">
        <f t="shared" si="138"/>
        <v>0</v>
      </c>
      <c r="W168" s="117">
        <f>('[2]07-171 Capilla'!W168+'[2]07-106 Carbonel'!W168+'[2]07-382 Brasil'!W168+'[2]07-408 Porvenir'!W168)</f>
        <v>0</v>
      </c>
      <c r="X168" s="118">
        <f t="shared" si="139"/>
        <v>0</v>
      </c>
      <c r="Y168" s="117">
        <f>('[2]07-171 Capilla'!Y168+'[2]07-106 Carbonel'!Y168+'[2]07-382 Brasil'!Y168+'[2]07-408 Porvenir'!Y168)</f>
        <v>0</v>
      </c>
      <c r="Z168" s="118">
        <f t="shared" si="140"/>
        <v>0</v>
      </c>
      <c r="AA168" s="117">
        <f>('[2]07-171 Capilla'!AA168+'[2]07-106 Carbonel'!AA168+'[2]07-382 Brasil'!AA168+'[2]07-408 Porvenir'!AA168)</f>
        <v>0</v>
      </c>
      <c r="AB168" s="118">
        <f t="shared" si="141"/>
        <v>0</v>
      </c>
      <c r="AC168" s="117">
        <f>('[2]07-171 Capilla'!AC168+'[2]07-106 Carbonel'!AC168+'[2]07-382 Brasil'!AC168+'[2]07-408 Porvenir'!AC168)</f>
        <v>0</v>
      </c>
      <c r="AD168" s="118">
        <f t="shared" si="142"/>
        <v>0</v>
      </c>
      <c r="AE168" s="117">
        <f t="shared" si="143"/>
        <v>0</v>
      </c>
      <c r="AF168" s="118">
        <f t="shared" si="144"/>
        <v>0</v>
      </c>
      <c r="AG168" s="119">
        <v>0</v>
      </c>
      <c r="AH168" s="119">
        <f t="shared" ref="AH168:AH170" si="149">+ROUND(AF168/$G$17,4)</f>
        <v>0</v>
      </c>
      <c r="AI168" s="117">
        <f t="shared" si="148"/>
        <v>10</v>
      </c>
      <c r="AJ168" s="120">
        <f t="shared" si="145"/>
        <v>4517060</v>
      </c>
      <c r="AM168" s="77" t="str">
        <f t="shared" si="131"/>
        <v/>
      </c>
      <c r="AO168" s="121">
        <f t="shared" si="134"/>
        <v>0</v>
      </c>
    </row>
    <row r="169" spans="2:41" ht="15" hidden="1" customHeight="1">
      <c r="B169" s="130">
        <v>14755</v>
      </c>
      <c r="C169" s="130" t="s">
        <v>68</v>
      </c>
      <c r="D169" s="107"/>
      <c r="E169" s="108"/>
      <c r="F169" s="109"/>
      <c r="G169" s="143" t="s">
        <v>212</v>
      </c>
      <c r="H169" s="130" t="s">
        <v>82</v>
      </c>
      <c r="I169" s="131">
        <v>8</v>
      </c>
      <c r="J169" s="132">
        <v>606007</v>
      </c>
      <c r="K169" s="114">
        <f t="shared" si="127"/>
        <v>4848056</v>
      </c>
      <c r="L169" s="115">
        <f>('[2]07-171 Capilla'!L169+'[2]07-106 Carbonel'!L169+'[2]07-382 Brasil'!L169+'[2]07-408 Porvenir'!L169)</f>
        <v>9</v>
      </c>
      <c r="M169" s="116">
        <f t="shared" si="146"/>
        <v>1</v>
      </c>
      <c r="N169" s="114">
        <f t="shared" si="147"/>
        <v>606007</v>
      </c>
      <c r="O169" s="116">
        <f t="shared" si="128"/>
        <v>9</v>
      </c>
      <c r="P169" s="113">
        <f t="shared" si="135"/>
        <v>5454063</v>
      </c>
      <c r="Q169" s="117">
        <f>('[2]07-171 Capilla'!Q169+'[2]07-106 Carbonel'!Q169+'[2]07-382 Brasil'!Q169+'[2]07-408 Porvenir'!Q169)</f>
        <v>0</v>
      </c>
      <c r="R169" s="118">
        <f t="shared" si="136"/>
        <v>0</v>
      </c>
      <c r="S169" s="117">
        <f>('[2]07-171 Capilla'!S169+'[2]07-106 Carbonel'!S169+'[2]07-382 Brasil'!S169+'[2]07-408 Porvenir'!S169)</f>
        <v>0</v>
      </c>
      <c r="T169" s="118">
        <f t="shared" si="137"/>
        <v>0</v>
      </c>
      <c r="U169" s="117">
        <f>('[2]07-171 Capilla'!U169+'[2]07-106 Carbonel'!U169+'[2]07-382 Brasil'!U169+'[2]07-408 Porvenir'!U169)</f>
        <v>0</v>
      </c>
      <c r="V169" s="118">
        <f t="shared" si="138"/>
        <v>0</v>
      </c>
      <c r="W169" s="117">
        <f>('[2]07-171 Capilla'!W169+'[2]07-106 Carbonel'!W169+'[2]07-382 Brasil'!W169+'[2]07-408 Porvenir'!W169)</f>
        <v>0</v>
      </c>
      <c r="X169" s="118">
        <f t="shared" si="139"/>
        <v>0</v>
      </c>
      <c r="Y169" s="117">
        <f>('[2]07-171 Capilla'!Y169+'[2]07-106 Carbonel'!Y169+'[2]07-382 Brasil'!Y169+'[2]07-408 Porvenir'!Y169)</f>
        <v>0</v>
      </c>
      <c r="Z169" s="118">
        <f t="shared" si="140"/>
        <v>0</v>
      </c>
      <c r="AA169" s="117">
        <f>('[2]07-171 Capilla'!AA169+'[2]07-106 Carbonel'!AA169+'[2]07-382 Brasil'!AA169+'[2]07-408 Porvenir'!AA169)</f>
        <v>0</v>
      </c>
      <c r="AB169" s="118">
        <f t="shared" si="141"/>
        <v>0</v>
      </c>
      <c r="AC169" s="117">
        <f>('[2]07-171 Capilla'!AC169+'[2]07-106 Carbonel'!AC169+'[2]07-382 Brasil'!AC169+'[2]07-408 Porvenir'!AC169)</f>
        <v>0</v>
      </c>
      <c r="AD169" s="118">
        <f t="shared" si="142"/>
        <v>0</v>
      </c>
      <c r="AE169" s="117">
        <f t="shared" si="143"/>
        <v>0</v>
      </c>
      <c r="AF169" s="118">
        <f t="shared" si="144"/>
        <v>0</v>
      </c>
      <c r="AG169" s="119">
        <v>0</v>
      </c>
      <c r="AH169" s="119">
        <f t="shared" si="149"/>
        <v>0</v>
      </c>
      <c r="AI169" s="117">
        <f t="shared" si="148"/>
        <v>9</v>
      </c>
      <c r="AJ169" s="120">
        <f t="shared" si="145"/>
        <v>5454063</v>
      </c>
      <c r="AM169" s="77" t="str">
        <f t="shared" si="131"/>
        <v/>
      </c>
      <c r="AO169" s="121">
        <f t="shared" si="134"/>
        <v>0</v>
      </c>
    </row>
    <row r="170" spans="2:41" ht="15" hidden="1" customHeight="1">
      <c r="B170" s="130">
        <v>11544</v>
      </c>
      <c r="C170" s="130" t="s">
        <v>68</v>
      </c>
      <c r="D170" s="107"/>
      <c r="E170" s="108"/>
      <c r="F170" s="109"/>
      <c r="G170" s="143" t="s">
        <v>213</v>
      </c>
      <c r="H170" s="130" t="s">
        <v>82</v>
      </c>
      <c r="I170" s="131">
        <v>3</v>
      </c>
      <c r="J170" s="132">
        <v>528111</v>
      </c>
      <c r="K170" s="114">
        <f t="shared" si="127"/>
        <v>1584333</v>
      </c>
      <c r="L170" s="115">
        <f>('[2]07-171 Capilla'!L170+'[2]07-106 Carbonel'!L170+'[2]07-382 Brasil'!L170+'[2]07-408 Porvenir'!L170)</f>
        <v>2</v>
      </c>
      <c r="M170" s="116">
        <f t="shared" si="146"/>
        <v>-1</v>
      </c>
      <c r="N170" s="114">
        <f t="shared" si="147"/>
        <v>-528111</v>
      </c>
      <c r="O170" s="116">
        <f t="shared" si="128"/>
        <v>2</v>
      </c>
      <c r="P170" s="113">
        <f t="shared" si="135"/>
        <v>1056222</v>
      </c>
      <c r="Q170" s="117">
        <f>('[2]07-171 Capilla'!Q170+'[2]07-106 Carbonel'!Q170+'[2]07-382 Brasil'!Q170+'[2]07-408 Porvenir'!Q170)</f>
        <v>0</v>
      </c>
      <c r="R170" s="118">
        <f t="shared" si="136"/>
        <v>0</v>
      </c>
      <c r="S170" s="117">
        <f>('[2]07-171 Capilla'!S170+'[2]07-106 Carbonel'!S170+'[2]07-382 Brasil'!S170+'[2]07-408 Porvenir'!S170)</f>
        <v>0</v>
      </c>
      <c r="T170" s="118">
        <f t="shared" si="137"/>
        <v>0</v>
      </c>
      <c r="U170" s="117">
        <f>('[2]07-171 Capilla'!U170+'[2]07-106 Carbonel'!U170+'[2]07-382 Brasil'!U170+'[2]07-408 Porvenir'!U170)</f>
        <v>0</v>
      </c>
      <c r="V170" s="118">
        <f t="shared" si="138"/>
        <v>0</v>
      </c>
      <c r="W170" s="117">
        <f>('[2]07-171 Capilla'!W170+'[2]07-106 Carbonel'!W170+'[2]07-382 Brasil'!W170+'[2]07-408 Porvenir'!W170)</f>
        <v>0</v>
      </c>
      <c r="X170" s="118">
        <f t="shared" si="139"/>
        <v>0</v>
      </c>
      <c r="Y170" s="117">
        <f>('[2]07-171 Capilla'!Y170+'[2]07-106 Carbonel'!Y170+'[2]07-382 Brasil'!Y170+'[2]07-408 Porvenir'!Y170)</f>
        <v>0</v>
      </c>
      <c r="Z170" s="118">
        <f t="shared" si="140"/>
        <v>0</v>
      </c>
      <c r="AA170" s="117">
        <f>('[2]07-171 Capilla'!AA170+'[2]07-106 Carbonel'!AA170+'[2]07-382 Brasil'!AA170+'[2]07-408 Porvenir'!AA170)</f>
        <v>0</v>
      </c>
      <c r="AB170" s="118">
        <f t="shared" si="141"/>
        <v>0</v>
      </c>
      <c r="AC170" s="117">
        <f>('[2]07-171 Capilla'!AC170+'[2]07-106 Carbonel'!AC170+'[2]07-382 Brasil'!AC170+'[2]07-408 Porvenir'!AC170)</f>
        <v>0</v>
      </c>
      <c r="AD170" s="118">
        <f t="shared" si="142"/>
        <v>0</v>
      </c>
      <c r="AE170" s="117">
        <f t="shared" si="143"/>
        <v>0</v>
      </c>
      <c r="AF170" s="118">
        <f t="shared" si="144"/>
        <v>0</v>
      </c>
      <c r="AG170" s="119">
        <v>0</v>
      </c>
      <c r="AH170" s="119">
        <f t="shared" si="149"/>
        <v>0</v>
      </c>
      <c r="AI170" s="117">
        <f t="shared" si="148"/>
        <v>2</v>
      </c>
      <c r="AJ170" s="120">
        <f t="shared" si="145"/>
        <v>1056222</v>
      </c>
      <c r="AM170" s="77" t="str">
        <f t="shared" si="131"/>
        <v/>
      </c>
      <c r="AO170" s="121">
        <f t="shared" si="134"/>
        <v>0</v>
      </c>
    </row>
    <row r="171" spans="2:41" ht="15">
      <c r="B171" s="146"/>
      <c r="C171" s="146"/>
      <c r="D171" s="146"/>
      <c r="E171" s="146"/>
      <c r="F171" s="146"/>
      <c r="G171" s="147"/>
      <c r="H171" s="148"/>
      <c r="I171" s="149"/>
      <c r="J171" s="149"/>
      <c r="K171" s="149"/>
      <c r="L171" s="149"/>
      <c r="M171" s="150"/>
      <c r="N171" s="151"/>
      <c r="O171" s="150"/>
      <c r="P171" s="151"/>
      <c r="Q171" s="150"/>
      <c r="R171" s="151"/>
      <c r="S171" s="150"/>
      <c r="T171" s="152"/>
      <c r="U171" s="150"/>
      <c r="V171" s="151"/>
      <c r="W171" s="150"/>
      <c r="X171" s="153"/>
      <c r="Y171" s="150"/>
      <c r="Z171" s="151"/>
      <c r="AA171" s="150"/>
      <c r="AB171" s="151"/>
      <c r="AC171" s="150"/>
      <c r="AD171" s="151"/>
      <c r="AE171" s="150"/>
      <c r="AF171" s="151"/>
      <c r="AG171" s="154"/>
      <c r="AH171" s="154"/>
      <c r="AI171" s="151"/>
      <c r="AJ171" s="151"/>
      <c r="AM171" s="77">
        <v>1</v>
      </c>
      <c r="AO171" s="121"/>
    </row>
    <row r="172" spans="2:41" ht="15" customHeight="1">
      <c r="B172" s="155" t="s">
        <v>214</v>
      </c>
      <c r="C172" s="155"/>
      <c r="D172" s="155"/>
      <c r="E172" s="155"/>
      <c r="F172" s="505" t="s">
        <v>215</v>
      </c>
      <c r="G172" s="505"/>
      <c r="H172" s="156" t="s">
        <v>216</v>
      </c>
      <c r="I172" s="157"/>
      <c r="J172" s="158"/>
      <c r="K172" s="159">
        <f>ROUND(SUM(K29:K170),0)</f>
        <v>3075377211</v>
      </c>
      <c r="L172" s="160"/>
      <c r="M172" s="161"/>
      <c r="N172" s="159">
        <f>ROUND(SUM(N29:N170),0)</f>
        <v>-1278647913</v>
      </c>
      <c r="O172" s="162"/>
      <c r="P172" s="159">
        <f>ROUND(SUM(P29:P170),0)</f>
        <v>1796729297</v>
      </c>
      <c r="Q172" s="162"/>
      <c r="R172" s="159">
        <f>ROUND(SUM(R29:R170),0)</f>
        <v>84702101</v>
      </c>
      <c r="S172" s="162"/>
      <c r="T172" s="159">
        <f>ROUND(SUM(T29:T170),0)</f>
        <v>130862420</v>
      </c>
      <c r="U172" s="162"/>
      <c r="V172" s="159">
        <f>ROUND(SUM(V29:V170),0)</f>
        <v>374785738</v>
      </c>
      <c r="W172" s="161"/>
      <c r="X172" s="159">
        <f>ROUND(SUM(X29:X170),0)</f>
        <v>288021785</v>
      </c>
      <c r="Y172" s="162"/>
      <c r="Z172" s="159">
        <f>ROUND(SUM(Z29:Z170),0)</f>
        <v>243421180</v>
      </c>
      <c r="AA172" s="162"/>
      <c r="AB172" s="159">
        <f>ROUND(SUM(AB29:AB170),0)</f>
        <v>154007048</v>
      </c>
      <c r="AC172" s="162"/>
      <c r="AD172" s="159">
        <f>ROUND(SUM(AD29:AD170),0)</f>
        <v>0</v>
      </c>
      <c r="AE172" s="162"/>
      <c r="AF172" s="159">
        <f>ROUND(SUM(AF29:AF170),0)</f>
        <v>1275800272</v>
      </c>
      <c r="AG172" s="163"/>
      <c r="AH172" s="119">
        <f>+ROUND(AF172/$G$17,4)</f>
        <v>0.307</v>
      </c>
      <c r="AI172" s="164"/>
      <c r="AJ172" s="159">
        <f>ROUND(SUM(AJ29:AJ170),0)</f>
        <v>520929026</v>
      </c>
      <c r="AM172" s="77">
        <v>1</v>
      </c>
      <c r="AO172" s="121"/>
    </row>
    <row r="173" spans="2:41" ht="15" customHeight="1">
      <c r="B173" s="165"/>
      <c r="C173" s="165"/>
      <c r="D173" s="165"/>
      <c r="E173" s="165"/>
      <c r="F173" s="165"/>
      <c r="G173" s="157" t="s">
        <v>217</v>
      </c>
      <c r="H173" s="166">
        <v>0.26239999990000001</v>
      </c>
      <c r="I173" s="157"/>
      <c r="J173" s="158"/>
      <c r="K173" s="167">
        <f>ROUND(K172*$H$173,0)</f>
        <v>806978980</v>
      </c>
      <c r="L173" s="160"/>
      <c r="M173" s="161"/>
      <c r="N173" s="167">
        <f>ROUND(N172*$H$173,0)</f>
        <v>-335517212</v>
      </c>
      <c r="O173" s="162"/>
      <c r="P173" s="167">
        <f>ROUND(P172*$H$173,0)</f>
        <v>471461767</v>
      </c>
      <c r="Q173" s="162"/>
      <c r="R173" s="167">
        <f>ROUND(R172*$H$173,0)</f>
        <v>22225831</v>
      </c>
      <c r="S173" s="162"/>
      <c r="T173" s="167">
        <f>ROUND(T172*$H$173,0)</f>
        <v>34338299</v>
      </c>
      <c r="U173" s="162"/>
      <c r="V173" s="167">
        <f>ROUND(V172*$H$173,0)</f>
        <v>98343778</v>
      </c>
      <c r="W173" s="161"/>
      <c r="X173" s="167">
        <f>ROUND(X172*$H$173,0)</f>
        <v>75576916</v>
      </c>
      <c r="Y173" s="162"/>
      <c r="Z173" s="167">
        <f>ROUND(Z172*$H$173,0)</f>
        <v>63873718</v>
      </c>
      <c r="AA173" s="162"/>
      <c r="AB173" s="167">
        <f>ROUND(AB172*$H$173,0)</f>
        <v>40411449</v>
      </c>
      <c r="AC173" s="162"/>
      <c r="AD173" s="167">
        <f>ROUND(AD172*$H$173,0)</f>
        <v>0</v>
      </c>
      <c r="AE173" s="162"/>
      <c r="AF173" s="167">
        <f>ROUND(AF172*$H$173,0)</f>
        <v>334769991</v>
      </c>
      <c r="AG173" s="168"/>
      <c r="AH173" s="168"/>
      <c r="AI173" s="149"/>
      <c r="AJ173" s="167">
        <f>ROUND(AJ172*$H$173,0)</f>
        <v>136691776</v>
      </c>
      <c r="AM173" s="77">
        <v>1</v>
      </c>
      <c r="AO173" s="121"/>
    </row>
    <row r="174" spans="2:41" ht="15" customHeight="1">
      <c r="B174" s="165"/>
      <c r="C174" s="165"/>
      <c r="D174" s="165"/>
      <c r="E174" s="165"/>
      <c r="F174" s="165"/>
      <c r="G174" s="507" t="s">
        <v>218</v>
      </c>
      <c r="H174" s="507"/>
      <c r="I174" s="507"/>
      <c r="J174" s="158"/>
      <c r="K174" s="167">
        <f>(K173+K172)</f>
        <v>3882356191</v>
      </c>
      <c r="L174" s="160"/>
      <c r="M174" s="161"/>
      <c r="N174" s="167">
        <f>(N173+N172)</f>
        <v>-1614165125</v>
      </c>
      <c r="O174" s="162"/>
      <c r="P174" s="167">
        <f>(P173+P172)</f>
        <v>2268191064</v>
      </c>
      <c r="Q174" s="162"/>
      <c r="R174" s="167">
        <f>(R173+R172)</f>
        <v>106927932</v>
      </c>
      <c r="S174" s="162"/>
      <c r="T174" s="167">
        <f>(T173+T172)</f>
        <v>165200719</v>
      </c>
      <c r="U174" s="162"/>
      <c r="V174" s="167">
        <f>(V173+V172)</f>
        <v>473129516</v>
      </c>
      <c r="W174" s="161"/>
      <c r="X174" s="167">
        <f>(X173+X172)</f>
        <v>363598701</v>
      </c>
      <c r="Y174" s="162"/>
      <c r="Z174" s="167">
        <f>(Z173+Z172)</f>
        <v>307294898</v>
      </c>
      <c r="AA174" s="162"/>
      <c r="AB174" s="167">
        <f>(AB173+AB172)</f>
        <v>194418497</v>
      </c>
      <c r="AC174" s="162"/>
      <c r="AD174" s="167">
        <f>(AD173+AD172)</f>
        <v>0</v>
      </c>
      <c r="AE174" s="162"/>
      <c r="AF174" s="167">
        <f>(AF173+AF172)</f>
        <v>1610570263</v>
      </c>
      <c r="AG174" s="168"/>
      <c r="AH174" s="168"/>
      <c r="AI174" s="149"/>
      <c r="AJ174" s="167">
        <f>(AJ173+AJ172)</f>
        <v>657620802</v>
      </c>
      <c r="AM174" s="77">
        <v>1</v>
      </c>
      <c r="AO174" s="121"/>
    </row>
    <row r="175" spans="2:41" ht="15">
      <c r="B175" s="165"/>
      <c r="C175" s="165"/>
      <c r="D175" s="165"/>
      <c r="E175" s="165"/>
      <c r="F175" s="505" t="s">
        <v>219</v>
      </c>
      <c r="G175" s="505"/>
      <c r="H175" s="505"/>
      <c r="I175" s="505"/>
      <c r="J175" s="158"/>
      <c r="K175" s="159">
        <v>0</v>
      </c>
      <c r="L175" s="160"/>
      <c r="M175" s="161"/>
      <c r="N175" s="159">
        <v>0</v>
      </c>
      <c r="O175" s="162"/>
      <c r="P175" s="159">
        <v>0</v>
      </c>
      <c r="Q175" s="162"/>
      <c r="R175" s="159">
        <v>0</v>
      </c>
      <c r="S175" s="162"/>
      <c r="T175" s="159">
        <v>0</v>
      </c>
      <c r="U175" s="162"/>
      <c r="V175" s="159">
        <v>0</v>
      </c>
      <c r="W175" s="161"/>
      <c r="X175" s="159">
        <v>0</v>
      </c>
      <c r="Y175" s="162"/>
      <c r="Z175" s="159">
        <v>0</v>
      </c>
      <c r="AA175" s="162"/>
      <c r="AB175" s="159">
        <v>0</v>
      </c>
      <c r="AC175" s="162"/>
      <c r="AD175" s="159">
        <v>0</v>
      </c>
      <c r="AE175" s="162"/>
      <c r="AF175" s="159">
        <v>0</v>
      </c>
      <c r="AG175" s="168"/>
      <c r="AH175" s="168"/>
      <c r="AI175" s="149"/>
      <c r="AJ175" s="159">
        <v>0</v>
      </c>
      <c r="AM175" s="77">
        <v>1</v>
      </c>
      <c r="AO175" s="121"/>
    </row>
    <row r="176" spans="2:41" ht="15">
      <c r="B176" s="165"/>
      <c r="C176" s="165"/>
      <c r="D176" s="165"/>
      <c r="E176" s="165"/>
      <c r="F176" s="165"/>
      <c r="G176" s="157" t="s">
        <v>220</v>
      </c>
      <c r="H176" s="166">
        <v>0.16</v>
      </c>
      <c r="I176" s="157"/>
      <c r="J176" s="158"/>
      <c r="K176" s="167">
        <f>+ROUND(K175*$H$176,0)</f>
        <v>0</v>
      </c>
      <c r="L176" s="160"/>
      <c r="M176" s="161"/>
      <c r="N176" s="167">
        <f>+ROUND(N175*$H$176,0)</f>
        <v>0</v>
      </c>
      <c r="O176" s="162"/>
      <c r="P176" s="167">
        <f>+ROUND(P175*$H$176,0)</f>
        <v>0</v>
      </c>
      <c r="Q176" s="162"/>
      <c r="R176" s="167">
        <f>+ROUND(R175*$H$176,0)</f>
        <v>0</v>
      </c>
      <c r="S176" s="162"/>
      <c r="T176" s="167">
        <f>+ROUND(T175*$H$176,0)</f>
        <v>0</v>
      </c>
      <c r="U176" s="162"/>
      <c r="V176" s="167">
        <f>+ROUND(V175*$H$176,0)</f>
        <v>0</v>
      </c>
      <c r="W176" s="161"/>
      <c r="X176" s="167">
        <f>+ROUND(X175*$H$176,0)</f>
        <v>0</v>
      </c>
      <c r="Y176" s="162"/>
      <c r="Z176" s="167">
        <f>+ROUND(Z175*$H$176,0)</f>
        <v>0</v>
      </c>
      <c r="AA176" s="162"/>
      <c r="AB176" s="167">
        <f>+ROUND(AB175*$H$176,0)</f>
        <v>0</v>
      </c>
      <c r="AC176" s="162"/>
      <c r="AD176" s="167">
        <f>+ROUND(AD175*$H$176,0)</f>
        <v>0</v>
      </c>
      <c r="AE176" s="162"/>
      <c r="AF176" s="167">
        <f>+ROUND(AF175*$H$176,0)</f>
        <v>0</v>
      </c>
      <c r="AG176" s="168"/>
      <c r="AH176" s="168"/>
      <c r="AI176" s="149"/>
      <c r="AJ176" s="167">
        <f>+ROUND(AJ175*$H$176,0)</f>
        <v>0</v>
      </c>
      <c r="AM176" s="77">
        <v>1</v>
      </c>
      <c r="AO176" s="121"/>
    </row>
    <row r="177" spans="2:41" ht="15">
      <c r="B177" s="165"/>
      <c r="C177" s="165"/>
      <c r="D177" s="165"/>
      <c r="E177" s="165"/>
      <c r="F177" s="165"/>
      <c r="G177" s="507" t="s">
        <v>221</v>
      </c>
      <c r="H177" s="507"/>
      <c r="I177" s="507"/>
      <c r="J177" s="158"/>
      <c r="K177" s="167">
        <f>(K175+K176)</f>
        <v>0</v>
      </c>
      <c r="L177" s="160"/>
      <c r="M177" s="161"/>
      <c r="N177" s="167">
        <f>(N175+N176)</f>
        <v>0</v>
      </c>
      <c r="O177" s="162"/>
      <c r="P177" s="167">
        <f>(P175+P176)</f>
        <v>0</v>
      </c>
      <c r="Q177" s="162"/>
      <c r="R177" s="167">
        <f>(R175+R176)</f>
        <v>0</v>
      </c>
      <c r="S177" s="162"/>
      <c r="T177" s="167">
        <f>(T175+T176)</f>
        <v>0</v>
      </c>
      <c r="U177" s="162"/>
      <c r="V177" s="167">
        <f>(V175+V176)</f>
        <v>0</v>
      </c>
      <c r="W177" s="161"/>
      <c r="X177" s="167">
        <f>(X175+X176)</f>
        <v>0</v>
      </c>
      <c r="Y177" s="162"/>
      <c r="Z177" s="167">
        <f>(Z175+Z176)</f>
        <v>0</v>
      </c>
      <c r="AA177" s="162"/>
      <c r="AB177" s="167">
        <f>(AB175+AB176)</f>
        <v>0</v>
      </c>
      <c r="AC177" s="162"/>
      <c r="AD177" s="167">
        <f>(AD175+AD176)</f>
        <v>0</v>
      </c>
      <c r="AE177" s="162"/>
      <c r="AF177" s="167">
        <f>(AF175+AF176)</f>
        <v>0</v>
      </c>
      <c r="AG177" s="168"/>
      <c r="AH177" s="168"/>
      <c r="AI177" s="149"/>
      <c r="AJ177" s="167">
        <f>(AJ175+AJ176)</f>
        <v>0</v>
      </c>
      <c r="AM177" s="77">
        <v>1</v>
      </c>
      <c r="AO177" s="121"/>
    </row>
    <row r="178" spans="2:41" ht="18.75" customHeight="1">
      <c r="B178" s="170"/>
      <c r="C178" s="170"/>
      <c r="D178" s="170"/>
      <c r="E178" s="170"/>
      <c r="F178" s="170"/>
      <c r="G178" s="505" t="s">
        <v>222</v>
      </c>
      <c r="H178" s="505"/>
      <c r="I178" s="505"/>
      <c r="J178" s="171"/>
      <c r="K178" s="172">
        <f>(K174+K177)</f>
        <v>3882356191</v>
      </c>
      <c r="L178" s="173"/>
      <c r="M178" s="174"/>
      <c r="N178" s="172">
        <f>(N174+N177)</f>
        <v>-1614165125</v>
      </c>
      <c r="O178" s="175"/>
      <c r="P178" s="172">
        <f>(P174+P177)</f>
        <v>2268191064</v>
      </c>
      <c r="Q178" s="175"/>
      <c r="R178" s="172">
        <f>(R174+R177)</f>
        <v>106927932</v>
      </c>
      <c r="S178" s="175"/>
      <c r="T178" s="172">
        <f>(T174+T177)</f>
        <v>165200719</v>
      </c>
      <c r="U178" s="175"/>
      <c r="V178" s="172">
        <f>(V174+V177)</f>
        <v>473129516</v>
      </c>
      <c r="W178" s="175"/>
      <c r="X178" s="172">
        <f>(X174+X177)</f>
        <v>363598701</v>
      </c>
      <c r="Y178" s="175"/>
      <c r="Z178" s="172">
        <f>(Z174+Z177)</f>
        <v>307294898</v>
      </c>
      <c r="AA178" s="175"/>
      <c r="AB178" s="172">
        <f>(AB174+AB177)</f>
        <v>194418497</v>
      </c>
      <c r="AC178" s="175"/>
      <c r="AD178" s="172">
        <f>(AD174+AD177)</f>
        <v>0</v>
      </c>
      <c r="AE178" s="175"/>
      <c r="AF178" s="172">
        <f>(AF174+AF177)</f>
        <v>1610570263</v>
      </c>
      <c r="AG178" s="176"/>
      <c r="AH178" s="176">
        <f>+ROUND(AF178/$G$17,4)</f>
        <v>0.38750000000000001</v>
      </c>
      <c r="AI178" s="177"/>
      <c r="AJ178" s="172">
        <f>(AJ174+AJ177)</f>
        <v>657620802</v>
      </c>
      <c r="AM178" s="77">
        <v>1</v>
      </c>
      <c r="AO178" s="121"/>
    </row>
    <row r="179" spans="2:41" s="185" customFormat="1" ht="9.75" customHeight="1">
      <c r="B179" s="178"/>
      <c r="C179" s="178"/>
      <c r="D179" s="178"/>
      <c r="E179" s="178"/>
      <c r="F179" s="178"/>
      <c r="G179" s="179"/>
      <c r="H179" s="178"/>
      <c r="I179" s="178"/>
      <c r="J179" s="178"/>
      <c r="K179" s="180"/>
      <c r="L179" s="180"/>
      <c r="M179" s="181"/>
      <c r="N179" s="180"/>
      <c r="O179" s="181"/>
      <c r="P179" s="180"/>
      <c r="Q179" s="181"/>
      <c r="R179" s="180"/>
      <c r="S179" s="181"/>
      <c r="T179" s="182"/>
      <c r="U179" s="181"/>
      <c r="V179" s="180"/>
      <c r="W179" s="181"/>
      <c r="X179" s="183"/>
      <c r="Y179" s="181"/>
      <c r="Z179" s="180"/>
      <c r="AA179" s="181"/>
      <c r="AB179" s="180"/>
      <c r="AC179" s="181"/>
      <c r="AD179" s="180"/>
      <c r="AE179" s="181"/>
      <c r="AF179" s="180"/>
      <c r="AG179" s="184"/>
      <c r="AH179" s="184"/>
      <c r="AI179" s="180"/>
      <c r="AJ179" s="180"/>
      <c r="AM179" s="77">
        <v>1</v>
      </c>
      <c r="AO179" s="121"/>
    </row>
    <row r="180" spans="2:41" s="76" customFormat="1" ht="15" customHeight="1">
      <c r="B180" s="186"/>
      <c r="C180" s="187"/>
      <c r="D180" s="187"/>
      <c r="E180" s="187"/>
      <c r="F180" s="187"/>
      <c r="G180" s="188" t="s">
        <v>223</v>
      </c>
      <c r="H180" s="69"/>
      <c r="I180" s="69"/>
      <c r="J180" s="189"/>
      <c r="K180" s="71"/>
      <c r="L180" s="71"/>
      <c r="M180" s="190"/>
      <c r="N180" s="71"/>
      <c r="O180" s="190"/>
      <c r="P180" s="71"/>
      <c r="Q180" s="190"/>
      <c r="R180" s="71"/>
      <c r="S180" s="190"/>
      <c r="T180" s="191"/>
      <c r="U180" s="190"/>
      <c r="V180" s="71"/>
      <c r="W180" s="190"/>
      <c r="X180" s="71"/>
      <c r="Y180" s="190"/>
      <c r="Z180" s="71"/>
      <c r="AA180" s="190"/>
      <c r="AB180" s="71"/>
      <c r="AC180" s="190"/>
      <c r="AD180" s="71"/>
      <c r="AE180" s="190"/>
      <c r="AF180" s="71"/>
      <c r="AG180" s="192"/>
      <c r="AH180" s="192"/>
      <c r="AI180" s="71"/>
      <c r="AJ180" s="193"/>
      <c r="AM180" s="77">
        <v>1</v>
      </c>
      <c r="AO180" s="121"/>
    </row>
    <row r="181" spans="2:41" ht="15" customHeight="1">
      <c r="B181" s="194">
        <v>10208</v>
      </c>
      <c r="C181" s="195" t="s">
        <v>224</v>
      </c>
      <c r="D181" s="196"/>
      <c r="E181" s="197"/>
      <c r="F181" s="198"/>
      <c r="G181" s="199" t="s">
        <v>225</v>
      </c>
      <c r="H181" s="200" t="s">
        <v>70</v>
      </c>
      <c r="I181" s="201"/>
      <c r="J181" s="202">
        <v>34778.94</v>
      </c>
      <c r="K181" s="114">
        <f t="shared" ref="K181:K244" si="150">ROUND(I181*J181,0)</f>
        <v>0</v>
      </c>
      <c r="L181" s="115">
        <f>('[2]07-171 Capilla'!L181+'[2]07-106 Carbonel'!L181+'[2]07-382 Brasil'!L181+'[2]07-408 Porvenir'!L181)</f>
        <v>162.36000000000001</v>
      </c>
      <c r="M181" s="116">
        <f t="shared" ref="M181:M244" si="151">(L181-I181)</f>
        <v>162.36000000000001</v>
      </c>
      <c r="N181" s="203"/>
      <c r="O181" s="116">
        <f>(I181+M181)</f>
        <v>162.36000000000001</v>
      </c>
      <c r="P181" s="113">
        <f t="shared" ref="P181:P244" si="152">ROUND((I181+M181)*J181,0)</f>
        <v>5646709</v>
      </c>
      <c r="Q181" s="117">
        <f>('[2]07-171 Capilla'!Q181+'[2]07-106 Carbonel'!Q181+'[2]07-382 Brasil'!Q181+'[2]07-408 Porvenir'!Q181)</f>
        <v>0</v>
      </c>
      <c r="R181" s="118">
        <f t="shared" ref="R181:R244" si="153">ROUND((Q181*$J181),0)</f>
        <v>0</v>
      </c>
      <c r="S181" s="117">
        <f>('[2]07-171 Capilla'!S181+'[2]07-106 Carbonel'!S181+'[2]07-382 Brasil'!S181+'[2]07-408 Porvenir'!S181)</f>
        <v>162.36000000000001</v>
      </c>
      <c r="T181" s="118">
        <f t="shared" ref="T181:T244" si="154">ROUND((S181*$J181),0)</f>
        <v>5646709</v>
      </c>
      <c r="U181" s="117">
        <f>('[2]07-171 Capilla'!U181+'[2]07-106 Carbonel'!U181+'[2]07-382 Brasil'!U181+'[2]07-408 Porvenir'!U181)</f>
        <v>0</v>
      </c>
      <c r="V181" s="118">
        <f t="shared" ref="V181:V244" si="155">ROUND((U181*$J181),0)</f>
        <v>0</v>
      </c>
      <c r="W181" s="117">
        <f>('[2]07-171 Capilla'!W181+'[2]07-106 Carbonel'!W181+'[2]07-382 Brasil'!W181+'[2]07-408 Porvenir'!W181)</f>
        <v>0</v>
      </c>
      <c r="X181" s="118">
        <f t="shared" ref="X181:X244" si="156">ROUND((W181*$J181),0)</f>
        <v>0</v>
      </c>
      <c r="Y181" s="117">
        <f>('[2]07-171 Capilla'!Y181+'[2]07-106 Carbonel'!Y181+'[2]07-382 Brasil'!Y181+'[2]07-408 Porvenir'!Y181)</f>
        <v>0</v>
      </c>
      <c r="Z181" s="118">
        <f t="shared" ref="Z181:Z244" si="157">ROUND((Y181*$J181),0)</f>
        <v>0</v>
      </c>
      <c r="AA181" s="117">
        <f>('[2]07-171 Capilla'!AA181+'[2]07-106 Carbonel'!AA181+'[2]07-382 Brasil'!AA181+'[2]07-408 Porvenir'!AA181)</f>
        <v>0</v>
      </c>
      <c r="AB181" s="118">
        <f t="shared" ref="AB181:AB244" si="158">ROUND((AA181*$J181),0)</f>
        <v>0</v>
      </c>
      <c r="AC181" s="117">
        <f>('[2]07-171 Capilla'!AC181+'[2]07-106 Carbonel'!AC181+'[2]07-382 Brasil'!AC181+'[2]07-408 Porvenir'!AC181)</f>
        <v>0</v>
      </c>
      <c r="AD181" s="118">
        <f t="shared" ref="AD181:AD244" si="159">ROUND((AC181*$J181),0)</f>
        <v>0</v>
      </c>
      <c r="AE181" s="117">
        <f t="shared" ref="AE181" si="160">(Q181+S181+U181+W181+Y181+AA181+AC181)</f>
        <v>162.36000000000001</v>
      </c>
      <c r="AF181" s="118">
        <f t="shared" ref="AF181:AF244" si="161">ROUND((AE181*$J181),0)</f>
        <v>5646709</v>
      </c>
      <c r="AG181" s="119">
        <v>0</v>
      </c>
      <c r="AH181" s="119">
        <f t="shared" ref="AH181:AH245" si="162">+ROUND(AF181/$G$17,4)</f>
        <v>1.4E-3</v>
      </c>
      <c r="AI181" s="117">
        <f t="shared" ref="AI181:AI244" si="163">(O181-AE181)</f>
        <v>0</v>
      </c>
      <c r="AJ181" s="120">
        <f t="shared" ref="AJ181:AJ244" si="164">ROUND((AI181*$J181),0)</f>
        <v>0</v>
      </c>
      <c r="AM181" s="77">
        <f t="shared" ref="AM181:AM246" si="165">IF(AF181=0,"",AF181)</f>
        <v>5646709</v>
      </c>
      <c r="AO181" s="121"/>
    </row>
    <row r="182" spans="2:41" ht="15" customHeight="1">
      <c r="B182" s="194">
        <v>10002</v>
      </c>
      <c r="C182" s="195" t="s">
        <v>226</v>
      </c>
      <c r="D182" s="196"/>
      <c r="E182" s="197"/>
      <c r="F182" s="198"/>
      <c r="G182" s="199" t="s">
        <v>227</v>
      </c>
      <c r="H182" s="200" t="s">
        <v>73</v>
      </c>
      <c r="I182" s="201"/>
      <c r="J182" s="204">
        <v>15453.08</v>
      </c>
      <c r="K182" s="114">
        <f t="shared" si="150"/>
        <v>0</v>
      </c>
      <c r="L182" s="115">
        <f>('[2]07-171 Capilla'!L182+'[2]07-106 Carbonel'!L182+'[2]07-382 Brasil'!L182+'[2]07-408 Porvenir'!L182)</f>
        <v>312.47999999999996</v>
      </c>
      <c r="M182" s="116">
        <f t="shared" si="151"/>
        <v>312.47999999999996</v>
      </c>
      <c r="N182" s="203"/>
      <c r="O182" s="116">
        <f t="shared" ref="O182:O245" si="166">(I182+M182)</f>
        <v>312.47999999999996</v>
      </c>
      <c r="P182" s="113">
        <f t="shared" si="152"/>
        <v>4828778</v>
      </c>
      <c r="Q182" s="117">
        <f>('[2]07-171 Capilla'!Q182+'[2]07-106 Carbonel'!Q182+'[2]07-382 Brasil'!Q182+'[2]07-408 Porvenir'!Q182)</f>
        <v>195.89999999999998</v>
      </c>
      <c r="R182" s="118">
        <f t="shared" si="153"/>
        <v>3027258</v>
      </c>
      <c r="S182" s="117">
        <f>('[2]07-171 Capilla'!S182+'[2]07-106 Carbonel'!S182+'[2]07-382 Brasil'!S182+'[2]07-408 Porvenir'!S182)</f>
        <v>104.1</v>
      </c>
      <c r="T182" s="118">
        <f t="shared" si="154"/>
        <v>1608666</v>
      </c>
      <c r="U182" s="117">
        <f>('[2]07-171 Capilla'!U182+'[2]07-106 Carbonel'!U182+'[2]07-382 Brasil'!U182+'[2]07-408 Porvenir'!U182)</f>
        <v>0</v>
      </c>
      <c r="V182" s="118">
        <f t="shared" si="155"/>
        <v>0</v>
      </c>
      <c r="W182" s="117">
        <f>('[2]07-171 Capilla'!W182+'[2]07-106 Carbonel'!W182+'[2]07-382 Brasil'!W182+'[2]07-408 Porvenir'!W182)</f>
        <v>12.48</v>
      </c>
      <c r="X182" s="118">
        <f t="shared" si="156"/>
        <v>192854</v>
      </c>
      <c r="Y182" s="117">
        <f>('[2]07-171 Capilla'!Y182+'[2]07-106 Carbonel'!Y182+'[2]07-382 Brasil'!Y182+'[2]07-408 Porvenir'!Y182)</f>
        <v>0</v>
      </c>
      <c r="Z182" s="118">
        <f t="shared" si="157"/>
        <v>0</v>
      </c>
      <c r="AA182" s="117">
        <f>('[2]07-171 Capilla'!AA182+'[2]07-106 Carbonel'!AA182+'[2]07-382 Brasil'!AA182+'[2]07-408 Porvenir'!AA182)</f>
        <v>0</v>
      </c>
      <c r="AB182" s="118">
        <f t="shared" si="158"/>
        <v>0</v>
      </c>
      <c r="AC182" s="117">
        <f>('[2]07-171 Capilla'!AC182+'[2]07-106 Carbonel'!AC182+'[2]07-382 Brasil'!AC182+'[2]07-408 Porvenir'!AC182)</f>
        <v>0</v>
      </c>
      <c r="AD182" s="118">
        <f t="shared" si="159"/>
        <v>0</v>
      </c>
      <c r="AE182" s="117">
        <f t="shared" si="143"/>
        <v>312.48</v>
      </c>
      <c r="AF182" s="118">
        <f t="shared" si="161"/>
        <v>4828778</v>
      </c>
      <c r="AG182" s="119">
        <v>0</v>
      </c>
      <c r="AH182" s="119">
        <f t="shared" si="162"/>
        <v>1.1999999999999999E-3</v>
      </c>
      <c r="AI182" s="117">
        <f t="shared" si="163"/>
        <v>-5.6843418860808015E-14</v>
      </c>
      <c r="AJ182" s="120">
        <f t="shared" si="164"/>
        <v>0</v>
      </c>
      <c r="AM182" s="77">
        <f t="shared" si="165"/>
        <v>4828778</v>
      </c>
      <c r="AO182" s="121"/>
    </row>
    <row r="183" spans="2:41" ht="15" customHeight="1">
      <c r="B183" s="194">
        <v>10918</v>
      </c>
      <c r="C183" s="195" t="s">
        <v>228</v>
      </c>
      <c r="D183" s="196"/>
      <c r="E183" s="197"/>
      <c r="F183" s="198"/>
      <c r="G183" s="199" t="s">
        <v>229</v>
      </c>
      <c r="H183" s="200" t="s">
        <v>73</v>
      </c>
      <c r="I183" s="201"/>
      <c r="J183" s="202">
        <v>16467.21</v>
      </c>
      <c r="K183" s="114">
        <f t="shared" si="150"/>
        <v>0</v>
      </c>
      <c r="L183" s="115">
        <f>('[2]07-171 Capilla'!L183+'[2]07-106 Carbonel'!L183+'[2]07-382 Brasil'!L183+'[2]07-408 Porvenir'!L183)</f>
        <v>21.6</v>
      </c>
      <c r="M183" s="116">
        <f t="shared" si="151"/>
        <v>21.6</v>
      </c>
      <c r="N183" s="203"/>
      <c r="O183" s="116">
        <f t="shared" si="166"/>
        <v>21.6</v>
      </c>
      <c r="P183" s="113">
        <f t="shared" si="152"/>
        <v>355692</v>
      </c>
      <c r="Q183" s="117">
        <f>('[2]07-171 Capilla'!Q183+'[2]07-106 Carbonel'!Q183+'[2]07-382 Brasil'!Q183+'[2]07-408 Porvenir'!Q183)</f>
        <v>0</v>
      </c>
      <c r="R183" s="118">
        <f t="shared" si="153"/>
        <v>0</v>
      </c>
      <c r="S183" s="117">
        <f>('[2]07-171 Capilla'!S183+'[2]07-106 Carbonel'!S183+'[2]07-382 Brasil'!S183+'[2]07-408 Porvenir'!S183)</f>
        <v>21.6</v>
      </c>
      <c r="T183" s="118">
        <f t="shared" si="154"/>
        <v>355692</v>
      </c>
      <c r="U183" s="117">
        <f>('[2]07-171 Capilla'!U183+'[2]07-106 Carbonel'!U183+'[2]07-382 Brasil'!U183+'[2]07-408 Porvenir'!U183)</f>
        <v>0</v>
      </c>
      <c r="V183" s="118">
        <f t="shared" si="155"/>
        <v>0</v>
      </c>
      <c r="W183" s="117">
        <f>('[2]07-171 Capilla'!W183+'[2]07-106 Carbonel'!W183+'[2]07-382 Brasil'!W183+'[2]07-408 Porvenir'!W183)</f>
        <v>0</v>
      </c>
      <c r="X183" s="118">
        <f t="shared" si="156"/>
        <v>0</v>
      </c>
      <c r="Y183" s="117">
        <f>('[2]07-171 Capilla'!Y183+'[2]07-106 Carbonel'!Y183+'[2]07-382 Brasil'!Y183+'[2]07-408 Porvenir'!Y183)</f>
        <v>0</v>
      </c>
      <c r="Z183" s="118">
        <f t="shared" si="157"/>
        <v>0</v>
      </c>
      <c r="AA183" s="117">
        <f>('[2]07-171 Capilla'!AA183+'[2]07-106 Carbonel'!AA183+'[2]07-382 Brasil'!AA183+'[2]07-408 Porvenir'!AA183)</f>
        <v>0</v>
      </c>
      <c r="AB183" s="118">
        <f t="shared" si="158"/>
        <v>0</v>
      </c>
      <c r="AC183" s="117">
        <f>('[2]07-171 Capilla'!AC183+'[2]07-106 Carbonel'!AC183+'[2]07-382 Brasil'!AC183+'[2]07-408 Porvenir'!AC183)</f>
        <v>0</v>
      </c>
      <c r="AD183" s="118">
        <f t="shared" si="159"/>
        <v>0</v>
      </c>
      <c r="AE183" s="117">
        <f t="shared" si="143"/>
        <v>21.6</v>
      </c>
      <c r="AF183" s="118">
        <f t="shared" si="161"/>
        <v>355692</v>
      </c>
      <c r="AG183" s="119">
        <v>0</v>
      </c>
      <c r="AH183" s="119">
        <f t="shared" si="162"/>
        <v>1E-4</v>
      </c>
      <c r="AI183" s="117">
        <f t="shared" si="163"/>
        <v>0</v>
      </c>
      <c r="AJ183" s="120">
        <f t="shared" si="164"/>
        <v>0</v>
      </c>
      <c r="AM183" s="77">
        <f t="shared" si="165"/>
        <v>355692</v>
      </c>
      <c r="AO183" s="121"/>
    </row>
    <row r="184" spans="2:41" ht="15" hidden="1" customHeight="1">
      <c r="B184" s="194">
        <v>10726</v>
      </c>
      <c r="C184" s="195" t="s">
        <v>230</v>
      </c>
      <c r="D184" s="196"/>
      <c r="E184" s="197"/>
      <c r="F184" s="198"/>
      <c r="G184" s="199" t="s">
        <v>231</v>
      </c>
      <c r="H184" s="200" t="s">
        <v>73</v>
      </c>
      <c r="I184" s="201"/>
      <c r="J184" s="202">
        <v>240799.29</v>
      </c>
      <c r="K184" s="114">
        <f t="shared" si="150"/>
        <v>0</v>
      </c>
      <c r="L184" s="115">
        <f>('[2]07-171 Capilla'!L184+'[2]07-106 Carbonel'!L184+'[2]07-382 Brasil'!L184+'[2]07-408 Porvenir'!L184)</f>
        <v>0</v>
      </c>
      <c r="M184" s="116">
        <f t="shared" si="151"/>
        <v>0</v>
      </c>
      <c r="N184" s="203"/>
      <c r="O184" s="116">
        <f t="shared" si="166"/>
        <v>0</v>
      </c>
      <c r="P184" s="113">
        <f t="shared" si="152"/>
        <v>0</v>
      </c>
      <c r="Q184" s="117">
        <f>('[2]07-171 Capilla'!Q184+'[2]07-106 Carbonel'!Q184+'[2]07-382 Brasil'!Q184+'[2]07-408 Porvenir'!Q184)</f>
        <v>0</v>
      </c>
      <c r="R184" s="118">
        <f t="shared" si="153"/>
        <v>0</v>
      </c>
      <c r="S184" s="117">
        <f>('[2]07-171 Capilla'!S184+'[2]07-106 Carbonel'!S184+'[2]07-382 Brasil'!S184+'[2]07-408 Porvenir'!S184)</f>
        <v>0</v>
      </c>
      <c r="T184" s="118">
        <f t="shared" si="154"/>
        <v>0</v>
      </c>
      <c r="U184" s="117">
        <f>('[2]07-171 Capilla'!U184+'[2]07-106 Carbonel'!U184+'[2]07-382 Brasil'!U184+'[2]07-408 Porvenir'!U184)</f>
        <v>0</v>
      </c>
      <c r="V184" s="118">
        <f t="shared" si="155"/>
        <v>0</v>
      </c>
      <c r="W184" s="117">
        <f>('[2]07-171 Capilla'!W184+'[2]07-106 Carbonel'!W184+'[2]07-382 Brasil'!W184+'[2]07-408 Porvenir'!W184)</f>
        <v>0</v>
      </c>
      <c r="X184" s="118">
        <f t="shared" si="156"/>
        <v>0</v>
      </c>
      <c r="Y184" s="117">
        <f>('[2]07-171 Capilla'!Y184+'[2]07-106 Carbonel'!Y184+'[2]07-382 Brasil'!Y184+'[2]07-408 Porvenir'!Y184)</f>
        <v>0</v>
      </c>
      <c r="Z184" s="118">
        <f t="shared" si="157"/>
        <v>0</v>
      </c>
      <c r="AA184" s="117">
        <f>('[2]07-171 Capilla'!AA184+'[2]07-106 Carbonel'!AA184+'[2]07-382 Brasil'!AA184+'[2]07-408 Porvenir'!AA184)</f>
        <v>0</v>
      </c>
      <c r="AB184" s="118">
        <f t="shared" si="158"/>
        <v>0</v>
      </c>
      <c r="AC184" s="117">
        <f>('[2]07-171 Capilla'!AC184+'[2]07-106 Carbonel'!AC184+'[2]07-382 Brasil'!AC184+'[2]07-408 Porvenir'!AC184)</f>
        <v>0</v>
      </c>
      <c r="AD184" s="118">
        <f t="shared" si="159"/>
        <v>0</v>
      </c>
      <c r="AE184" s="117">
        <f t="shared" si="143"/>
        <v>0</v>
      </c>
      <c r="AF184" s="118">
        <f t="shared" si="161"/>
        <v>0</v>
      </c>
      <c r="AG184" s="119">
        <v>0</v>
      </c>
      <c r="AH184" s="119">
        <f t="shared" si="162"/>
        <v>0</v>
      </c>
      <c r="AI184" s="117">
        <f t="shared" si="163"/>
        <v>0</v>
      </c>
      <c r="AJ184" s="120">
        <f t="shared" si="164"/>
        <v>0</v>
      </c>
      <c r="AM184" s="77" t="str">
        <f t="shared" si="165"/>
        <v/>
      </c>
      <c r="AO184" s="121">
        <f t="shared" si="134"/>
        <v>0</v>
      </c>
    </row>
    <row r="185" spans="2:41" ht="15" customHeight="1">
      <c r="B185" s="194">
        <v>16675</v>
      </c>
      <c r="C185" s="195" t="s">
        <v>232</v>
      </c>
      <c r="D185" s="196"/>
      <c r="E185" s="197"/>
      <c r="F185" s="198"/>
      <c r="G185" s="199" t="s">
        <v>233</v>
      </c>
      <c r="H185" s="200" t="s">
        <v>70</v>
      </c>
      <c r="I185" s="201"/>
      <c r="J185" s="202">
        <v>574988</v>
      </c>
      <c r="K185" s="114">
        <f t="shared" si="150"/>
        <v>0</v>
      </c>
      <c r="L185" s="115">
        <f>('[2]07-171 Capilla'!L185+'[2]07-106 Carbonel'!L185+'[2]07-382 Brasil'!L185+'[2]07-408 Porvenir'!L185)</f>
        <v>343.32</v>
      </c>
      <c r="M185" s="116">
        <f t="shared" si="151"/>
        <v>343.32</v>
      </c>
      <c r="N185" s="203"/>
      <c r="O185" s="116">
        <f t="shared" si="166"/>
        <v>343.32</v>
      </c>
      <c r="P185" s="113">
        <f t="shared" si="152"/>
        <v>197404880</v>
      </c>
      <c r="Q185" s="117">
        <f>('[2]07-171 Capilla'!Q185+'[2]07-106 Carbonel'!Q185+'[2]07-382 Brasil'!Q185+'[2]07-408 Porvenir'!Q185)</f>
        <v>0</v>
      </c>
      <c r="R185" s="118">
        <f t="shared" si="153"/>
        <v>0</v>
      </c>
      <c r="S185" s="117">
        <f>('[2]07-171 Capilla'!S185+'[2]07-106 Carbonel'!S185+'[2]07-382 Brasil'!S185+'[2]07-408 Porvenir'!S185)</f>
        <v>0</v>
      </c>
      <c r="T185" s="118">
        <f t="shared" si="154"/>
        <v>0</v>
      </c>
      <c r="U185" s="117">
        <f>('[2]07-171 Capilla'!U185+'[2]07-106 Carbonel'!U185+'[2]07-382 Brasil'!U185+'[2]07-408 Porvenir'!U185)</f>
        <v>0</v>
      </c>
      <c r="V185" s="118">
        <f t="shared" si="155"/>
        <v>0</v>
      </c>
      <c r="W185" s="117">
        <f>('[2]07-171 Capilla'!W185+'[2]07-106 Carbonel'!W185+'[2]07-382 Brasil'!W185+'[2]07-408 Porvenir'!W185)</f>
        <v>306.8</v>
      </c>
      <c r="X185" s="118">
        <f t="shared" si="156"/>
        <v>176406318</v>
      </c>
      <c r="Y185" s="117">
        <f>('[2]07-171 Capilla'!Y185+'[2]07-106 Carbonel'!Y185+'[2]07-382 Brasil'!Y185+'[2]07-408 Porvenir'!Y185)</f>
        <v>36.520000000000003</v>
      </c>
      <c r="Z185" s="118">
        <f t="shared" si="157"/>
        <v>20998562</v>
      </c>
      <c r="AA185" s="117">
        <f>('[2]07-171 Capilla'!AA185+'[2]07-106 Carbonel'!AA185+'[2]07-382 Brasil'!AA185+'[2]07-408 Porvenir'!AA185)</f>
        <v>0</v>
      </c>
      <c r="AB185" s="118">
        <f t="shared" si="158"/>
        <v>0</v>
      </c>
      <c r="AC185" s="117">
        <f>('[2]07-171 Capilla'!AC185+'[2]07-106 Carbonel'!AC185+'[2]07-382 Brasil'!AC185+'[2]07-408 Porvenir'!AC185)</f>
        <v>0</v>
      </c>
      <c r="AD185" s="118">
        <f t="shared" si="159"/>
        <v>0</v>
      </c>
      <c r="AE185" s="117">
        <f t="shared" si="143"/>
        <v>343.32</v>
      </c>
      <c r="AF185" s="118">
        <f t="shared" si="161"/>
        <v>197404880</v>
      </c>
      <c r="AG185" s="119">
        <v>0</v>
      </c>
      <c r="AH185" s="119">
        <f t="shared" si="162"/>
        <v>4.7500000000000001E-2</v>
      </c>
      <c r="AI185" s="117">
        <f t="shared" si="163"/>
        <v>0</v>
      </c>
      <c r="AJ185" s="120">
        <f t="shared" si="164"/>
        <v>0</v>
      </c>
      <c r="AM185" s="77">
        <f t="shared" si="165"/>
        <v>197404880</v>
      </c>
      <c r="AO185" s="121"/>
    </row>
    <row r="186" spans="2:41" ht="15" hidden="1" customHeight="1">
      <c r="B186" s="194">
        <v>18266</v>
      </c>
      <c r="C186" s="195" t="s">
        <v>234</v>
      </c>
      <c r="D186" s="196"/>
      <c r="E186" s="197"/>
      <c r="F186" s="198"/>
      <c r="G186" s="199" t="s">
        <v>235</v>
      </c>
      <c r="H186" s="200" t="s">
        <v>82</v>
      </c>
      <c r="I186" s="201"/>
      <c r="J186" s="205">
        <v>215642.09</v>
      </c>
      <c r="K186" s="114">
        <f t="shared" si="150"/>
        <v>0</v>
      </c>
      <c r="L186" s="115">
        <f>('[2]07-171 Capilla'!L186+'[2]07-106 Carbonel'!L186+'[2]07-382 Brasil'!L186+'[2]07-408 Porvenir'!L186)</f>
        <v>0</v>
      </c>
      <c r="M186" s="116">
        <f t="shared" si="151"/>
        <v>0</v>
      </c>
      <c r="N186" s="203"/>
      <c r="O186" s="116">
        <f t="shared" si="166"/>
        <v>0</v>
      </c>
      <c r="P186" s="113">
        <f t="shared" si="152"/>
        <v>0</v>
      </c>
      <c r="Q186" s="117">
        <f>('[2]07-171 Capilla'!Q186+'[2]07-106 Carbonel'!Q186+'[2]07-382 Brasil'!Q186+'[2]07-408 Porvenir'!Q186)</f>
        <v>0</v>
      </c>
      <c r="R186" s="118">
        <f t="shared" si="153"/>
        <v>0</v>
      </c>
      <c r="S186" s="117">
        <f>('[2]07-171 Capilla'!S186+'[2]07-106 Carbonel'!S186+'[2]07-382 Brasil'!S186+'[2]07-408 Porvenir'!S186)</f>
        <v>0</v>
      </c>
      <c r="T186" s="118">
        <f t="shared" si="154"/>
        <v>0</v>
      </c>
      <c r="U186" s="117">
        <f>('[2]07-171 Capilla'!U186+'[2]07-106 Carbonel'!U186+'[2]07-382 Brasil'!U186+'[2]07-408 Porvenir'!U186)</f>
        <v>0</v>
      </c>
      <c r="V186" s="118">
        <f t="shared" si="155"/>
        <v>0</v>
      </c>
      <c r="W186" s="117">
        <f>('[2]07-171 Capilla'!W186+'[2]07-106 Carbonel'!W186+'[2]07-382 Brasil'!W186+'[2]07-408 Porvenir'!W186)</f>
        <v>0</v>
      </c>
      <c r="X186" s="118">
        <f t="shared" si="156"/>
        <v>0</v>
      </c>
      <c r="Y186" s="117">
        <f>('[2]07-171 Capilla'!Y186+'[2]07-106 Carbonel'!Y186+'[2]07-382 Brasil'!Y186+'[2]07-408 Porvenir'!Y186)</f>
        <v>0</v>
      </c>
      <c r="Z186" s="118">
        <f t="shared" si="157"/>
        <v>0</v>
      </c>
      <c r="AA186" s="117">
        <f>('[2]07-171 Capilla'!AA186+'[2]07-106 Carbonel'!AA186+'[2]07-382 Brasil'!AA186+'[2]07-408 Porvenir'!AA186)</f>
        <v>0</v>
      </c>
      <c r="AB186" s="118">
        <f t="shared" si="158"/>
        <v>0</v>
      </c>
      <c r="AC186" s="117">
        <f>('[2]07-171 Capilla'!AC186+'[2]07-106 Carbonel'!AC186+'[2]07-382 Brasil'!AC186+'[2]07-408 Porvenir'!AC186)</f>
        <v>0</v>
      </c>
      <c r="AD186" s="118">
        <f t="shared" si="159"/>
        <v>0</v>
      </c>
      <c r="AE186" s="117">
        <f t="shared" si="143"/>
        <v>0</v>
      </c>
      <c r="AF186" s="118">
        <f t="shared" si="161"/>
        <v>0</v>
      </c>
      <c r="AG186" s="119">
        <v>0</v>
      </c>
      <c r="AH186" s="119">
        <f t="shared" si="162"/>
        <v>0</v>
      </c>
      <c r="AI186" s="117">
        <f t="shared" si="163"/>
        <v>0</v>
      </c>
      <c r="AJ186" s="120">
        <f t="shared" si="164"/>
        <v>0</v>
      </c>
      <c r="AM186" s="77" t="str">
        <f t="shared" si="165"/>
        <v/>
      </c>
      <c r="AO186" s="121">
        <f t="shared" si="134"/>
        <v>0</v>
      </c>
    </row>
    <row r="187" spans="2:41" ht="15" customHeight="1">
      <c r="B187" s="194">
        <v>106716</v>
      </c>
      <c r="C187" s="195" t="s">
        <v>236</v>
      </c>
      <c r="D187" s="196"/>
      <c r="E187" s="197"/>
      <c r="F187" s="198"/>
      <c r="G187" s="199" t="s">
        <v>237</v>
      </c>
      <c r="H187" s="200" t="s">
        <v>82</v>
      </c>
      <c r="I187" s="201"/>
      <c r="J187" s="205">
        <v>126558652.95999999</v>
      </c>
      <c r="K187" s="114">
        <f t="shared" si="150"/>
        <v>0</v>
      </c>
      <c r="L187" s="115">
        <f>('[2]07-171 Capilla'!L187+'[2]07-106 Carbonel'!L187+'[2]07-382 Brasil'!L187+'[2]07-408 Porvenir'!L187)</f>
        <v>1</v>
      </c>
      <c r="M187" s="116">
        <f t="shared" si="151"/>
        <v>1</v>
      </c>
      <c r="N187" s="203"/>
      <c r="O187" s="116">
        <f t="shared" si="166"/>
        <v>1</v>
      </c>
      <c r="P187" s="113">
        <f t="shared" si="152"/>
        <v>126558653</v>
      </c>
      <c r="Q187" s="117">
        <f>('[2]07-171 Capilla'!Q187+'[2]07-106 Carbonel'!Q187+'[2]07-382 Brasil'!Q187+'[2]07-408 Porvenir'!Q187)</f>
        <v>0</v>
      </c>
      <c r="R187" s="118">
        <f t="shared" si="153"/>
        <v>0</v>
      </c>
      <c r="S187" s="117">
        <f>('[2]07-171 Capilla'!S187+'[2]07-106 Carbonel'!S187+'[2]07-382 Brasil'!S187+'[2]07-408 Porvenir'!S187)</f>
        <v>0</v>
      </c>
      <c r="T187" s="118">
        <f t="shared" si="154"/>
        <v>0</v>
      </c>
      <c r="U187" s="117">
        <f>('[2]07-171 Capilla'!U187+'[2]07-106 Carbonel'!U187+'[2]07-382 Brasil'!U187+'[2]07-408 Porvenir'!U187)</f>
        <v>0</v>
      </c>
      <c r="V187" s="118">
        <f t="shared" si="155"/>
        <v>0</v>
      </c>
      <c r="W187" s="117">
        <f>('[2]07-171 Capilla'!W187+'[2]07-106 Carbonel'!W187+'[2]07-382 Brasil'!W187+'[2]07-408 Porvenir'!W187)</f>
        <v>1</v>
      </c>
      <c r="X187" s="118">
        <f t="shared" si="156"/>
        <v>126558653</v>
      </c>
      <c r="Y187" s="117">
        <f>('[2]07-171 Capilla'!Y187+'[2]07-106 Carbonel'!Y187+'[2]07-382 Brasil'!Y187+'[2]07-408 Porvenir'!Y187)</f>
        <v>0</v>
      </c>
      <c r="Z187" s="118">
        <f t="shared" si="157"/>
        <v>0</v>
      </c>
      <c r="AA187" s="117">
        <f>('[2]07-171 Capilla'!AA187+'[2]07-106 Carbonel'!AA187+'[2]07-382 Brasil'!AA187+'[2]07-408 Porvenir'!AA187)</f>
        <v>0</v>
      </c>
      <c r="AB187" s="118">
        <f t="shared" si="158"/>
        <v>0</v>
      </c>
      <c r="AC187" s="117">
        <f>('[2]07-171 Capilla'!AC187+'[2]07-106 Carbonel'!AC187+'[2]07-382 Brasil'!AC187+'[2]07-408 Porvenir'!AC187)</f>
        <v>0</v>
      </c>
      <c r="AD187" s="118">
        <f t="shared" si="159"/>
        <v>0</v>
      </c>
      <c r="AE187" s="117">
        <f t="shared" si="143"/>
        <v>1</v>
      </c>
      <c r="AF187" s="118">
        <f t="shared" si="161"/>
        <v>126558653</v>
      </c>
      <c r="AG187" s="119">
        <v>0</v>
      </c>
      <c r="AH187" s="119">
        <f t="shared" si="162"/>
        <v>3.0499999999999999E-2</v>
      </c>
      <c r="AI187" s="117">
        <f t="shared" si="163"/>
        <v>0</v>
      </c>
      <c r="AJ187" s="120">
        <f t="shared" si="164"/>
        <v>0</v>
      </c>
      <c r="AM187" s="77">
        <f t="shared" si="165"/>
        <v>126558653</v>
      </c>
      <c r="AO187" s="121"/>
    </row>
    <row r="188" spans="2:41" ht="15" customHeight="1">
      <c r="B188" s="206">
        <v>106051</v>
      </c>
      <c r="C188" s="195" t="s">
        <v>238</v>
      </c>
      <c r="D188" s="196"/>
      <c r="E188" s="197"/>
      <c r="F188" s="198"/>
      <c r="G188" s="199" t="s">
        <v>239</v>
      </c>
      <c r="H188" s="200" t="s">
        <v>82</v>
      </c>
      <c r="I188" s="201"/>
      <c r="J188" s="205">
        <v>29268877.359999999</v>
      </c>
      <c r="K188" s="114">
        <f t="shared" si="150"/>
        <v>0</v>
      </c>
      <c r="L188" s="115">
        <f>('[2]07-171 Capilla'!L188+'[2]07-106 Carbonel'!L188+'[2]07-382 Brasil'!L188+'[2]07-408 Porvenir'!L188)</f>
        <v>1</v>
      </c>
      <c r="M188" s="116">
        <f t="shared" si="151"/>
        <v>1</v>
      </c>
      <c r="N188" s="203"/>
      <c r="O188" s="116">
        <f t="shared" si="166"/>
        <v>1</v>
      </c>
      <c r="P188" s="113">
        <f t="shared" si="152"/>
        <v>29268877</v>
      </c>
      <c r="Q188" s="117">
        <f>('[2]07-171 Capilla'!Q188+'[2]07-106 Carbonel'!Q188+'[2]07-382 Brasil'!Q188+'[2]07-408 Porvenir'!Q188)</f>
        <v>0</v>
      </c>
      <c r="R188" s="118">
        <f t="shared" si="153"/>
        <v>0</v>
      </c>
      <c r="S188" s="117">
        <f>('[2]07-171 Capilla'!S188+'[2]07-106 Carbonel'!S188+'[2]07-382 Brasil'!S188+'[2]07-408 Porvenir'!S188)</f>
        <v>0</v>
      </c>
      <c r="T188" s="118">
        <f t="shared" si="154"/>
        <v>0</v>
      </c>
      <c r="U188" s="117">
        <f>('[2]07-171 Capilla'!U188+'[2]07-106 Carbonel'!U188+'[2]07-382 Brasil'!U188+'[2]07-408 Porvenir'!U188)</f>
        <v>0</v>
      </c>
      <c r="V188" s="118">
        <f t="shared" si="155"/>
        <v>0</v>
      </c>
      <c r="W188" s="117">
        <f>('[2]07-171 Capilla'!W188+'[2]07-106 Carbonel'!W188+'[2]07-382 Brasil'!W188+'[2]07-408 Porvenir'!W188)</f>
        <v>1</v>
      </c>
      <c r="X188" s="118">
        <f t="shared" si="156"/>
        <v>29268877</v>
      </c>
      <c r="Y188" s="117">
        <f>('[2]07-171 Capilla'!Y188+'[2]07-106 Carbonel'!Y188+'[2]07-382 Brasil'!Y188+'[2]07-408 Porvenir'!Y188)</f>
        <v>0</v>
      </c>
      <c r="Z188" s="118">
        <f t="shared" si="157"/>
        <v>0</v>
      </c>
      <c r="AA188" s="117">
        <f>('[2]07-171 Capilla'!AA188+'[2]07-106 Carbonel'!AA188+'[2]07-382 Brasil'!AA188+'[2]07-408 Porvenir'!AA188)</f>
        <v>0</v>
      </c>
      <c r="AB188" s="118">
        <f t="shared" si="158"/>
        <v>0</v>
      </c>
      <c r="AC188" s="117">
        <f>('[2]07-171 Capilla'!AC188+'[2]07-106 Carbonel'!AC188+'[2]07-382 Brasil'!AC188+'[2]07-408 Porvenir'!AC188)</f>
        <v>0</v>
      </c>
      <c r="AD188" s="118">
        <f t="shared" si="159"/>
        <v>0</v>
      </c>
      <c r="AE188" s="117">
        <f t="shared" si="143"/>
        <v>1</v>
      </c>
      <c r="AF188" s="118">
        <f t="shared" si="161"/>
        <v>29268877</v>
      </c>
      <c r="AG188" s="119">
        <v>0</v>
      </c>
      <c r="AH188" s="119">
        <f t="shared" si="162"/>
        <v>7.0000000000000001E-3</v>
      </c>
      <c r="AI188" s="117">
        <f t="shared" si="163"/>
        <v>0</v>
      </c>
      <c r="AJ188" s="120">
        <f t="shared" si="164"/>
        <v>0</v>
      </c>
      <c r="AM188" s="77">
        <f t="shared" si="165"/>
        <v>29268877</v>
      </c>
      <c r="AO188" s="121"/>
    </row>
    <row r="189" spans="2:41" ht="15" customHeight="1">
      <c r="B189" s="206">
        <v>100307</v>
      </c>
      <c r="C189" s="195" t="s">
        <v>240</v>
      </c>
      <c r="D189" s="196"/>
      <c r="E189" s="197"/>
      <c r="F189" s="198"/>
      <c r="G189" s="199" t="s">
        <v>241</v>
      </c>
      <c r="H189" s="200" t="s">
        <v>82</v>
      </c>
      <c r="I189" s="201"/>
      <c r="J189" s="205">
        <v>37252640.159999996</v>
      </c>
      <c r="K189" s="114">
        <f t="shared" si="150"/>
        <v>0</v>
      </c>
      <c r="L189" s="115">
        <f>('[2]07-171 Capilla'!L189+'[2]07-106 Carbonel'!L189+'[2]07-382 Brasil'!L189+'[2]07-408 Porvenir'!L189)</f>
        <v>1</v>
      </c>
      <c r="M189" s="116">
        <f t="shared" si="151"/>
        <v>1</v>
      </c>
      <c r="N189" s="203"/>
      <c r="O189" s="116">
        <f t="shared" si="166"/>
        <v>1</v>
      </c>
      <c r="P189" s="113">
        <f t="shared" si="152"/>
        <v>37252640</v>
      </c>
      <c r="Q189" s="117">
        <f>('[2]07-171 Capilla'!Q189+'[2]07-106 Carbonel'!Q189+'[2]07-382 Brasil'!Q189+'[2]07-408 Porvenir'!Q189)</f>
        <v>0</v>
      </c>
      <c r="R189" s="118">
        <f t="shared" si="153"/>
        <v>0</v>
      </c>
      <c r="S189" s="117">
        <f>('[2]07-171 Capilla'!S189+'[2]07-106 Carbonel'!S189+'[2]07-382 Brasil'!S189+'[2]07-408 Porvenir'!S189)</f>
        <v>0</v>
      </c>
      <c r="T189" s="118">
        <f t="shared" si="154"/>
        <v>0</v>
      </c>
      <c r="U189" s="117">
        <f>('[2]07-171 Capilla'!U189+'[2]07-106 Carbonel'!U189+'[2]07-382 Brasil'!U189+'[2]07-408 Porvenir'!U189)</f>
        <v>0</v>
      </c>
      <c r="V189" s="118">
        <f t="shared" si="155"/>
        <v>0</v>
      </c>
      <c r="W189" s="117">
        <f>('[2]07-171 Capilla'!W189+'[2]07-106 Carbonel'!W189+'[2]07-382 Brasil'!W189+'[2]07-408 Porvenir'!W189)</f>
        <v>1</v>
      </c>
      <c r="X189" s="118">
        <f t="shared" si="156"/>
        <v>37252640</v>
      </c>
      <c r="Y189" s="117">
        <f>('[2]07-171 Capilla'!Y189+'[2]07-106 Carbonel'!Y189+'[2]07-382 Brasil'!Y189+'[2]07-408 Porvenir'!Y189)</f>
        <v>0</v>
      </c>
      <c r="Z189" s="118">
        <f t="shared" si="157"/>
        <v>0</v>
      </c>
      <c r="AA189" s="117">
        <f>('[2]07-171 Capilla'!AA189+'[2]07-106 Carbonel'!AA189+'[2]07-382 Brasil'!AA189+'[2]07-408 Porvenir'!AA189)</f>
        <v>0</v>
      </c>
      <c r="AB189" s="118">
        <f t="shared" si="158"/>
        <v>0</v>
      </c>
      <c r="AC189" s="117">
        <f>('[2]07-171 Capilla'!AC189+'[2]07-106 Carbonel'!AC189+'[2]07-382 Brasil'!AC189+'[2]07-408 Porvenir'!AC189)</f>
        <v>0</v>
      </c>
      <c r="AD189" s="118">
        <f t="shared" si="159"/>
        <v>0</v>
      </c>
      <c r="AE189" s="117">
        <f t="shared" si="143"/>
        <v>1</v>
      </c>
      <c r="AF189" s="118">
        <f t="shared" si="161"/>
        <v>37252640</v>
      </c>
      <c r="AG189" s="119">
        <v>0</v>
      </c>
      <c r="AH189" s="119">
        <f t="shared" si="162"/>
        <v>8.9999999999999993E-3</v>
      </c>
      <c r="AI189" s="117">
        <f t="shared" si="163"/>
        <v>0</v>
      </c>
      <c r="AJ189" s="120">
        <f t="shared" si="164"/>
        <v>0</v>
      </c>
      <c r="AM189" s="77">
        <f t="shared" si="165"/>
        <v>37252640</v>
      </c>
      <c r="AO189" s="121"/>
    </row>
    <row r="190" spans="2:41" ht="15" hidden="1" customHeight="1">
      <c r="B190" s="206">
        <v>16676</v>
      </c>
      <c r="C190" s="195" t="s">
        <v>242</v>
      </c>
      <c r="D190" s="196"/>
      <c r="E190" s="197"/>
      <c r="F190" s="198"/>
      <c r="G190" s="199" t="s">
        <v>243</v>
      </c>
      <c r="H190" s="200" t="s">
        <v>70</v>
      </c>
      <c r="I190" s="201"/>
      <c r="J190" s="205">
        <v>566082</v>
      </c>
      <c r="K190" s="114">
        <f t="shared" si="150"/>
        <v>0</v>
      </c>
      <c r="L190" s="115">
        <f>('[2]07-171 Capilla'!L190+'[2]07-106 Carbonel'!L190+'[2]07-382 Brasil'!L190+'[2]07-408 Porvenir'!L190)</f>
        <v>0</v>
      </c>
      <c r="M190" s="116">
        <f t="shared" si="151"/>
        <v>0</v>
      </c>
      <c r="N190" s="203"/>
      <c r="O190" s="116">
        <f t="shared" si="166"/>
        <v>0</v>
      </c>
      <c r="P190" s="113">
        <f t="shared" si="152"/>
        <v>0</v>
      </c>
      <c r="Q190" s="117">
        <f>('[2]07-171 Capilla'!Q190+'[2]07-106 Carbonel'!Q190+'[2]07-382 Brasil'!Q190+'[2]07-408 Porvenir'!Q190)</f>
        <v>0</v>
      </c>
      <c r="R190" s="118">
        <f t="shared" si="153"/>
        <v>0</v>
      </c>
      <c r="S190" s="117">
        <f>('[2]07-171 Capilla'!S190+'[2]07-106 Carbonel'!S190+'[2]07-382 Brasil'!S190+'[2]07-408 Porvenir'!S190)</f>
        <v>0</v>
      </c>
      <c r="T190" s="118">
        <f t="shared" si="154"/>
        <v>0</v>
      </c>
      <c r="U190" s="117">
        <f>('[2]07-171 Capilla'!U190+'[2]07-106 Carbonel'!U190+'[2]07-382 Brasil'!U190+'[2]07-408 Porvenir'!U190)</f>
        <v>0</v>
      </c>
      <c r="V190" s="118">
        <f t="shared" si="155"/>
        <v>0</v>
      </c>
      <c r="W190" s="117">
        <f>('[2]07-171 Capilla'!W190+'[2]07-106 Carbonel'!W190+'[2]07-382 Brasil'!W190+'[2]07-408 Porvenir'!W190)</f>
        <v>0</v>
      </c>
      <c r="X190" s="118">
        <f t="shared" si="156"/>
        <v>0</v>
      </c>
      <c r="Y190" s="117">
        <f>('[2]07-171 Capilla'!Y190+'[2]07-106 Carbonel'!Y190+'[2]07-382 Brasil'!Y190+'[2]07-408 Porvenir'!Y190)</f>
        <v>0</v>
      </c>
      <c r="Z190" s="118">
        <f t="shared" si="157"/>
        <v>0</v>
      </c>
      <c r="AA190" s="117">
        <f>('[2]07-171 Capilla'!AA190+'[2]07-106 Carbonel'!AA190+'[2]07-382 Brasil'!AA190+'[2]07-408 Porvenir'!AA190)</f>
        <v>0</v>
      </c>
      <c r="AB190" s="118">
        <f t="shared" si="158"/>
        <v>0</v>
      </c>
      <c r="AC190" s="117">
        <f>('[2]07-171 Capilla'!AC190+'[2]07-106 Carbonel'!AC190+'[2]07-382 Brasil'!AC190+'[2]07-408 Porvenir'!AC190)</f>
        <v>0</v>
      </c>
      <c r="AD190" s="118">
        <f t="shared" si="159"/>
        <v>0</v>
      </c>
      <c r="AE190" s="117">
        <f t="shared" si="143"/>
        <v>0</v>
      </c>
      <c r="AF190" s="118">
        <f t="shared" si="161"/>
        <v>0</v>
      </c>
      <c r="AG190" s="119">
        <v>0</v>
      </c>
      <c r="AH190" s="119">
        <f t="shared" si="162"/>
        <v>0</v>
      </c>
      <c r="AI190" s="117">
        <f t="shared" si="163"/>
        <v>0</v>
      </c>
      <c r="AJ190" s="120">
        <f t="shared" si="164"/>
        <v>0</v>
      </c>
      <c r="AM190" s="77" t="str">
        <f t="shared" si="165"/>
        <v/>
      </c>
      <c r="AO190" s="121">
        <f t="shared" si="134"/>
        <v>0</v>
      </c>
    </row>
    <row r="191" spans="2:41" ht="15" customHeight="1">
      <c r="B191" s="206">
        <v>16668</v>
      </c>
      <c r="C191" s="195" t="s">
        <v>244</v>
      </c>
      <c r="D191" s="196"/>
      <c r="E191" s="197"/>
      <c r="F191" s="198"/>
      <c r="G191" s="199" t="s">
        <v>245</v>
      </c>
      <c r="H191" s="200" t="s">
        <v>70</v>
      </c>
      <c r="I191" s="201"/>
      <c r="J191" s="205">
        <v>756937</v>
      </c>
      <c r="K191" s="114">
        <f t="shared" si="150"/>
        <v>0</v>
      </c>
      <c r="L191" s="115">
        <f>('[2]07-171 Capilla'!L191+'[2]07-106 Carbonel'!L191+'[2]07-382 Brasil'!L191+'[2]07-408 Porvenir'!L191)</f>
        <v>148.55000000000001</v>
      </c>
      <c r="M191" s="116">
        <f t="shared" si="151"/>
        <v>148.55000000000001</v>
      </c>
      <c r="N191" s="203"/>
      <c r="O191" s="116">
        <f t="shared" si="166"/>
        <v>148.55000000000001</v>
      </c>
      <c r="P191" s="113">
        <f t="shared" si="152"/>
        <v>112442991</v>
      </c>
      <c r="Q191" s="117">
        <f>('[2]07-171 Capilla'!Q191+'[2]07-106 Carbonel'!Q191+'[2]07-382 Brasil'!Q191+'[2]07-408 Porvenir'!Q191)</f>
        <v>0</v>
      </c>
      <c r="R191" s="118">
        <f t="shared" si="153"/>
        <v>0</v>
      </c>
      <c r="S191" s="117">
        <f>('[2]07-171 Capilla'!S191+'[2]07-106 Carbonel'!S191+'[2]07-382 Brasil'!S191+'[2]07-408 Porvenir'!S191)</f>
        <v>0</v>
      </c>
      <c r="T191" s="118">
        <f t="shared" si="154"/>
        <v>0</v>
      </c>
      <c r="U191" s="117">
        <f>('[2]07-171 Capilla'!U191+'[2]07-106 Carbonel'!U191+'[2]07-382 Brasil'!U191+'[2]07-408 Porvenir'!U191)</f>
        <v>0</v>
      </c>
      <c r="V191" s="118">
        <f t="shared" si="155"/>
        <v>0</v>
      </c>
      <c r="W191" s="117">
        <f>('[2]07-171 Capilla'!W191+'[2]07-106 Carbonel'!W191+'[2]07-382 Brasil'!W191+'[2]07-408 Porvenir'!W191)</f>
        <v>92.2</v>
      </c>
      <c r="X191" s="118">
        <f t="shared" si="156"/>
        <v>69789591</v>
      </c>
      <c r="Y191" s="117">
        <f>('[2]07-171 Capilla'!Y191+'[2]07-106 Carbonel'!Y191+'[2]07-382 Brasil'!Y191+'[2]07-408 Porvenir'!Y191)</f>
        <v>56.35</v>
      </c>
      <c r="Z191" s="118">
        <f t="shared" si="157"/>
        <v>42653400</v>
      </c>
      <c r="AA191" s="117">
        <f>('[2]07-171 Capilla'!AA191+'[2]07-106 Carbonel'!AA191+'[2]07-382 Brasil'!AA191+'[2]07-408 Porvenir'!AA191)</f>
        <v>0</v>
      </c>
      <c r="AB191" s="118">
        <f t="shared" si="158"/>
        <v>0</v>
      </c>
      <c r="AC191" s="117">
        <f>('[2]07-171 Capilla'!AC191+'[2]07-106 Carbonel'!AC191+'[2]07-382 Brasil'!AC191+'[2]07-408 Porvenir'!AC191)</f>
        <v>0</v>
      </c>
      <c r="AD191" s="118">
        <f t="shared" si="159"/>
        <v>0</v>
      </c>
      <c r="AE191" s="117">
        <f t="shared" si="143"/>
        <v>148.55000000000001</v>
      </c>
      <c r="AF191" s="118">
        <f t="shared" si="161"/>
        <v>112442991</v>
      </c>
      <c r="AG191" s="119">
        <v>0</v>
      </c>
      <c r="AH191" s="119">
        <f t="shared" si="162"/>
        <v>2.7099999999999999E-2</v>
      </c>
      <c r="AI191" s="117">
        <f t="shared" si="163"/>
        <v>0</v>
      </c>
      <c r="AJ191" s="120">
        <f t="shared" si="164"/>
        <v>0</v>
      </c>
      <c r="AM191" s="77">
        <f t="shared" si="165"/>
        <v>112442991</v>
      </c>
      <c r="AO191" s="121"/>
    </row>
    <row r="192" spans="2:41" ht="15" customHeight="1">
      <c r="B192" s="206">
        <v>100154</v>
      </c>
      <c r="C192" s="195" t="s">
        <v>246</v>
      </c>
      <c r="D192" s="196"/>
      <c r="E192" s="197"/>
      <c r="F192" s="198"/>
      <c r="G192" s="199" t="s">
        <v>247</v>
      </c>
      <c r="H192" s="200" t="s">
        <v>82</v>
      </c>
      <c r="I192" s="201"/>
      <c r="J192" s="207">
        <v>89906568.480000004</v>
      </c>
      <c r="K192" s="114">
        <f t="shared" si="150"/>
        <v>0</v>
      </c>
      <c r="L192" s="115">
        <f>('[2]07-171 Capilla'!L192+'[2]07-106 Carbonel'!L192+'[2]07-382 Brasil'!L192+'[2]07-408 Porvenir'!L192)</f>
        <v>2</v>
      </c>
      <c r="M192" s="116">
        <f t="shared" si="151"/>
        <v>2</v>
      </c>
      <c r="N192" s="203"/>
      <c r="O192" s="116">
        <f t="shared" si="166"/>
        <v>2</v>
      </c>
      <c r="P192" s="113">
        <f t="shared" si="152"/>
        <v>179813137</v>
      </c>
      <c r="Q192" s="117">
        <f>('[2]07-171 Capilla'!Q192+'[2]07-106 Carbonel'!Q192+'[2]07-382 Brasil'!Q192+'[2]07-408 Porvenir'!Q192)</f>
        <v>0</v>
      </c>
      <c r="R192" s="118">
        <f t="shared" si="153"/>
        <v>0</v>
      </c>
      <c r="S192" s="117">
        <f>('[2]07-171 Capilla'!S192+'[2]07-106 Carbonel'!S192+'[2]07-382 Brasil'!S192+'[2]07-408 Porvenir'!S192)</f>
        <v>0</v>
      </c>
      <c r="T192" s="118">
        <f t="shared" si="154"/>
        <v>0</v>
      </c>
      <c r="U192" s="117">
        <f>('[2]07-171 Capilla'!U192+'[2]07-106 Carbonel'!U192+'[2]07-382 Brasil'!U192+'[2]07-408 Porvenir'!U192)</f>
        <v>0</v>
      </c>
      <c r="V192" s="118">
        <f t="shared" si="155"/>
        <v>0</v>
      </c>
      <c r="W192" s="117">
        <f>('[2]07-171 Capilla'!W192+'[2]07-106 Carbonel'!W192+'[2]07-382 Brasil'!W192+'[2]07-408 Porvenir'!W192)</f>
        <v>1</v>
      </c>
      <c r="X192" s="118">
        <f t="shared" si="156"/>
        <v>89906568</v>
      </c>
      <c r="Y192" s="117">
        <f>('[2]07-171 Capilla'!Y192+'[2]07-106 Carbonel'!Y192+'[2]07-382 Brasil'!Y192+'[2]07-408 Porvenir'!Y192)</f>
        <v>1</v>
      </c>
      <c r="Z192" s="118">
        <f t="shared" si="157"/>
        <v>89906568</v>
      </c>
      <c r="AA192" s="117">
        <f>('[2]07-171 Capilla'!AA192+'[2]07-106 Carbonel'!AA192+'[2]07-382 Brasil'!AA192+'[2]07-408 Porvenir'!AA192)</f>
        <v>0</v>
      </c>
      <c r="AB192" s="118">
        <f t="shared" si="158"/>
        <v>0</v>
      </c>
      <c r="AC192" s="117">
        <f>('[2]07-171 Capilla'!AC192+'[2]07-106 Carbonel'!AC192+'[2]07-382 Brasil'!AC192+'[2]07-408 Porvenir'!AC192)</f>
        <v>0</v>
      </c>
      <c r="AD192" s="118">
        <f t="shared" si="159"/>
        <v>0</v>
      </c>
      <c r="AE192" s="117">
        <f t="shared" si="143"/>
        <v>2</v>
      </c>
      <c r="AF192" s="118">
        <f t="shared" si="161"/>
        <v>179813137</v>
      </c>
      <c r="AG192" s="119">
        <v>0</v>
      </c>
      <c r="AH192" s="119">
        <f t="shared" si="162"/>
        <v>4.3299999999999998E-2</v>
      </c>
      <c r="AI192" s="117">
        <f t="shared" si="163"/>
        <v>0</v>
      </c>
      <c r="AJ192" s="120">
        <f t="shared" si="164"/>
        <v>0</v>
      </c>
      <c r="AM192" s="77">
        <f t="shared" si="165"/>
        <v>179813137</v>
      </c>
      <c r="AO192" s="121"/>
    </row>
    <row r="193" spans="2:41" ht="15" customHeight="1">
      <c r="B193" s="208">
        <v>11704</v>
      </c>
      <c r="C193" s="195" t="s">
        <v>248</v>
      </c>
      <c r="D193" s="196"/>
      <c r="E193" s="197"/>
      <c r="F193" s="198"/>
      <c r="G193" s="199" t="s">
        <v>249</v>
      </c>
      <c r="H193" s="200" t="s">
        <v>70</v>
      </c>
      <c r="I193" s="201"/>
      <c r="J193" s="205">
        <v>90777.1</v>
      </c>
      <c r="K193" s="114">
        <f t="shared" si="150"/>
        <v>0</v>
      </c>
      <c r="L193" s="115">
        <f>('[2]07-171 Capilla'!L193+'[2]07-106 Carbonel'!L193+'[2]07-382 Brasil'!L193+'[2]07-408 Porvenir'!L193)</f>
        <v>1281.6300000000001</v>
      </c>
      <c r="M193" s="116">
        <f t="shared" si="151"/>
        <v>1281.6300000000001</v>
      </c>
      <c r="N193" s="203"/>
      <c r="O193" s="116">
        <f t="shared" si="166"/>
        <v>1281.6300000000001</v>
      </c>
      <c r="P193" s="113">
        <f t="shared" si="152"/>
        <v>116342655</v>
      </c>
      <c r="Q193" s="117">
        <f>('[2]07-171 Capilla'!Q193+'[2]07-106 Carbonel'!Q193+'[2]07-382 Brasil'!Q193+'[2]07-408 Porvenir'!Q193)</f>
        <v>0</v>
      </c>
      <c r="R193" s="118">
        <f t="shared" si="153"/>
        <v>0</v>
      </c>
      <c r="S193" s="117">
        <f>('[2]07-171 Capilla'!S193+'[2]07-106 Carbonel'!S193+'[2]07-382 Brasil'!S193+'[2]07-408 Porvenir'!S193)</f>
        <v>0</v>
      </c>
      <c r="T193" s="118">
        <f t="shared" si="154"/>
        <v>0</v>
      </c>
      <c r="U193" s="117">
        <f>('[2]07-171 Capilla'!U193+'[2]07-106 Carbonel'!U193+'[2]07-382 Brasil'!U193+'[2]07-408 Porvenir'!U193)</f>
        <v>831.81</v>
      </c>
      <c r="V193" s="118">
        <f t="shared" si="155"/>
        <v>75509300</v>
      </c>
      <c r="W193" s="117">
        <f>('[2]07-171 Capilla'!W193+'[2]07-106 Carbonel'!W193+'[2]07-382 Brasil'!W193+'[2]07-408 Porvenir'!W193)</f>
        <v>241.48000000000002</v>
      </c>
      <c r="X193" s="118">
        <f t="shared" si="156"/>
        <v>21920854</v>
      </c>
      <c r="Y193" s="117">
        <f>('[2]07-171 Capilla'!Y193+'[2]07-106 Carbonel'!Y193+'[2]07-382 Brasil'!Y193+'[2]07-408 Porvenir'!Y193)</f>
        <v>20.790000000000003</v>
      </c>
      <c r="Z193" s="118">
        <f t="shared" si="157"/>
        <v>1887256</v>
      </c>
      <c r="AA193" s="117">
        <f>('[2]07-171 Capilla'!AA193+'[2]07-106 Carbonel'!AA193+'[2]07-382 Brasil'!AA193+'[2]07-408 Porvenir'!AA193)</f>
        <v>30.34</v>
      </c>
      <c r="AB193" s="118">
        <f t="shared" si="158"/>
        <v>2754177</v>
      </c>
      <c r="AC193" s="117">
        <f>('[2]07-171 Capilla'!AC193+'[2]07-106 Carbonel'!AC193+'[2]07-382 Brasil'!AC193+'[2]07-408 Porvenir'!AC193)</f>
        <v>0</v>
      </c>
      <c r="AD193" s="118">
        <f t="shared" si="159"/>
        <v>0</v>
      </c>
      <c r="AE193" s="117">
        <f t="shared" si="143"/>
        <v>1124.4199999999998</v>
      </c>
      <c r="AF193" s="118">
        <f t="shared" si="161"/>
        <v>102071587</v>
      </c>
      <c r="AG193" s="119">
        <v>0</v>
      </c>
      <c r="AH193" s="119">
        <f t="shared" si="162"/>
        <v>2.46E-2</v>
      </c>
      <c r="AI193" s="117">
        <f t="shared" si="163"/>
        <v>157.21000000000026</v>
      </c>
      <c r="AJ193" s="120">
        <f t="shared" si="164"/>
        <v>14271068</v>
      </c>
      <c r="AM193" s="77">
        <f t="shared" si="165"/>
        <v>102071587</v>
      </c>
      <c r="AO193" s="121"/>
    </row>
    <row r="194" spans="2:41" ht="15" customHeight="1">
      <c r="B194" s="208">
        <v>18673</v>
      </c>
      <c r="C194" s="195" t="s">
        <v>250</v>
      </c>
      <c r="D194" s="196"/>
      <c r="E194" s="197"/>
      <c r="F194" s="198"/>
      <c r="G194" s="199" t="s">
        <v>251</v>
      </c>
      <c r="H194" s="200" t="s">
        <v>252</v>
      </c>
      <c r="I194" s="201"/>
      <c r="J194" s="205">
        <v>7400.16</v>
      </c>
      <c r="K194" s="114">
        <f t="shared" si="150"/>
        <v>0</v>
      </c>
      <c r="L194" s="115">
        <f>('[2]07-171 Capilla'!L194+'[2]07-106 Carbonel'!L194+'[2]07-382 Brasil'!L194+'[2]07-408 Porvenir'!L194)</f>
        <v>2889.38</v>
      </c>
      <c r="M194" s="116">
        <f t="shared" si="151"/>
        <v>2889.38</v>
      </c>
      <c r="N194" s="203"/>
      <c r="O194" s="116">
        <f t="shared" si="166"/>
        <v>2889.38</v>
      </c>
      <c r="P194" s="113">
        <f t="shared" si="152"/>
        <v>21381874</v>
      </c>
      <c r="Q194" s="117">
        <f>('[2]07-171 Capilla'!Q194+'[2]07-106 Carbonel'!Q194+'[2]07-382 Brasil'!Q194+'[2]07-408 Porvenir'!Q194)</f>
        <v>0</v>
      </c>
      <c r="R194" s="118">
        <f t="shared" si="153"/>
        <v>0</v>
      </c>
      <c r="S194" s="117">
        <f>('[2]07-171 Capilla'!S194+'[2]07-106 Carbonel'!S194+'[2]07-382 Brasil'!S194+'[2]07-408 Porvenir'!S194)</f>
        <v>0</v>
      </c>
      <c r="T194" s="118">
        <f t="shared" si="154"/>
        <v>0</v>
      </c>
      <c r="U194" s="117">
        <f>('[2]07-171 Capilla'!U194+'[2]07-106 Carbonel'!U194+'[2]07-382 Brasil'!U194+'[2]07-408 Porvenir'!U194)</f>
        <v>1728.12</v>
      </c>
      <c r="V194" s="118">
        <f t="shared" si="155"/>
        <v>12788364</v>
      </c>
      <c r="W194" s="117">
        <f>('[2]07-171 Capilla'!W194+'[2]07-106 Carbonel'!W194+'[2]07-382 Brasil'!W194+'[2]07-408 Porvenir'!W194)</f>
        <v>1161.26</v>
      </c>
      <c r="X194" s="118">
        <f t="shared" si="156"/>
        <v>8593510</v>
      </c>
      <c r="Y194" s="117">
        <f>('[2]07-171 Capilla'!Y194+'[2]07-106 Carbonel'!Y194+'[2]07-382 Brasil'!Y194+'[2]07-408 Porvenir'!Y194)</f>
        <v>0</v>
      </c>
      <c r="Z194" s="118">
        <f t="shared" si="157"/>
        <v>0</v>
      </c>
      <c r="AA194" s="117">
        <f>('[2]07-171 Capilla'!AA194+'[2]07-106 Carbonel'!AA194+'[2]07-382 Brasil'!AA194+'[2]07-408 Porvenir'!AA194)</f>
        <v>0</v>
      </c>
      <c r="AB194" s="118">
        <f t="shared" si="158"/>
        <v>0</v>
      </c>
      <c r="AC194" s="117">
        <f>('[2]07-171 Capilla'!AC194+'[2]07-106 Carbonel'!AC194+'[2]07-382 Brasil'!AC194+'[2]07-408 Porvenir'!AC194)</f>
        <v>0</v>
      </c>
      <c r="AD194" s="118">
        <f t="shared" si="159"/>
        <v>0</v>
      </c>
      <c r="AE194" s="117">
        <f t="shared" si="143"/>
        <v>2889.38</v>
      </c>
      <c r="AF194" s="118">
        <f t="shared" si="161"/>
        <v>21381874</v>
      </c>
      <c r="AG194" s="119">
        <v>0</v>
      </c>
      <c r="AH194" s="119">
        <f t="shared" si="162"/>
        <v>5.1000000000000004E-3</v>
      </c>
      <c r="AI194" s="117">
        <f t="shared" si="163"/>
        <v>0</v>
      </c>
      <c r="AJ194" s="120">
        <f t="shared" si="164"/>
        <v>0</v>
      </c>
      <c r="AM194" s="77">
        <f t="shared" si="165"/>
        <v>21381874</v>
      </c>
      <c r="AO194" s="121"/>
    </row>
    <row r="195" spans="2:41" ht="15" customHeight="1">
      <c r="B195" s="206" t="s">
        <v>253</v>
      </c>
      <c r="C195" s="195" t="s">
        <v>254</v>
      </c>
      <c r="D195" s="196"/>
      <c r="E195" s="197"/>
      <c r="F195" s="198"/>
      <c r="G195" s="199" t="s">
        <v>255</v>
      </c>
      <c r="H195" s="200" t="s">
        <v>82</v>
      </c>
      <c r="I195" s="201"/>
      <c r="J195" s="205">
        <v>62685346.979999997</v>
      </c>
      <c r="K195" s="114">
        <f t="shared" si="150"/>
        <v>0</v>
      </c>
      <c r="L195" s="115">
        <f>('[2]07-171 Capilla'!L195+'[2]07-106 Carbonel'!L195+'[2]07-382 Brasil'!L195+'[2]07-408 Porvenir'!L195)</f>
        <v>1</v>
      </c>
      <c r="M195" s="116">
        <f t="shared" si="151"/>
        <v>1</v>
      </c>
      <c r="N195" s="203"/>
      <c r="O195" s="116">
        <f t="shared" si="166"/>
        <v>1</v>
      </c>
      <c r="P195" s="113">
        <f t="shared" si="152"/>
        <v>62685347</v>
      </c>
      <c r="Q195" s="117">
        <f>('[2]07-171 Capilla'!Q195+'[2]07-106 Carbonel'!Q195+'[2]07-382 Brasil'!Q195+'[2]07-408 Porvenir'!Q195)</f>
        <v>0</v>
      </c>
      <c r="R195" s="118">
        <f t="shared" si="153"/>
        <v>0</v>
      </c>
      <c r="S195" s="117">
        <f>('[2]07-171 Capilla'!S195+'[2]07-106 Carbonel'!S195+'[2]07-382 Brasil'!S195+'[2]07-408 Porvenir'!S195)</f>
        <v>0</v>
      </c>
      <c r="T195" s="118">
        <f t="shared" si="154"/>
        <v>0</v>
      </c>
      <c r="U195" s="117">
        <f>('[2]07-171 Capilla'!U195+'[2]07-106 Carbonel'!U195+'[2]07-382 Brasil'!U195+'[2]07-408 Porvenir'!U195)</f>
        <v>0</v>
      </c>
      <c r="V195" s="118">
        <f t="shared" si="155"/>
        <v>0</v>
      </c>
      <c r="W195" s="117">
        <f>('[2]07-171 Capilla'!W195+'[2]07-106 Carbonel'!W195+'[2]07-382 Brasil'!W195+'[2]07-408 Porvenir'!W195)</f>
        <v>1</v>
      </c>
      <c r="X195" s="118">
        <f t="shared" si="156"/>
        <v>62685347</v>
      </c>
      <c r="Y195" s="117">
        <f>('[2]07-171 Capilla'!Y195+'[2]07-106 Carbonel'!Y195+'[2]07-382 Brasil'!Y195+'[2]07-408 Porvenir'!Y195)</f>
        <v>0</v>
      </c>
      <c r="Z195" s="118">
        <f t="shared" si="157"/>
        <v>0</v>
      </c>
      <c r="AA195" s="117">
        <f>('[2]07-171 Capilla'!AA195+'[2]07-106 Carbonel'!AA195+'[2]07-382 Brasil'!AA195+'[2]07-408 Porvenir'!AA195)</f>
        <v>0</v>
      </c>
      <c r="AB195" s="118">
        <f t="shared" si="158"/>
        <v>0</v>
      </c>
      <c r="AC195" s="117">
        <f>('[2]07-171 Capilla'!AC195+'[2]07-106 Carbonel'!AC195+'[2]07-382 Brasil'!AC195+'[2]07-408 Porvenir'!AC195)</f>
        <v>0</v>
      </c>
      <c r="AD195" s="118">
        <f t="shared" si="159"/>
        <v>0</v>
      </c>
      <c r="AE195" s="117">
        <f t="shared" si="143"/>
        <v>1</v>
      </c>
      <c r="AF195" s="118">
        <f t="shared" si="161"/>
        <v>62685347</v>
      </c>
      <c r="AG195" s="119">
        <v>0</v>
      </c>
      <c r="AH195" s="119">
        <f t="shared" si="162"/>
        <v>1.5100000000000001E-2</v>
      </c>
      <c r="AI195" s="117">
        <f t="shared" si="163"/>
        <v>0</v>
      </c>
      <c r="AJ195" s="120">
        <f t="shared" si="164"/>
        <v>0</v>
      </c>
      <c r="AM195" s="77">
        <f t="shared" si="165"/>
        <v>62685347</v>
      </c>
      <c r="AO195" s="121"/>
    </row>
    <row r="196" spans="2:41" ht="15" customHeight="1">
      <c r="B196" s="209">
        <v>12175</v>
      </c>
      <c r="C196" s="195" t="s">
        <v>256</v>
      </c>
      <c r="D196" s="196"/>
      <c r="E196" s="197"/>
      <c r="F196" s="198"/>
      <c r="G196" s="199" t="s">
        <v>257</v>
      </c>
      <c r="H196" s="200" t="s">
        <v>90</v>
      </c>
      <c r="I196" s="201"/>
      <c r="J196" s="207">
        <v>73754.570000000007</v>
      </c>
      <c r="K196" s="114">
        <f t="shared" si="150"/>
        <v>0</v>
      </c>
      <c r="L196" s="115">
        <f>('[2]07-171 Capilla'!L196+'[2]07-106 Carbonel'!L196+'[2]07-382 Brasil'!L196+'[2]07-408 Porvenir'!L196)</f>
        <v>989.09</v>
      </c>
      <c r="M196" s="116">
        <f t="shared" si="151"/>
        <v>989.09</v>
      </c>
      <c r="N196" s="203"/>
      <c r="O196" s="116">
        <f t="shared" si="166"/>
        <v>989.09</v>
      </c>
      <c r="P196" s="113">
        <f t="shared" si="152"/>
        <v>72949908</v>
      </c>
      <c r="Q196" s="117">
        <f>('[2]07-171 Capilla'!Q196+'[2]07-106 Carbonel'!Q196+'[2]07-382 Brasil'!Q196+'[2]07-408 Porvenir'!Q196)</f>
        <v>116.34</v>
      </c>
      <c r="R196" s="118">
        <f t="shared" si="153"/>
        <v>8580607</v>
      </c>
      <c r="S196" s="117">
        <f>('[2]07-171 Capilla'!S196+'[2]07-106 Carbonel'!S196+'[2]07-382 Brasil'!S196+'[2]07-408 Porvenir'!S196)</f>
        <v>329.92</v>
      </c>
      <c r="T196" s="118">
        <f t="shared" si="154"/>
        <v>24333108</v>
      </c>
      <c r="U196" s="117">
        <f>('[2]07-171 Capilla'!U196+'[2]07-106 Carbonel'!U196+'[2]07-382 Brasil'!U196+'[2]07-408 Porvenir'!U196)</f>
        <v>361.84000000000003</v>
      </c>
      <c r="V196" s="118">
        <f t="shared" si="155"/>
        <v>26687354</v>
      </c>
      <c r="W196" s="117">
        <f>('[2]07-171 Capilla'!W196+'[2]07-106 Carbonel'!W196+'[2]07-382 Brasil'!W196+'[2]07-408 Porvenir'!W196)</f>
        <v>180.99</v>
      </c>
      <c r="X196" s="118">
        <f t="shared" si="156"/>
        <v>13348840</v>
      </c>
      <c r="Y196" s="117">
        <f>('[2]07-171 Capilla'!Y196+'[2]07-106 Carbonel'!Y196+'[2]07-382 Brasil'!Y196+'[2]07-408 Porvenir'!Y196)</f>
        <v>0</v>
      </c>
      <c r="Z196" s="118">
        <f t="shared" si="157"/>
        <v>0</v>
      </c>
      <c r="AA196" s="117">
        <f>('[2]07-171 Capilla'!AA196+'[2]07-106 Carbonel'!AA196+'[2]07-382 Brasil'!AA196+'[2]07-408 Porvenir'!AA196)</f>
        <v>0</v>
      </c>
      <c r="AB196" s="118">
        <f t="shared" si="158"/>
        <v>0</v>
      </c>
      <c r="AC196" s="117">
        <f>('[2]07-171 Capilla'!AC196+'[2]07-106 Carbonel'!AC196+'[2]07-382 Brasil'!AC196+'[2]07-408 Porvenir'!AC196)</f>
        <v>0</v>
      </c>
      <c r="AD196" s="118">
        <f t="shared" si="159"/>
        <v>0</v>
      </c>
      <c r="AE196" s="117">
        <f t="shared" si="143"/>
        <v>989.09</v>
      </c>
      <c r="AF196" s="118">
        <f t="shared" si="161"/>
        <v>72949908</v>
      </c>
      <c r="AG196" s="119">
        <v>0</v>
      </c>
      <c r="AH196" s="119">
        <f t="shared" si="162"/>
        <v>1.7600000000000001E-2</v>
      </c>
      <c r="AI196" s="117">
        <f t="shared" si="163"/>
        <v>0</v>
      </c>
      <c r="AJ196" s="120">
        <f t="shared" si="164"/>
        <v>0</v>
      </c>
      <c r="AM196" s="77">
        <f t="shared" si="165"/>
        <v>72949908</v>
      </c>
      <c r="AO196" s="121"/>
    </row>
    <row r="197" spans="2:41" ht="15" customHeight="1">
      <c r="B197" s="209">
        <v>13452</v>
      </c>
      <c r="C197" s="195" t="s">
        <v>258</v>
      </c>
      <c r="D197" s="196"/>
      <c r="E197" s="197"/>
      <c r="F197" s="198"/>
      <c r="G197" s="199" t="s">
        <v>259</v>
      </c>
      <c r="H197" s="200" t="s">
        <v>90</v>
      </c>
      <c r="I197" s="201"/>
      <c r="J197" s="207">
        <v>18473.03</v>
      </c>
      <c r="K197" s="114">
        <f t="shared" si="150"/>
        <v>0</v>
      </c>
      <c r="L197" s="115">
        <f>('[2]07-171 Capilla'!L197+'[2]07-106 Carbonel'!L197+'[2]07-382 Brasil'!L197+'[2]07-408 Porvenir'!L197)</f>
        <v>154.88</v>
      </c>
      <c r="M197" s="116">
        <f t="shared" si="151"/>
        <v>154.88</v>
      </c>
      <c r="N197" s="203"/>
      <c r="O197" s="116">
        <f t="shared" si="166"/>
        <v>154.88</v>
      </c>
      <c r="P197" s="113">
        <f t="shared" si="152"/>
        <v>2861103</v>
      </c>
      <c r="Q197" s="117">
        <f>('[2]07-171 Capilla'!Q197+'[2]07-106 Carbonel'!Q197+'[2]07-382 Brasil'!Q197+'[2]07-408 Porvenir'!Q197)</f>
        <v>0</v>
      </c>
      <c r="R197" s="118">
        <f t="shared" si="153"/>
        <v>0</v>
      </c>
      <c r="S197" s="117">
        <f>('[2]07-171 Capilla'!S197+'[2]07-106 Carbonel'!S197+'[2]07-382 Brasil'!S197+'[2]07-408 Porvenir'!S197)</f>
        <v>0</v>
      </c>
      <c r="T197" s="118">
        <f t="shared" si="154"/>
        <v>0</v>
      </c>
      <c r="U197" s="117">
        <f>('[2]07-171 Capilla'!U197+'[2]07-106 Carbonel'!U197+'[2]07-382 Brasil'!U197+'[2]07-408 Porvenir'!U197)</f>
        <v>677.65</v>
      </c>
      <c r="V197" s="118">
        <f t="shared" si="155"/>
        <v>12518249</v>
      </c>
      <c r="W197" s="117">
        <f>('[2]07-171 Capilla'!W197+'[2]07-106 Carbonel'!W197+'[2]07-382 Brasil'!W197+'[2]07-408 Porvenir'!W197)</f>
        <v>-522.77</v>
      </c>
      <c r="X197" s="118">
        <f t="shared" si="156"/>
        <v>-9657146</v>
      </c>
      <c r="Y197" s="117">
        <f>('[2]07-171 Capilla'!Y197+'[2]07-106 Carbonel'!Y197+'[2]07-382 Brasil'!Y197+'[2]07-408 Porvenir'!Y197)</f>
        <v>0</v>
      </c>
      <c r="Z197" s="118">
        <f t="shared" si="157"/>
        <v>0</v>
      </c>
      <c r="AA197" s="117">
        <f>('[2]07-171 Capilla'!AA197+'[2]07-106 Carbonel'!AA197+'[2]07-382 Brasil'!AA197+'[2]07-408 Porvenir'!AA197)</f>
        <v>0</v>
      </c>
      <c r="AB197" s="118">
        <f t="shared" si="158"/>
        <v>0</v>
      </c>
      <c r="AC197" s="117">
        <f>('[2]07-171 Capilla'!AC197+'[2]07-106 Carbonel'!AC197+'[2]07-382 Brasil'!AC197+'[2]07-408 Porvenir'!AC197)</f>
        <v>0</v>
      </c>
      <c r="AD197" s="118">
        <f t="shared" si="159"/>
        <v>0</v>
      </c>
      <c r="AE197" s="117">
        <f t="shared" si="143"/>
        <v>154.88</v>
      </c>
      <c r="AF197" s="118">
        <f t="shared" si="161"/>
        <v>2861103</v>
      </c>
      <c r="AG197" s="119">
        <v>0</v>
      </c>
      <c r="AH197" s="119">
        <f t="shared" si="162"/>
        <v>6.9999999999999999E-4</v>
      </c>
      <c r="AI197" s="117">
        <f t="shared" si="163"/>
        <v>0</v>
      </c>
      <c r="AJ197" s="120">
        <f t="shared" si="164"/>
        <v>0</v>
      </c>
      <c r="AM197" s="77">
        <f t="shared" si="165"/>
        <v>2861103</v>
      </c>
      <c r="AO197" s="121"/>
    </row>
    <row r="198" spans="2:41" ht="15" hidden="1" customHeight="1">
      <c r="B198" s="209">
        <v>13441</v>
      </c>
      <c r="C198" s="195" t="s">
        <v>260</v>
      </c>
      <c r="D198" s="196"/>
      <c r="E198" s="197"/>
      <c r="F198" s="198"/>
      <c r="G198" s="199" t="s">
        <v>261</v>
      </c>
      <c r="H198" s="200" t="s">
        <v>73</v>
      </c>
      <c r="I198" s="201"/>
      <c r="J198" s="207">
        <v>105697.74</v>
      </c>
      <c r="K198" s="114">
        <f t="shared" si="150"/>
        <v>0</v>
      </c>
      <c r="L198" s="115">
        <f>('[2]07-171 Capilla'!L198+'[2]07-106 Carbonel'!L198+'[2]07-382 Brasil'!L198+'[2]07-408 Porvenir'!L198)</f>
        <v>0</v>
      </c>
      <c r="M198" s="116">
        <f t="shared" si="151"/>
        <v>0</v>
      </c>
      <c r="N198" s="203"/>
      <c r="O198" s="116">
        <f t="shared" si="166"/>
        <v>0</v>
      </c>
      <c r="P198" s="113">
        <f t="shared" si="152"/>
        <v>0</v>
      </c>
      <c r="Q198" s="117">
        <f>('[2]07-171 Capilla'!Q198+'[2]07-106 Carbonel'!Q198+'[2]07-382 Brasil'!Q198+'[2]07-408 Porvenir'!Q198)</f>
        <v>0</v>
      </c>
      <c r="R198" s="118">
        <f t="shared" si="153"/>
        <v>0</v>
      </c>
      <c r="S198" s="117">
        <f>('[2]07-171 Capilla'!S198+'[2]07-106 Carbonel'!S198+'[2]07-382 Brasil'!S198+'[2]07-408 Porvenir'!S198)</f>
        <v>0</v>
      </c>
      <c r="T198" s="118">
        <f t="shared" si="154"/>
        <v>0</v>
      </c>
      <c r="U198" s="117">
        <f>('[2]07-171 Capilla'!U198+'[2]07-106 Carbonel'!U198+'[2]07-382 Brasil'!U198+'[2]07-408 Porvenir'!U198)</f>
        <v>0</v>
      </c>
      <c r="V198" s="118">
        <f t="shared" si="155"/>
        <v>0</v>
      </c>
      <c r="W198" s="117">
        <f>('[2]07-171 Capilla'!W198+'[2]07-106 Carbonel'!W198+'[2]07-382 Brasil'!W198+'[2]07-408 Porvenir'!W198)</f>
        <v>0</v>
      </c>
      <c r="X198" s="118">
        <f t="shared" si="156"/>
        <v>0</v>
      </c>
      <c r="Y198" s="117">
        <f>('[2]07-171 Capilla'!Y198+'[2]07-106 Carbonel'!Y198+'[2]07-382 Brasil'!Y198+'[2]07-408 Porvenir'!Y198)</f>
        <v>0</v>
      </c>
      <c r="Z198" s="118">
        <f t="shared" si="157"/>
        <v>0</v>
      </c>
      <c r="AA198" s="117">
        <f>('[2]07-171 Capilla'!AA198+'[2]07-106 Carbonel'!AA198+'[2]07-382 Brasil'!AA198+'[2]07-408 Porvenir'!AA198)</f>
        <v>0</v>
      </c>
      <c r="AB198" s="118">
        <f t="shared" si="158"/>
        <v>0</v>
      </c>
      <c r="AC198" s="117">
        <f>('[2]07-171 Capilla'!AC198+'[2]07-106 Carbonel'!AC198+'[2]07-382 Brasil'!AC198+'[2]07-408 Porvenir'!AC198)</f>
        <v>0</v>
      </c>
      <c r="AD198" s="118">
        <f t="shared" si="159"/>
        <v>0</v>
      </c>
      <c r="AE198" s="117">
        <f t="shared" si="143"/>
        <v>0</v>
      </c>
      <c r="AF198" s="118">
        <f t="shared" si="161"/>
        <v>0</v>
      </c>
      <c r="AG198" s="119">
        <v>0</v>
      </c>
      <c r="AH198" s="119">
        <f t="shared" si="162"/>
        <v>0</v>
      </c>
      <c r="AI198" s="117">
        <f t="shared" si="163"/>
        <v>0</v>
      </c>
      <c r="AJ198" s="120">
        <f t="shared" si="164"/>
        <v>0</v>
      </c>
      <c r="AM198" s="77" t="str">
        <f t="shared" si="165"/>
        <v/>
      </c>
      <c r="AO198" s="121">
        <f t="shared" si="134"/>
        <v>0</v>
      </c>
    </row>
    <row r="199" spans="2:41" ht="15" hidden="1" customHeight="1">
      <c r="B199" s="209">
        <v>11702</v>
      </c>
      <c r="C199" s="195" t="s">
        <v>262</v>
      </c>
      <c r="D199" s="196"/>
      <c r="E199" s="197"/>
      <c r="F199" s="198"/>
      <c r="G199" s="199" t="s">
        <v>263</v>
      </c>
      <c r="H199" s="200" t="s">
        <v>73</v>
      </c>
      <c r="I199" s="201"/>
      <c r="J199" s="207">
        <v>99403.9</v>
      </c>
      <c r="K199" s="114">
        <f t="shared" si="150"/>
        <v>0</v>
      </c>
      <c r="L199" s="115">
        <f>('[2]07-171 Capilla'!L199+'[2]07-106 Carbonel'!L199+'[2]07-382 Brasil'!L199+'[2]07-408 Porvenir'!L199)</f>
        <v>0</v>
      </c>
      <c r="M199" s="116">
        <f t="shared" si="151"/>
        <v>0</v>
      </c>
      <c r="N199" s="203"/>
      <c r="O199" s="116">
        <f t="shared" si="166"/>
        <v>0</v>
      </c>
      <c r="P199" s="113">
        <f t="shared" si="152"/>
        <v>0</v>
      </c>
      <c r="Q199" s="117">
        <f>('[2]07-171 Capilla'!Q199+'[2]07-106 Carbonel'!Q199+'[2]07-382 Brasil'!Q199+'[2]07-408 Porvenir'!Q199)</f>
        <v>0</v>
      </c>
      <c r="R199" s="118">
        <f t="shared" si="153"/>
        <v>0</v>
      </c>
      <c r="S199" s="117">
        <f>('[2]07-171 Capilla'!S199+'[2]07-106 Carbonel'!S199+'[2]07-382 Brasil'!S199+'[2]07-408 Porvenir'!S199)</f>
        <v>0</v>
      </c>
      <c r="T199" s="118">
        <f t="shared" si="154"/>
        <v>0</v>
      </c>
      <c r="U199" s="117">
        <f>('[2]07-171 Capilla'!U199+'[2]07-106 Carbonel'!U199+'[2]07-382 Brasil'!U199+'[2]07-408 Porvenir'!U199)</f>
        <v>0</v>
      </c>
      <c r="V199" s="118">
        <f t="shared" si="155"/>
        <v>0</v>
      </c>
      <c r="W199" s="117">
        <f>('[2]07-171 Capilla'!W199+'[2]07-106 Carbonel'!W199+'[2]07-382 Brasil'!W199+'[2]07-408 Porvenir'!W199)</f>
        <v>0</v>
      </c>
      <c r="X199" s="118">
        <f t="shared" si="156"/>
        <v>0</v>
      </c>
      <c r="Y199" s="117">
        <f>('[2]07-171 Capilla'!Y199+'[2]07-106 Carbonel'!Y199+'[2]07-382 Brasil'!Y199+'[2]07-408 Porvenir'!Y199)</f>
        <v>0</v>
      </c>
      <c r="Z199" s="118">
        <f t="shared" si="157"/>
        <v>0</v>
      </c>
      <c r="AA199" s="117">
        <f>('[2]07-171 Capilla'!AA199+'[2]07-106 Carbonel'!AA199+'[2]07-382 Brasil'!AA199+'[2]07-408 Porvenir'!AA199)</f>
        <v>0</v>
      </c>
      <c r="AB199" s="118">
        <f t="shared" si="158"/>
        <v>0</v>
      </c>
      <c r="AC199" s="117">
        <f>('[2]07-171 Capilla'!AC199+'[2]07-106 Carbonel'!AC199+'[2]07-382 Brasil'!AC199+'[2]07-408 Porvenir'!AC199)</f>
        <v>0</v>
      </c>
      <c r="AD199" s="118">
        <f t="shared" si="159"/>
        <v>0</v>
      </c>
      <c r="AE199" s="117">
        <f t="shared" si="143"/>
        <v>0</v>
      </c>
      <c r="AF199" s="118">
        <f t="shared" si="161"/>
        <v>0</v>
      </c>
      <c r="AG199" s="119">
        <v>0</v>
      </c>
      <c r="AH199" s="119">
        <f t="shared" si="162"/>
        <v>0</v>
      </c>
      <c r="AI199" s="117">
        <f t="shared" si="163"/>
        <v>0</v>
      </c>
      <c r="AJ199" s="120">
        <f t="shared" si="164"/>
        <v>0</v>
      </c>
      <c r="AM199" s="77" t="str">
        <f t="shared" si="165"/>
        <v/>
      </c>
      <c r="AO199" s="121">
        <f t="shared" si="134"/>
        <v>0</v>
      </c>
    </row>
    <row r="200" spans="2:41" ht="15" hidden="1" customHeight="1">
      <c r="B200" s="209">
        <v>13694</v>
      </c>
      <c r="C200" s="195" t="s">
        <v>264</v>
      </c>
      <c r="D200" s="196"/>
      <c r="E200" s="197"/>
      <c r="F200" s="198"/>
      <c r="G200" s="199" t="s">
        <v>265</v>
      </c>
      <c r="H200" s="200" t="s">
        <v>82</v>
      </c>
      <c r="I200" s="201"/>
      <c r="J200" s="207">
        <v>30688.26</v>
      </c>
      <c r="K200" s="114">
        <f t="shared" si="150"/>
        <v>0</v>
      </c>
      <c r="L200" s="115">
        <f>('[2]07-171 Capilla'!L200+'[2]07-106 Carbonel'!L200+'[2]07-382 Brasil'!L200+'[2]07-408 Porvenir'!L200)</f>
        <v>0</v>
      </c>
      <c r="M200" s="116">
        <f t="shared" si="151"/>
        <v>0</v>
      </c>
      <c r="N200" s="203"/>
      <c r="O200" s="116">
        <f t="shared" si="166"/>
        <v>0</v>
      </c>
      <c r="P200" s="113">
        <f t="shared" si="152"/>
        <v>0</v>
      </c>
      <c r="Q200" s="117">
        <f>('[2]07-171 Capilla'!Q200+'[2]07-106 Carbonel'!Q200+'[2]07-382 Brasil'!Q200+'[2]07-408 Porvenir'!Q200)</f>
        <v>0</v>
      </c>
      <c r="R200" s="118">
        <f t="shared" si="153"/>
        <v>0</v>
      </c>
      <c r="S200" s="117">
        <f>('[2]07-171 Capilla'!S200+'[2]07-106 Carbonel'!S200+'[2]07-382 Brasil'!S200+'[2]07-408 Porvenir'!S200)</f>
        <v>0</v>
      </c>
      <c r="T200" s="118">
        <f t="shared" si="154"/>
        <v>0</v>
      </c>
      <c r="U200" s="117">
        <f>('[2]07-171 Capilla'!U200+'[2]07-106 Carbonel'!U200+'[2]07-382 Brasil'!U200+'[2]07-408 Porvenir'!U200)</f>
        <v>0</v>
      </c>
      <c r="V200" s="118">
        <f t="shared" si="155"/>
        <v>0</v>
      </c>
      <c r="W200" s="117">
        <f>('[2]07-171 Capilla'!W200+'[2]07-106 Carbonel'!W200+'[2]07-382 Brasil'!W200+'[2]07-408 Porvenir'!W200)</f>
        <v>0</v>
      </c>
      <c r="X200" s="118">
        <f t="shared" si="156"/>
        <v>0</v>
      </c>
      <c r="Y200" s="117">
        <f>('[2]07-171 Capilla'!Y200+'[2]07-106 Carbonel'!Y200+'[2]07-382 Brasil'!Y200+'[2]07-408 Porvenir'!Y200)</f>
        <v>0</v>
      </c>
      <c r="Z200" s="118">
        <f t="shared" si="157"/>
        <v>0</v>
      </c>
      <c r="AA200" s="117">
        <f>('[2]07-171 Capilla'!AA200+'[2]07-106 Carbonel'!AA200+'[2]07-382 Brasil'!AA200+'[2]07-408 Porvenir'!AA200)</f>
        <v>0</v>
      </c>
      <c r="AB200" s="118">
        <f t="shared" si="158"/>
        <v>0</v>
      </c>
      <c r="AC200" s="117">
        <f>('[2]07-171 Capilla'!AC200+'[2]07-106 Carbonel'!AC200+'[2]07-382 Brasil'!AC200+'[2]07-408 Porvenir'!AC200)</f>
        <v>0</v>
      </c>
      <c r="AD200" s="118">
        <f t="shared" si="159"/>
        <v>0</v>
      </c>
      <c r="AE200" s="117">
        <f t="shared" si="143"/>
        <v>0</v>
      </c>
      <c r="AF200" s="118">
        <f t="shared" si="161"/>
        <v>0</v>
      </c>
      <c r="AG200" s="119">
        <v>0</v>
      </c>
      <c r="AH200" s="119">
        <f t="shared" si="162"/>
        <v>0</v>
      </c>
      <c r="AI200" s="117">
        <f t="shared" si="163"/>
        <v>0</v>
      </c>
      <c r="AJ200" s="120">
        <f t="shared" si="164"/>
        <v>0</v>
      </c>
      <c r="AM200" s="77" t="str">
        <f t="shared" si="165"/>
        <v/>
      </c>
      <c r="AO200" s="121">
        <f t="shared" si="134"/>
        <v>0</v>
      </c>
    </row>
    <row r="201" spans="2:41" ht="15" hidden="1" customHeight="1">
      <c r="B201" s="209">
        <v>11915</v>
      </c>
      <c r="C201" s="195" t="s">
        <v>266</v>
      </c>
      <c r="D201" s="196"/>
      <c r="E201" s="197"/>
      <c r="F201" s="198"/>
      <c r="G201" s="199" t="s">
        <v>267</v>
      </c>
      <c r="H201" s="200" t="s">
        <v>73</v>
      </c>
      <c r="I201" s="201"/>
      <c r="J201" s="207">
        <v>77572.95</v>
      </c>
      <c r="K201" s="114">
        <f t="shared" si="150"/>
        <v>0</v>
      </c>
      <c r="L201" s="115">
        <f>('[2]07-171 Capilla'!L201+'[2]07-106 Carbonel'!L201+'[2]07-382 Brasil'!L201+'[2]07-408 Porvenir'!L201)</f>
        <v>0</v>
      </c>
      <c r="M201" s="116">
        <f t="shared" si="151"/>
        <v>0</v>
      </c>
      <c r="N201" s="203"/>
      <c r="O201" s="116">
        <f t="shared" si="166"/>
        <v>0</v>
      </c>
      <c r="P201" s="113">
        <f t="shared" si="152"/>
        <v>0</v>
      </c>
      <c r="Q201" s="117">
        <f>('[2]07-171 Capilla'!Q201+'[2]07-106 Carbonel'!Q201+'[2]07-382 Brasil'!Q201+'[2]07-408 Porvenir'!Q201)</f>
        <v>0</v>
      </c>
      <c r="R201" s="118">
        <f t="shared" si="153"/>
        <v>0</v>
      </c>
      <c r="S201" s="117">
        <f>('[2]07-171 Capilla'!S201+'[2]07-106 Carbonel'!S201+'[2]07-382 Brasil'!S201+'[2]07-408 Porvenir'!S201)</f>
        <v>0</v>
      </c>
      <c r="T201" s="118">
        <f t="shared" si="154"/>
        <v>0</v>
      </c>
      <c r="U201" s="117">
        <f>('[2]07-171 Capilla'!U201+'[2]07-106 Carbonel'!U201+'[2]07-382 Brasil'!U201+'[2]07-408 Porvenir'!U201)</f>
        <v>0</v>
      </c>
      <c r="V201" s="118">
        <f t="shared" si="155"/>
        <v>0</v>
      </c>
      <c r="W201" s="117">
        <f>('[2]07-171 Capilla'!W201+'[2]07-106 Carbonel'!W201+'[2]07-382 Brasil'!W201+'[2]07-408 Porvenir'!W201)</f>
        <v>0</v>
      </c>
      <c r="X201" s="118">
        <f t="shared" si="156"/>
        <v>0</v>
      </c>
      <c r="Y201" s="117">
        <f>('[2]07-171 Capilla'!Y201+'[2]07-106 Carbonel'!Y201+'[2]07-382 Brasil'!Y201+'[2]07-408 Porvenir'!Y201)</f>
        <v>0</v>
      </c>
      <c r="Z201" s="118">
        <f t="shared" si="157"/>
        <v>0</v>
      </c>
      <c r="AA201" s="117">
        <f>('[2]07-171 Capilla'!AA201+'[2]07-106 Carbonel'!AA201+'[2]07-382 Brasil'!AA201+'[2]07-408 Porvenir'!AA201)</f>
        <v>0</v>
      </c>
      <c r="AB201" s="118">
        <f t="shared" si="158"/>
        <v>0</v>
      </c>
      <c r="AC201" s="117">
        <f>('[2]07-171 Capilla'!AC201+'[2]07-106 Carbonel'!AC201+'[2]07-382 Brasil'!AC201+'[2]07-408 Porvenir'!AC201)</f>
        <v>0</v>
      </c>
      <c r="AD201" s="118">
        <f t="shared" si="159"/>
        <v>0</v>
      </c>
      <c r="AE201" s="117">
        <f t="shared" si="143"/>
        <v>0</v>
      </c>
      <c r="AF201" s="118">
        <f t="shared" si="161"/>
        <v>0</v>
      </c>
      <c r="AG201" s="119">
        <v>0</v>
      </c>
      <c r="AH201" s="119">
        <f t="shared" si="162"/>
        <v>0</v>
      </c>
      <c r="AI201" s="117">
        <f t="shared" si="163"/>
        <v>0</v>
      </c>
      <c r="AJ201" s="120">
        <f t="shared" si="164"/>
        <v>0</v>
      </c>
      <c r="AM201" s="77" t="str">
        <f t="shared" si="165"/>
        <v/>
      </c>
      <c r="AO201" s="121">
        <f t="shared" si="134"/>
        <v>0</v>
      </c>
    </row>
    <row r="202" spans="2:41" ht="15" customHeight="1">
      <c r="B202" s="209">
        <v>14517</v>
      </c>
      <c r="C202" s="195" t="s">
        <v>268</v>
      </c>
      <c r="D202" s="196"/>
      <c r="E202" s="197"/>
      <c r="F202" s="198"/>
      <c r="G202" s="199" t="s">
        <v>269</v>
      </c>
      <c r="H202" s="200" t="s">
        <v>82</v>
      </c>
      <c r="I202" s="201"/>
      <c r="J202" s="207">
        <v>462547.27</v>
      </c>
      <c r="K202" s="114">
        <f t="shared" si="150"/>
        <v>0</v>
      </c>
      <c r="L202" s="115">
        <f>('[2]07-171 Capilla'!L202+'[2]07-106 Carbonel'!L202+'[2]07-382 Brasil'!L202+'[2]07-408 Porvenir'!L202)</f>
        <v>26</v>
      </c>
      <c r="M202" s="116">
        <f t="shared" si="151"/>
        <v>26</v>
      </c>
      <c r="N202" s="203"/>
      <c r="O202" s="116">
        <f t="shared" si="166"/>
        <v>26</v>
      </c>
      <c r="P202" s="113">
        <f t="shared" si="152"/>
        <v>12026229</v>
      </c>
      <c r="Q202" s="117">
        <f>('[2]07-171 Capilla'!Q202+'[2]07-106 Carbonel'!Q202+'[2]07-382 Brasil'!Q202+'[2]07-408 Porvenir'!Q202)</f>
        <v>0</v>
      </c>
      <c r="R202" s="118">
        <f t="shared" si="153"/>
        <v>0</v>
      </c>
      <c r="S202" s="117">
        <f>('[2]07-171 Capilla'!S202+'[2]07-106 Carbonel'!S202+'[2]07-382 Brasil'!S202+'[2]07-408 Porvenir'!S202)</f>
        <v>0</v>
      </c>
      <c r="T202" s="118">
        <f t="shared" si="154"/>
        <v>0</v>
      </c>
      <c r="U202" s="117">
        <f>('[2]07-171 Capilla'!U202+'[2]07-106 Carbonel'!U202+'[2]07-382 Brasil'!U202+'[2]07-408 Porvenir'!U202)</f>
        <v>18</v>
      </c>
      <c r="V202" s="118">
        <f t="shared" si="155"/>
        <v>8325851</v>
      </c>
      <c r="W202" s="117">
        <f>('[2]07-171 Capilla'!W202+'[2]07-106 Carbonel'!W202+'[2]07-382 Brasil'!W202+'[2]07-408 Porvenir'!W202)</f>
        <v>8</v>
      </c>
      <c r="X202" s="118">
        <f t="shared" si="156"/>
        <v>3700378</v>
      </c>
      <c r="Y202" s="117">
        <f>('[2]07-171 Capilla'!Y202+'[2]07-106 Carbonel'!Y202+'[2]07-382 Brasil'!Y202+'[2]07-408 Porvenir'!Y202)</f>
        <v>0</v>
      </c>
      <c r="Z202" s="118">
        <f t="shared" si="157"/>
        <v>0</v>
      </c>
      <c r="AA202" s="117">
        <f>('[2]07-171 Capilla'!AA202+'[2]07-106 Carbonel'!AA202+'[2]07-382 Brasil'!AA202+'[2]07-408 Porvenir'!AA202)</f>
        <v>0</v>
      </c>
      <c r="AB202" s="118">
        <f t="shared" si="158"/>
        <v>0</v>
      </c>
      <c r="AC202" s="117">
        <f>('[2]07-171 Capilla'!AC202+'[2]07-106 Carbonel'!AC202+'[2]07-382 Brasil'!AC202+'[2]07-408 Porvenir'!AC202)</f>
        <v>0</v>
      </c>
      <c r="AD202" s="118">
        <f t="shared" si="159"/>
        <v>0</v>
      </c>
      <c r="AE202" s="117">
        <f t="shared" si="143"/>
        <v>26</v>
      </c>
      <c r="AF202" s="118">
        <f t="shared" si="161"/>
        <v>12026229</v>
      </c>
      <c r="AG202" s="119">
        <v>0</v>
      </c>
      <c r="AH202" s="119">
        <f t="shared" si="162"/>
        <v>2.8999999999999998E-3</v>
      </c>
      <c r="AI202" s="117">
        <f t="shared" si="163"/>
        <v>0</v>
      </c>
      <c r="AJ202" s="120">
        <f t="shared" si="164"/>
        <v>0</v>
      </c>
      <c r="AM202" s="77">
        <f t="shared" si="165"/>
        <v>12026229</v>
      </c>
      <c r="AO202" s="121"/>
    </row>
    <row r="203" spans="2:41" ht="15" hidden="1" customHeight="1">
      <c r="B203" s="209">
        <v>14692</v>
      </c>
      <c r="C203" s="195" t="s">
        <v>270</v>
      </c>
      <c r="D203" s="196"/>
      <c r="E203" s="197"/>
      <c r="F203" s="198"/>
      <c r="G203" s="199" t="s">
        <v>271</v>
      </c>
      <c r="H203" s="200" t="s">
        <v>82</v>
      </c>
      <c r="I203" s="201"/>
      <c r="J203" s="207">
        <v>175703.18</v>
      </c>
      <c r="K203" s="114">
        <f t="shared" si="150"/>
        <v>0</v>
      </c>
      <c r="L203" s="115">
        <f>('[2]07-171 Capilla'!L203+'[2]07-106 Carbonel'!L203+'[2]07-382 Brasil'!L203+'[2]07-408 Porvenir'!L203)</f>
        <v>0</v>
      </c>
      <c r="M203" s="116">
        <f t="shared" si="151"/>
        <v>0</v>
      </c>
      <c r="N203" s="203"/>
      <c r="O203" s="116">
        <f t="shared" si="166"/>
        <v>0</v>
      </c>
      <c r="P203" s="113">
        <f t="shared" si="152"/>
        <v>0</v>
      </c>
      <c r="Q203" s="117">
        <f>('[2]07-171 Capilla'!Q203+'[2]07-106 Carbonel'!Q203+'[2]07-382 Brasil'!Q203+'[2]07-408 Porvenir'!Q203)</f>
        <v>0</v>
      </c>
      <c r="R203" s="118">
        <f t="shared" si="153"/>
        <v>0</v>
      </c>
      <c r="S203" s="117">
        <f>('[2]07-171 Capilla'!S203+'[2]07-106 Carbonel'!S203+'[2]07-382 Brasil'!S203+'[2]07-408 Porvenir'!S203)</f>
        <v>0</v>
      </c>
      <c r="T203" s="118">
        <f t="shared" si="154"/>
        <v>0</v>
      </c>
      <c r="U203" s="117">
        <f>('[2]07-171 Capilla'!U203+'[2]07-106 Carbonel'!U203+'[2]07-382 Brasil'!U203+'[2]07-408 Porvenir'!U203)</f>
        <v>0</v>
      </c>
      <c r="V203" s="118">
        <f t="shared" si="155"/>
        <v>0</v>
      </c>
      <c r="W203" s="117">
        <f>('[2]07-171 Capilla'!W203+'[2]07-106 Carbonel'!W203+'[2]07-382 Brasil'!W203+'[2]07-408 Porvenir'!W203)</f>
        <v>0</v>
      </c>
      <c r="X203" s="118">
        <f t="shared" si="156"/>
        <v>0</v>
      </c>
      <c r="Y203" s="117">
        <f>('[2]07-171 Capilla'!Y203+'[2]07-106 Carbonel'!Y203+'[2]07-382 Brasil'!Y203+'[2]07-408 Porvenir'!Y203)</f>
        <v>0</v>
      </c>
      <c r="Z203" s="118">
        <f t="shared" si="157"/>
        <v>0</v>
      </c>
      <c r="AA203" s="117">
        <f>('[2]07-171 Capilla'!AA203+'[2]07-106 Carbonel'!AA203+'[2]07-382 Brasil'!AA203+'[2]07-408 Porvenir'!AA203)</f>
        <v>0</v>
      </c>
      <c r="AB203" s="118">
        <f t="shared" si="158"/>
        <v>0</v>
      </c>
      <c r="AC203" s="117">
        <f>('[2]07-171 Capilla'!AC203+'[2]07-106 Carbonel'!AC203+'[2]07-382 Brasil'!AC203+'[2]07-408 Porvenir'!AC203)</f>
        <v>0</v>
      </c>
      <c r="AD203" s="118">
        <f t="shared" si="159"/>
        <v>0</v>
      </c>
      <c r="AE203" s="117">
        <f t="shared" si="143"/>
        <v>0</v>
      </c>
      <c r="AF203" s="118">
        <f t="shared" si="161"/>
        <v>0</v>
      </c>
      <c r="AG203" s="119">
        <v>0</v>
      </c>
      <c r="AH203" s="119">
        <f t="shared" si="162"/>
        <v>0</v>
      </c>
      <c r="AI203" s="117">
        <f t="shared" si="163"/>
        <v>0</v>
      </c>
      <c r="AJ203" s="120">
        <f t="shared" si="164"/>
        <v>0</v>
      </c>
      <c r="AM203" s="77" t="str">
        <f t="shared" si="165"/>
        <v/>
      </c>
      <c r="AO203" s="121">
        <f t="shared" si="134"/>
        <v>0</v>
      </c>
    </row>
    <row r="204" spans="2:41" ht="15" customHeight="1">
      <c r="B204" s="209">
        <v>16800</v>
      </c>
      <c r="C204" s="195" t="s">
        <v>272</v>
      </c>
      <c r="D204" s="196"/>
      <c r="E204" s="197"/>
      <c r="F204" s="198"/>
      <c r="G204" s="199" t="s">
        <v>273</v>
      </c>
      <c r="H204" s="200" t="s">
        <v>82</v>
      </c>
      <c r="I204" s="201"/>
      <c r="J204" s="207">
        <v>24363688.010000002</v>
      </c>
      <c r="K204" s="114">
        <f t="shared" si="150"/>
        <v>0</v>
      </c>
      <c r="L204" s="115">
        <f>('[2]07-171 Capilla'!L204+'[2]07-106 Carbonel'!L204+'[2]07-382 Brasil'!L204+'[2]07-408 Porvenir'!L204)</f>
        <v>1</v>
      </c>
      <c r="M204" s="116">
        <f t="shared" si="151"/>
        <v>1</v>
      </c>
      <c r="N204" s="203"/>
      <c r="O204" s="116">
        <f t="shared" si="166"/>
        <v>1</v>
      </c>
      <c r="P204" s="113">
        <f t="shared" si="152"/>
        <v>24363688</v>
      </c>
      <c r="Q204" s="117">
        <f>('[2]07-171 Capilla'!Q204+'[2]07-106 Carbonel'!Q204+'[2]07-382 Brasil'!Q204+'[2]07-408 Porvenir'!Q204)</f>
        <v>0</v>
      </c>
      <c r="R204" s="118">
        <f t="shared" si="153"/>
        <v>0</v>
      </c>
      <c r="S204" s="117">
        <f>('[2]07-171 Capilla'!S204+'[2]07-106 Carbonel'!S204+'[2]07-382 Brasil'!S204+'[2]07-408 Porvenir'!S204)</f>
        <v>0</v>
      </c>
      <c r="T204" s="118">
        <f t="shared" si="154"/>
        <v>0</v>
      </c>
      <c r="U204" s="117">
        <f>('[2]07-171 Capilla'!U204+'[2]07-106 Carbonel'!U204+'[2]07-382 Brasil'!U204+'[2]07-408 Porvenir'!U204)</f>
        <v>0</v>
      </c>
      <c r="V204" s="118">
        <f t="shared" si="155"/>
        <v>0</v>
      </c>
      <c r="W204" s="117">
        <f>('[2]07-171 Capilla'!W204+'[2]07-106 Carbonel'!W204+'[2]07-382 Brasil'!W204+'[2]07-408 Porvenir'!W204)</f>
        <v>0</v>
      </c>
      <c r="X204" s="118">
        <f t="shared" si="156"/>
        <v>0</v>
      </c>
      <c r="Y204" s="117">
        <f>('[2]07-171 Capilla'!Y204+'[2]07-106 Carbonel'!Y204+'[2]07-382 Brasil'!Y204+'[2]07-408 Porvenir'!Y204)</f>
        <v>0</v>
      </c>
      <c r="Z204" s="118">
        <f t="shared" si="157"/>
        <v>0</v>
      </c>
      <c r="AA204" s="117">
        <f>('[2]07-171 Capilla'!AA204+'[2]07-106 Carbonel'!AA204+'[2]07-382 Brasil'!AA204+'[2]07-408 Porvenir'!AA204)</f>
        <v>1</v>
      </c>
      <c r="AB204" s="118">
        <f t="shared" si="158"/>
        <v>24363688</v>
      </c>
      <c r="AC204" s="117">
        <f>('[2]07-171 Capilla'!AC204+'[2]07-106 Carbonel'!AC204+'[2]07-382 Brasil'!AC204+'[2]07-408 Porvenir'!AC204)</f>
        <v>0</v>
      </c>
      <c r="AD204" s="118">
        <f t="shared" si="159"/>
        <v>0</v>
      </c>
      <c r="AE204" s="117">
        <f t="shared" si="143"/>
        <v>1</v>
      </c>
      <c r="AF204" s="118">
        <f t="shared" si="161"/>
        <v>24363688</v>
      </c>
      <c r="AG204" s="119">
        <v>0</v>
      </c>
      <c r="AH204" s="119">
        <f t="shared" si="162"/>
        <v>5.8999999999999999E-3</v>
      </c>
      <c r="AI204" s="117">
        <f t="shared" si="163"/>
        <v>0</v>
      </c>
      <c r="AJ204" s="120">
        <f t="shared" si="164"/>
        <v>0</v>
      </c>
      <c r="AM204" s="77">
        <f t="shared" si="165"/>
        <v>24363688</v>
      </c>
      <c r="AO204" s="121"/>
    </row>
    <row r="205" spans="2:41" ht="15" customHeight="1">
      <c r="B205" s="206">
        <v>16072</v>
      </c>
      <c r="C205" s="195" t="s">
        <v>274</v>
      </c>
      <c r="D205" s="196"/>
      <c r="E205" s="197"/>
      <c r="F205" s="198"/>
      <c r="G205" s="199" t="s">
        <v>275</v>
      </c>
      <c r="H205" s="200" t="s">
        <v>82</v>
      </c>
      <c r="I205" s="201"/>
      <c r="J205" s="207">
        <v>1932276.05</v>
      </c>
      <c r="K205" s="114">
        <f t="shared" si="150"/>
        <v>0</v>
      </c>
      <c r="L205" s="115">
        <f>('[2]07-171 Capilla'!L205+'[2]07-106 Carbonel'!L205+'[2]07-382 Brasil'!L205+'[2]07-408 Porvenir'!L205)</f>
        <v>2</v>
      </c>
      <c r="M205" s="116">
        <f t="shared" si="151"/>
        <v>2</v>
      </c>
      <c r="N205" s="203"/>
      <c r="O205" s="116">
        <f t="shared" si="166"/>
        <v>2</v>
      </c>
      <c r="P205" s="113">
        <f t="shared" si="152"/>
        <v>3864552</v>
      </c>
      <c r="Q205" s="117">
        <f>('[2]07-171 Capilla'!Q205+'[2]07-106 Carbonel'!Q205+'[2]07-382 Brasil'!Q205+'[2]07-408 Porvenir'!Q205)</f>
        <v>0</v>
      </c>
      <c r="R205" s="118">
        <f t="shared" si="153"/>
        <v>0</v>
      </c>
      <c r="S205" s="117">
        <f>('[2]07-171 Capilla'!S205+'[2]07-106 Carbonel'!S205+'[2]07-382 Brasil'!S205+'[2]07-408 Porvenir'!S205)</f>
        <v>0</v>
      </c>
      <c r="T205" s="118">
        <f t="shared" si="154"/>
        <v>0</v>
      </c>
      <c r="U205" s="117">
        <f>('[2]07-171 Capilla'!U205+'[2]07-106 Carbonel'!U205+'[2]07-382 Brasil'!U205+'[2]07-408 Porvenir'!U205)</f>
        <v>0</v>
      </c>
      <c r="V205" s="118">
        <f t="shared" si="155"/>
        <v>0</v>
      </c>
      <c r="W205" s="117">
        <f>('[2]07-171 Capilla'!W205+'[2]07-106 Carbonel'!W205+'[2]07-382 Brasil'!W205+'[2]07-408 Porvenir'!W205)</f>
        <v>0</v>
      </c>
      <c r="X205" s="118">
        <f t="shared" si="156"/>
        <v>0</v>
      </c>
      <c r="Y205" s="117">
        <f>('[2]07-171 Capilla'!Y205+'[2]07-106 Carbonel'!Y205+'[2]07-382 Brasil'!Y205+'[2]07-408 Porvenir'!Y205)</f>
        <v>2</v>
      </c>
      <c r="Z205" s="118">
        <f t="shared" si="157"/>
        <v>3864552</v>
      </c>
      <c r="AA205" s="117">
        <f>('[2]07-171 Capilla'!AA205+'[2]07-106 Carbonel'!AA205+'[2]07-382 Brasil'!AA205+'[2]07-408 Porvenir'!AA205)</f>
        <v>0</v>
      </c>
      <c r="AB205" s="118">
        <f t="shared" si="158"/>
        <v>0</v>
      </c>
      <c r="AC205" s="117">
        <f>('[2]07-171 Capilla'!AC205+'[2]07-106 Carbonel'!AC205+'[2]07-382 Brasil'!AC205+'[2]07-408 Porvenir'!AC205)</f>
        <v>0</v>
      </c>
      <c r="AD205" s="118">
        <f t="shared" si="159"/>
        <v>0</v>
      </c>
      <c r="AE205" s="117">
        <f t="shared" si="143"/>
        <v>2</v>
      </c>
      <c r="AF205" s="118">
        <f t="shared" si="161"/>
        <v>3864552</v>
      </c>
      <c r="AG205" s="119">
        <v>0</v>
      </c>
      <c r="AH205" s="119">
        <f t="shared" si="162"/>
        <v>8.9999999999999998E-4</v>
      </c>
      <c r="AI205" s="117">
        <f t="shared" si="163"/>
        <v>0</v>
      </c>
      <c r="AJ205" s="120">
        <f t="shared" si="164"/>
        <v>0</v>
      </c>
      <c r="AM205" s="77">
        <f t="shared" si="165"/>
        <v>3864552</v>
      </c>
      <c r="AO205" s="121"/>
    </row>
    <row r="206" spans="2:41" ht="39" customHeight="1">
      <c r="B206" s="210" t="s">
        <v>276</v>
      </c>
      <c r="C206" s="195" t="s">
        <v>277</v>
      </c>
      <c r="D206" s="196"/>
      <c r="E206" s="197"/>
      <c r="F206" s="198"/>
      <c r="G206" s="199" t="s">
        <v>278</v>
      </c>
      <c r="H206" s="200" t="s">
        <v>73</v>
      </c>
      <c r="I206" s="201"/>
      <c r="J206" s="205">
        <v>39108</v>
      </c>
      <c r="K206" s="114">
        <f t="shared" si="150"/>
        <v>0</v>
      </c>
      <c r="L206" s="115">
        <f>('[2]07-171 Capilla'!L206+'[2]07-106 Carbonel'!L206+'[2]07-382 Brasil'!L206+'[2]07-408 Porvenir'!L206)</f>
        <v>72.47999999999999</v>
      </c>
      <c r="M206" s="116">
        <f t="shared" si="151"/>
        <v>72.47999999999999</v>
      </c>
      <c r="N206" s="203"/>
      <c r="O206" s="116">
        <f t="shared" si="166"/>
        <v>72.47999999999999</v>
      </c>
      <c r="P206" s="113">
        <f t="shared" si="152"/>
        <v>2834548</v>
      </c>
      <c r="Q206" s="117">
        <f>('[2]07-171 Capilla'!Q206+'[2]07-106 Carbonel'!Q206+'[2]07-382 Brasil'!Q206+'[2]07-408 Porvenir'!Q206)</f>
        <v>0</v>
      </c>
      <c r="R206" s="118">
        <f t="shared" si="153"/>
        <v>0</v>
      </c>
      <c r="S206" s="117">
        <f>('[2]07-171 Capilla'!S206+'[2]07-106 Carbonel'!S206+'[2]07-382 Brasil'!S206+'[2]07-408 Porvenir'!S206)</f>
        <v>0</v>
      </c>
      <c r="T206" s="118">
        <f t="shared" si="154"/>
        <v>0</v>
      </c>
      <c r="U206" s="117">
        <f>('[2]07-171 Capilla'!U206+'[2]07-106 Carbonel'!U206+'[2]07-382 Brasil'!U206+'[2]07-408 Porvenir'!U206)</f>
        <v>0</v>
      </c>
      <c r="V206" s="118">
        <f t="shared" si="155"/>
        <v>0</v>
      </c>
      <c r="W206" s="117">
        <f>('[2]07-171 Capilla'!W206+'[2]07-106 Carbonel'!W206+'[2]07-382 Brasil'!W206+'[2]07-408 Porvenir'!W206)</f>
        <v>0</v>
      </c>
      <c r="X206" s="118">
        <f t="shared" si="156"/>
        <v>0</v>
      </c>
      <c r="Y206" s="117">
        <f>('[2]07-171 Capilla'!Y206+'[2]07-106 Carbonel'!Y206+'[2]07-382 Brasil'!Y206+'[2]07-408 Porvenir'!Y206)</f>
        <v>39.799999999999997</v>
      </c>
      <c r="Z206" s="118">
        <f t="shared" si="157"/>
        <v>1556498</v>
      </c>
      <c r="AA206" s="117">
        <f>('[2]07-171 Capilla'!AA206+'[2]07-106 Carbonel'!AA206+'[2]07-382 Brasil'!AA206+'[2]07-408 Porvenir'!AA206)</f>
        <v>32.68</v>
      </c>
      <c r="AB206" s="118">
        <f t="shared" si="158"/>
        <v>1278049</v>
      </c>
      <c r="AC206" s="117">
        <f>('[2]07-171 Capilla'!AC206+'[2]07-106 Carbonel'!AC206+'[2]07-382 Brasil'!AC206+'[2]07-408 Porvenir'!AC206)</f>
        <v>0</v>
      </c>
      <c r="AD206" s="118">
        <f t="shared" si="159"/>
        <v>0</v>
      </c>
      <c r="AE206" s="117">
        <f t="shared" si="143"/>
        <v>72.47999999999999</v>
      </c>
      <c r="AF206" s="118">
        <f t="shared" si="161"/>
        <v>2834548</v>
      </c>
      <c r="AG206" s="119">
        <v>0</v>
      </c>
      <c r="AH206" s="119">
        <f t="shared" si="162"/>
        <v>6.9999999999999999E-4</v>
      </c>
      <c r="AI206" s="117">
        <f t="shared" si="163"/>
        <v>0</v>
      </c>
      <c r="AJ206" s="120">
        <f t="shared" si="164"/>
        <v>0</v>
      </c>
      <c r="AM206" s="77">
        <f t="shared" si="165"/>
        <v>2834548</v>
      </c>
      <c r="AO206" s="121"/>
    </row>
    <row r="207" spans="2:41" ht="48" customHeight="1">
      <c r="B207" s="210" t="s">
        <v>279</v>
      </c>
      <c r="C207" s="195" t="s">
        <v>280</v>
      </c>
      <c r="D207" s="196"/>
      <c r="E207" s="197"/>
      <c r="F207" s="198"/>
      <c r="G207" s="199" t="s">
        <v>281</v>
      </c>
      <c r="H207" s="200" t="s">
        <v>70</v>
      </c>
      <c r="I207" s="201"/>
      <c r="J207" s="205">
        <v>202636</v>
      </c>
      <c r="K207" s="114">
        <f t="shared" si="150"/>
        <v>0</v>
      </c>
      <c r="L207" s="115">
        <f>('[2]07-171 Capilla'!L207+'[2]07-106 Carbonel'!L207+'[2]07-382 Brasil'!L207+'[2]07-408 Porvenir'!L207)</f>
        <v>787.93000000000006</v>
      </c>
      <c r="M207" s="116">
        <f t="shared" si="151"/>
        <v>787.93000000000006</v>
      </c>
      <c r="N207" s="203"/>
      <c r="O207" s="116">
        <f t="shared" si="166"/>
        <v>787.93000000000006</v>
      </c>
      <c r="P207" s="113">
        <f t="shared" si="152"/>
        <v>159662983</v>
      </c>
      <c r="Q207" s="117">
        <f>('[2]07-171 Capilla'!Q207+'[2]07-106 Carbonel'!Q207+'[2]07-382 Brasil'!Q207+'[2]07-408 Porvenir'!Q207)</f>
        <v>0</v>
      </c>
      <c r="R207" s="118">
        <f t="shared" si="153"/>
        <v>0</v>
      </c>
      <c r="S207" s="117">
        <f>('[2]07-171 Capilla'!S207+'[2]07-106 Carbonel'!S207+'[2]07-382 Brasil'!S207+'[2]07-408 Porvenir'!S207)</f>
        <v>0</v>
      </c>
      <c r="T207" s="118">
        <f t="shared" si="154"/>
        <v>0</v>
      </c>
      <c r="U207" s="117">
        <f>('[2]07-171 Capilla'!U207+'[2]07-106 Carbonel'!U207+'[2]07-382 Brasil'!U207+'[2]07-408 Porvenir'!U207)</f>
        <v>0</v>
      </c>
      <c r="V207" s="118">
        <f t="shared" si="155"/>
        <v>0</v>
      </c>
      <c r="W207" s="117">
        <f>('[2]07-171 Capilla'!W207+'[2]07-106 Carbonel'!W207+'[2]07-382 Brasil'!W207+'[2]07-408 Porvenir'!W207)</f>
        <v>304.45999999999998</v>
      </c>
      <c r="X207" s="118">
        <f t="shared" si="156"/>
        <v>61694557</v>
      </c>
      <c r="Y207" s="117">
        <f>('[2]07-171 Capilla'!Y207+'[2]07-106 Carbonel'!Y207+'[2]07-382 Brasil'!Y207+'[2]07-408 Porvenir'!Y207)</f>
        <v>33.83</v>
      </c>
      <c r="Z207" s="118">
        <f t="shared" si="157"/>
        <v>6855176</v>
      </c>
      <c r="AA207" s="117">
        <f>('[2]07-171 Capilla'!AA207+'[2]07-106 Carbonel'!AA207+'[2]07-382 Brasil'!AA207+'[2]07-408 Porvenir'!AA207)</f>
        <v>120.02</v>
      </c>
      <c r="AB207" s="118">
        <f t="shared" si="158"/>
        <v>24320373</v>
      </c>
      <c r="AC207" s="117">
        <f>('[2]07-171 Capilla'!AC207+'[2]07-106 Carbonel'!AC207+'[2]07-382 Brasil'!AC207+'[2]07-408 Porvenir'!AC207)</f>
        <v>0</v>
      </c>
      <c r="AD207" s="118">
        <f t="shared" si="159"/>
        <v>0</v>
      </c>
      <c r="AE207" s="117">
        <f t="shared" si="143"/>
        <v>458.30999999999995</v>
      </c>
      <c r="AF207" s="118">
        <f t="shared" si="161"/>
        <v>92870105</v>
      </c>
      <c r="AG207" s="119">
        <v>0</v>
      </c>
      <c r="AH207" s="119">
        <f t="shared" si="162"/>
        <v>2.23E-2</v>
      </c>
      <c r="AI207" s="117">
        <f t="shared" si="163"/>
        <v>329.62000000000012</v>
      </c>
      <c r="AJ207" s="120">
        <f t="shared" si="164"/>
        <v>66792878</v>
      </c>
      <c r="AM207" s="77">
        <f t="shared" si="165"/>
        <v>92870105</v>
      </c>
      <c r="AO207" s="121"/>
    </row>
    <row r="208" spans="2:41" ht="23.25" customHeight="1">
      <c r="B208" s="210" t="s">
        <v>282</v>
      </c>
      <c r="C208" s="195" t="s">
        <v>283</v>
      </c>
      <c r="D208" s="196"/>
      <c r="E208" s="197"/>
      <c r="F208" s="198"/>
      <c r="G208" s="199" t="s">
        <v>284</v>
      </c>
      <c r="H208" s="200" t="s">
        <v>82</v>
      </c>
      <c r="I208" s="201"/>
      <c r="J208" s="205">
        <v>291867</v>
      </c>
      <c r="K208" s="114">
        <f t="shared" si="150"/>
        <v>0</v>
      </c>
      <c r="L208" s="115">
        <f>('[2]07-171 Capilla'!L208+'[2]07-106 Carbonel'!L208+'[2]07-382 Brasil'!L208+'[2]07-408 Porvenir'!L208)</f>
        <v>13</v>
      </c>
      <c r="M208" s="116">
        <f t="shared" si="151"/>
        <v>13</v>
      </c>
      <c r="N208" s="203"/>
      <c r="O208" s="116">
        <f t="shared" si="166"/>
        <v>13</v>
      </c>
      <c r="P208" s="113">
        <f t="shared" si="152"/>
        <v>3794271</v>
      </c>
      <c r="Q208" s="117">
        <f>('[2]07-171 Capilla'!Q208+'[2]07-106 Carbonel'!Q208+'[2]07-382 Brasil'!Q208+'[2]07-408 Porvenir'!Q208)</f>
        <v>0</v>
      </c>
      <c r="R208" s="118">
        <f t="shared" si="153"/>
        <v>0</v>
      </c>
      <c r="S208" s="117">
        <f>('[2]07-171 Capilla'!S208+'[2]07-106 Carbonel'!S208+'[2]07-382 Brasil'!S208+'[2]07-408 Porvenir'!S208)</f>
        <v>0</v>
      </c>
      <c r="T208" s="118">
        <f t="shared" si="154"/>
        <v>0</v>
      </c>
      <c r="U208" s="117">
        <f>('[2]07-171 Capilla'!U208+'[2]07-106 Carbonel'!U208+'[2]07-382 Brasil'!U208+'[2]07-408 Porvenir'!U208)</f>
        <v>0</v>
      </c>
      <c r="V208" s="118">
        <f t="shared" si="155"/>
        <v>0</v>
      </c>
      <c r="W208" s="117">
        <f>('[2]07-171 Capilla'!W208+'[2]07-106 Carbonel'!W208+'[2]07-382 Brasil'!W208+'[2]07-408 Porvenir'!W208)</f>
        <v>0</v>
      </c>
      <c r="X208" s="118">
        <f t="shared" si="156"/>
        <v>0</v>
      </c>
      <c r="Y208" s="117">
        <f>('[2]07-171 Capilla'!Y208+'[2]07-106 Carbonel'!Y208+'[2]07-382 Brasil'!Y208+'[2]07-408 Porvenir'!Y208)</f>
        <v>13</v>
      </c>
      <c r="Z208" s="118">
        <f t="shared" si="157"/>
        <v>3794271</v>
      </c>
      <c r="AA208" s="117">
        <f>('[2]07-171 Capilla'!AA208+'[2]07-106 Carbonel'!AA208+'[2]07-382 Brasil'!AA208+'[2]07-408 Porvenir'!AA208)</f>
        <v>0</v>
      </c>
      <c r="AB208" s="118">
        <f t="shared" si="158"/>
        <v>0</v>
      </c>
      <c r="AC208" s="117">
        <f>('[2]07-171 Capilla'!AC208+'[2]07-106 Carbonel'!AC208+'[2]07-382 Brasil'!AC208+'[2]07-408 Porvenir'!AC208)</f>
        <v>0</v>
      </c>
      <c r="AD208" s="118">
        <f t="shared" si="159"/>
        <v>0</v>
      </c>
      <c r="AE208" s="117">
        <f t="shared" si="143"/>
        <v>13</v>
      </c>
      <c r="AF208" s="118">
        <f t="shared" si="161"/>
        <v>3794271</v>
      </c>
      <c r="AG208" s="119">
        <v>0</v>
      </c>
      <c r="AH208" s="119">
        <f t="shared" si="162"/>
        <v>8.9999999999999998E-4</v>
      </c>
      <c r="AI208" s="117">
        <f t="shared" si="163"/>
        <v>0</v>
      </c>
      <c r="AJ208" s="120">
        <f t="shared" si="164"/>
        <v>0</v>
      </c>
      <c r="AM208" s="77">
        <f t="shared" si="165"/>
        <v>3794271</v>
      </c>
      <c r="AO208" s="121"/>
    </row>
    <row r="209" spans="2:41" ht="24.75" customHeight="1">
      <c r="B209" s="206"/>
      <c r="C209" s="195" t="s">
        <v>285</v>
      </c>
      <c r="D209" s="196"/>
      <c r="E209" s="197"/>
      <c r="F209" s="198"/>
      <c r="G209" s="199" t="s">
        <v>286</v>
      </c>
      <c r="H209" s="200" t="s">
        <v>287</v>
      </c>
      <c r="I209" s="201"/>
      <c r="J209" s="205">
        <v>9101680</v>
      </c>
      <c r="K209" s="114">
        <f t="shared" si="150"/>
        <v>0</v>
      </c>
      <c r="L209" s="115">
        <f>('[2]07-171 Capilla'!L209+'[2]07-106 Carbonel'!L209+'[2]07-382 Brasil'!L209+'[2]07-408 Porvenir'!L209)</f>
        <v>2</v>
      </c>
      <c r="M209" s="116">
        <f t="shared" si="151"/>
        <v>2</v>
      </c>
      <c r="N209" s="203"/>
      <c r="O209" s="116">
        <f t="shared" si="166"/>
        <v>2</v>
      </c>
      <c r="P209" s="113">
        <f t="shared" si="152"/>
        <v>18203360</v>
      </c>
      <c r="Q209" s="117">
        <f>('[2]07-171 Capilla'!Q209+'[2]07-106 Carbonel'!Q209+'[2]07-382 Brasil'!Q209+'[2]07-408 Porvenir'!Q209)</f>
        <v>0</v>
      </c>
      <c r="R209" s="118">
        <f t="shared" si="153"/>
        <v>0</v>
      </c>
      <c r="S209" s="117">
        <f>('[2]07-171 Capilla'!S209+'[2]07-106 Carbonel'!S209+'[2]07-382 Brasil'!S209+'[2]07-408 Porvenir'!S209)</f>
        <v>0</v>
      </c>
      <c r="T209" s="118">
        <f t="shared" si="154"/>
        <v>0</v>
      </c>
      <c r="U209" s="117">
        <f>('[2]07-171 Capilla'!U209+'[2]07-106 Carbonel'!U209+'[2]07-382 Brasil'!U209+'[2]07-408 Porvenir'!U209)</f>
        <v>0</v>
      </c>
      <c r="V209" s="118">
        <f t="shared" si="155"/>
        <v>0</v>
      </c>
      <c r="W209" s="117">
        <f>('[2]07-171 Capilla'!W209+'[2]07-106 Carbonel'!W209+'[2]07-382 Brasil'!W209+'[2]07-408 Porvenir'!W209)</f>
        <v>0</v>
      </c>
      <c r="X209" s="118">
        <f t="shared" si="156"/>
        <v>0</v>
      </c>
      <c r="Y209" s="117">
        <f>('[2]07-171 Capilla'!Y209+'[2]07-106 Carbonel'!Y209+'[2]07-382 Brasil'!Y209+'[2]07-408 Porvenir'!Y209)</f>
        <v>0</v>
      </c>
      <c r="Z209" s="118">
        <f t="shared" si="157"/>
        <v>0</v>
      </c>
      <c r="AA209" s="117">
        <f>('[2]07-171 Capilla'!AA209+'[2]07-106 Carbonel'!AA209+'[2]07-382 Brasil'!AA209+'[2]07-408 Porvenir'!AA209)</f>
        <v>2</v>
      </c>
      <c r="AB209" s="118">
        <f t="shared" si="158"/>
        <v>18203360</v>
      </c>
      <c r="AC209" s="117">
        <f>('[2]07-171 Capilla'!AC209+'[2]07-106 Carbonel'!AC209+'[2]07-382 Brasil'!AC209+'[2]07-408 Porvenir'!AC209)</f>
        <v>0</v>
      </c>
      <c r="AD209" s="118">
        <f t="shared" si="159"/>
        <v>0</v>
      </c>
      <c r="AE209" s="117">
        <f t="shared" si="143"/>
        <v>2</v>
      </c>
      <c r="AF209" s="118">
        <f t="shared" si="161"/>
        <v>18203360</v>
      </c>
      <c r="AG209" s="119">
        <v>0</v>
      </c>
      <c r="AH209" s="119">
        <f t="shared" si="162"/>
        <v>4.4000000000000003E-3</v>
      </c>
      <c r="AI209" s="117">
        <f t="shared" si="163"/>
        <v>0</v>
      </c>
      <c r="AJ209" s="120">
        <f t="shared" si="164"/>
        <v>0</v>
      </c>
      <c r="AM209" s="77">
        <f t="shared" si="165"/>
        <v>18203360</v>
      </c>
      <c r="AO209" s="121"/>
    </row>
    <row r="210" spans="2:41" ht="26.25" hidden="1" customHeight="1">
      <c r="B210" s="206"/>
      <c r="C210" s="195" t="s">
        <v>288</v>
      </c>
      <c r="D210" s="196"/>
      <c r="E210" s="197"/>
      <c r="F210" s="198"/>
      <c r="G210" s="199" t="s">
        <v>289</v>
      </c>
      <c r="H210" s="200" t="s">
        <v>287</v>
      </c>
      <c r="I210" s="201"/>
      <c r="J210" s="205">
        <v>10952798</v>
      </c>
      <c r="K210" s="114">
        <f t="shared" si="150"/>
        <v>0</v>
      </c>
      <c r="L210" s="115">
        <f>('[2]07-171 Capilla'!L210+'[2]07-106 Carbonel'!L210+'[2]07-382 Brasil'!L210+'[2]07-408 Porvenir'!L210)</f>
        <v>4</v>
      </c>
      <c r="M210" s="116">
        <f t="shared" si="151"/>
        <v>4</v>
      </c>
      <c r="N210" s="203"/>
      <c r="O210" s="116">
        <f t="shared" si="166"/>
        <v>4</v>
      </c>
      <c r="P210" s="113">
        <f t="shared" si="152"/>
        <v>43811192</v>
      </c>
      <c r="Q210" s="117">
        <f>('[2]07-171 Capilla'!Q210+'[2]07-106 Carbonel'!Q210+'[2]07-382 Brasil'!Q210+'[2]07-408 Porvenir'!Q210)</f>
        <v>0</v>
      </c>
      <c r="R210" s="118">
        <f t="shared" si="153"/>
        <v>0</v>
      </c>
      <c r="S210" s="117">
        <f>('[2]07-171 Capilla'!S210+'[2]07-106 Carbonel'!S210+'[2]07-382 Brasil'!S210+'[2]07-408 Porvenir'!S210)</f>
        <v>0</v>
      </c>
      <c r="T210" s="118">
        <f t="shared" si="154"/>
        <v>0</v>
      </c>
      <c r="U210" s="117">
        <f>('[2]07-171 Capilla'!U210+'[2]07-106 Carbonel'!U210+'[2]07-382 Brasil'!U210+'[2]07-408 Porvenir'!U210)</f>
        <v>0</v>
      </c>
      <c r="V210" s="118">
        <f t="shared" si="155"/>
        <v>0</v>
      </c>
      <c r="W210" s="117">
        <f>('[2]07-171 Capilla'!W210+'[2]07-106 Carbonel'!W210+'[2]07-382 Brasil'!W210+'[2]07-408 Porvenir'!W210)</f>
        <v>0</v>
      </c>
      <c r="X210" s="118">
        <f t="shared" si="156"/>
        <v>0</v>
      </c>
      <c r="Y210" s="117">
        <f>('[2]07-171 Capilla'!Y210+'[2]07-106 Carbonel'!Y210+'[2]07-382 Brasil'!Y210+'[2]07-408 Porvenir'!Y210)</f>
        <v>0</v>
      </c>
      <c r="Z210" s="118">
        <f t="shared" si="157"/>
        <v>0</v>
      </c>
      <c r="AA210" s="117">
        <f>('[2]07-171 Capilla'!AA210+'[2]07-106 Carbonel'!AA210+'[2]07-382 Brasil'!AA210+'[2]07-408 Porvenir'!AA210)</f>
        <v>0</v>
      </c>
      <c r="AB210" s="118">
        <f t="shared" si="158"/>
        <v>0</v>
      </c>
      <c r="AC210" s="117">
        <f>('[2]07-171 Capilla'!AC210+'[2]07-106 Carbonel'!AC210+'[2]07-382 Brasil'!AC210+'[2]07-408 Porvenir'!AC210)</f>
        <v>0</v>
      </c>
      <c r="AD210" s="118">
        <f t="shared" si="159"/>
        <v>0</v>
      </c>
      <c r="AE210" s="117">
        <f t="shared" si="143"/>
        <v>0</v>
      </c>
      <c r="AF210" s="118">
        <f t="shared" si="161"/>
        <v>0</v>
      </c>
      <c r="AG210" s="119">
        <v>0</v>
      </c>
      <c r="AH210" s="119">
        <f t="shared" si="162"/>
        <v>0</v>
      </c>
      <c r="AI210" s="117">
        <f t="shared" si="163"/>
        <v>4</v>
      </c>
      <c r="AJ210" s="120">
        <f t="shared" si="164"/>
        <v>43811192</v>
      </c>
      <c r="AM210" s="77" t="str">
        <f t="shared" si="165"/>
        <v/>
      </c>
      <c r="AO210" s="121">
        <f t="shared" si="134"/>
        <v>0</v>
      </c>
    </row>
    <row r="211" spans="2:41" ht="15" customHeight="1">
      <c r="B211" s="206" t="s">
        <v>290</v>
      </c>
      <c r="C211" s="195" t="s">
        <v>291</v>
      </c>
      <c r="D211" s="196"/>
      <c r="E211" s="197"/>
      <c r="F211" s="198"/>
      <c r="G211" s="199" t="s">
        <v>292</v>
      </c>
      <c r="H211" s="200" t="s">
        <v>73</v>
      </c>
      <c r="I211" s="201"/>
      <c r="J211" s="205">
        <v>161431.03</v>
      </c>
      <c r="K211" s="114">
        <f t="shared" si="150"/>
        <v>0</v>
      </c>
      <c r="L211" s="115">
        <f>('[2]07-171 Capilla'!L211+'[2]07-106 Carbonel'!L211+'[2]07-382 Brasil'!L211+'[2]07-408 Porvenir'!L211)</f>
        <v>101.89999999999999</v>
      </c>
      <c r="M211" s="116">
        <f t="shared" si="151"/>
        <v>101.89999999999999</v>
      </c>
      <c r="N211" s="203"/>
      <c r="O211" s="116">
        <f t="shared" si="166"/>
        <v>101.89999999999999</v>
      </c>
      <c r="P211" s="113">
        <f t="shared" si="152"/>
        <v>16449822</v>
      </c>
      <c r="Q211" s="117">
        <f>('[2]07-171 Capilla'!Q211+'[2]07-106 Carbonel'!Q211+'[2]07-382 Brasil'!Q211+'[2]07-408 Porvenir'!Q211)</f>
        <v>0</v>
      </c>
      <c r="R211" s="118">
        <f t="shared" si="153"/>
        <v>0</v>
      </c>
      <c r="S211" s="117">
        <f>('[2]07-171 Capilla'!S211+'[2]07-106 Carbonel'!S211+'[2]07-382 Brasil'!S211+'[2]07-408 Porvenir'!S211)</f>
        <v>0</v>
      </c>
      <c r="T211" s="118">
        <f t="shared" si="154"/>
        <v>0</v>
      </c>
      <c r="U211" s="117">
        <f>('[2]07-171 Capilla'!U211+'[2]07-106 Carbonel'!U211+'[2]07-382 Brasil'!U211+'[2]07-408 Porvenir'!U211)</f>
        <v>85.1</v>
      </c>
      <c r="V211" s="118">
        <f t="shared" si="155"/>
        <v>13737781</v>
      </c>
      <c r="W211" s="117">
        <f>('[2]07-171 Capilla'!W211+'[2]07-106 Carbonel'!W211+'[2]07-382 Brasil'!W211+'[2]07-408 Porvenir'!W211)</f>
        <v>16.8</v>
      </c>
      <c r="X211" s="118">
        <f t="shared" si="156"/>
        <v>2712041</v>
      </c>
      <c r="Y211" s="117">
        <f>('[2]07-171 Capilla'!Y211+'[2]07-106 Carbonel'!Y211+'[2]07-382 Brasil'!Y211+'[2]07-408 Porvenir'!Y211)</f>
        <v>0</v>
      </c>
      <c r="Z211" s="118">
        <f t="shared" si="157"/>
        <v>0</v>
      </c>
      <c r="AA211" s="117">
        <f>('[2]07-171 Capilla'!AA211+'[2]07-106 Carbonel'!AA211+'[2]07-382 Brasil'!AA211+'[2]07-408 Porvenir'!AA211)</f>
        <v>0</v>
      </c>
      <c r="AB211" s="118">
        <f t="shared" si="158"/>
        <v>0</v>
      </c>
      <c r="AC211" s="117">
        <f>('[2]07-171 Capilla'!AC211+'[2]07-106 Carbonel'!AC211+'[2]07-382 Brasil'!AC211+'[2]07-408 Porvenir'!AC211)</f>
        <v>0</v>
      </c>
      <c r="AD211" s="118">
        <f t="shared" si="159"/>
        <v>0</v>
      </c>
      <c r="AE211" s="117">
        <f t="shared" si="143"/>
        <v>101.89999999999999</v>
      </c>
      <c r="AF211" s="118">
        <f t="shared" si="161"/>
        <v>16449822</v>
      </c>
      <c r="AG211" s="119">
        <v>0</v>
      </c>
      <c r="AH211" s="119">
        <f t="shared" si="162"/>
        <v>4.0000000000000001E-3</v>
      </c>
      <c r="AI211" s="117">
        <f t="shared" si="163"/>
        <v>0</v>
      </c>
      <c r="AJ211" s="120">
        <f t="shared" si="164"/>
        <v>0</v>
      </c>
      <c r="AM211" s="77">
        <f t="shared" si="165"/>
        <v>16449822</v>
      </c>
      <c r="AO211" s="121"/>
    </row>
    <row r="212" spans="2:41" ht="15" customHeight="1">
      <c r="B212" s="206" t="s">
        <v>293</v>
      </c>
      <c r="C212" s="195" t="s">
        <v>294</v>
      </c>
      <c r="D212" s="196"/>
      <c r="E212" s="197"/>
      <c r="F212" s="198"/>
      <c r="G212" s="199" t="s">
        <v>295</v>
      </c>
      <c r="H212" s="200" t="s">
        <v>73</v>
      </c>
      <c r="I212" s="201"/>
      <c r="J212" s="205">
        <v>64694.99</v>
      </c>
      <c r="K212" s="114">
        <f t="shared" si="150"/>
        <v>0</v>
      </c>
      <c r="L212" s="115">
        <f>('[2]07-171 Capilla'!L212+'[2]07-106 Carbonel'!L212+'[2]07-382 Brasil'!L212+'[2]07-408 Porvenir'!L212)</f>
        <v>75.179999999999993</v>
      </c>
      <c r="M212" s="116">
        <f t="shared" si="151"/>
        <v>75.179999999999993</v>
      </c>
      <c r="N212" s="203"/>
      <c r="O212" s="116">
        <f t="shared" si="166"/>
        <v>75.179999999999993</v>
      </c>
      <c r="P212" s="113">
        <f t="shared" si="152"/>
        <v>4863769</v>
      </c>
      <c r="Q212" s="117">
        <f>('[2]07-171 Capilla'!Q212+'[2]07-106 Carbonel'!Q212+'[2]07-382 Brasil'!Q212+'[2]07-408 Porvenir'!Q212)</f>
        <v>0</v>
      </c>
      <c r="R212" s="118">
        <f t="shared" si="153"/>
        <v>0</v>
      </c>
      <c r="S212" s="117">
        <f>('[2]07-171 Capilla'!S212+'[2]07-106 Carbonel'!S212+'[2]07-382 Brasil'!S212+'[2]07-408 Porvenir'!S212)</f>
        <v>0</v>
      </c>
      <c r="T212" s="118">
        <f t="shared" si="154"/>
        <v>0</v>
      </c>
      <c r="U212" s="117">
        <f>('[2]07-171 Capilla'!U212+'[2]07-106 Carbonel'!U212+'[2]07-382 Brasil'!U212+'[2]07-408 Porvenir'!U212)</f>
        <v>73.08</v>
      </c>
      <c r="V212" s="118">
        <f t="shared" si="155"/>
        <v>4727910</v>
      </c>
      <c r="W212" s="117">
        <f>('[2]07-171 Capilla'!W212+'[2]07-106 Carbonel'!W212+'[2]07-382 Brasil'!W212+'[2]07-408 Porvenir'!W212)</f>
        <v>2.1</v>
      </c>
      <c r="X212" s="118">
        <f t="shared" si="156"/>
        <v>135859</v>
      </c>
      <c r="Y212" s="117">
        <f>('[2]07-171 Capilla'!Y212+'[2]07-106 Carbonel'!Y212+'[2]07-382 Brasil'!Y212+'[2]07-408 Porvenir'!Y212)</f>
        <v>0</v>
      </c>
      <c r="Z212" s="118">
        <f t="shared" si="157"/>
        <v>0</v>
      </c>
      <c r="AA212" s="117">
        <f>('[2]07-171 Capilla'!AA212+'[2]07-106 Carbonel'!AA212+'[2]07-382 Brasil'!AA212+'[2]07-408 Porvenir'!AA212)</f>
        <v>0</v>
      </c>
      <c r="AB212" s="118">
        <f t="shared" si="158"/>
        <v>0</v>
      </c>
      <c r="AC212" s="117">
        <f>('[2]07-171 Capilla'!AC212+'[2]07-106 Carbonel'!AC212+'[2]07-382 Brasil'!AC212+'[2]07-408 Porvenir'!AC212)</f>
        <v>0</v>
      </c>
      <c r="AD212" s="118">
        <f t="shared" si="159"/>
        <v>0</v>
      </c>
      <c r="AE212" s="117">
        <f t="shared" si="143"/>
        <v>75.179999999999993</v>
      </c>
      <c r="AF212" s="118">
        <f t="shared" si="161"/>
        <v>4863769</v>
      </c>
      <c r="AG212" s="119">
        <v>0</v>
      </c>
      <c r="AH212" s="119">
        <f t="shared" si="162"/>
        <v>1.1999999999999999E-3</v>
      </c>
      <c r="AI212" s="117">
        <f t="shared" si="163"/>
        <v>0</v>
      </c>
      <c r="AJ212" s="120">
        <f t="shared" si="164"/>
        <v>0</v>
      </c>
      <c r="AM212" s="77">
        <f t="shared" si="165"/>
        <v>4863769</v>
      </c>
      <c r="AO212" s="121"/>
    </row>
    <row r="213" spans="2:41" ht="15" hidden="1" customHeight="1">
      <c r="B213" s="206" t="s">
        <v>296</v>
      </c>
      <c r="C213" s="195" t="s">
        <v>297</v>
      </c>
      <c r="D213" s="196"/>
      <c r="E213" s="197"/>
      <c r="F213" s="198"/>
      <c r="G213" s="199" t="s">
        <v>298</v>
      </c>
      <c r="H213" s="200" t="s">
        <v>90</v>
      </c>
      <c r="I213" s="201"/>
      <c r="J213" s="205">
        <v>39045.65</v>
      </c>
      <c r="K213" s="114">
        <f t="shared" si="150"/>
        <v>0</v>
      </c>
      <c r="L213" s="115">
        <f>('[2]07-171 Capilla'!L213+'[2]07-106 Carbonel'!L213+'[2]07-382 Brasil'!L213+'[2]07-408 Porvenir'!L213)</f>
        <v>0</v>
      </c>
      <c r="M213" s="116">
        <f t="shared" si="151"/>
        <v>0</v>
      </c>
      <c r="N213" s="203"/>
      <c r="O213" s="116">
        <f t="shared" si="166"/>
        <v>0</v>
      </c>
      <c r="P213" s="113">
        <f t="shared" si="152"/>
        <v>0</v>
      </c>
      <c r="Q213" s="117">
        <f>('[2]07-171 Capilla'!Q213+'[2]07-106 Carbonel'!Q213+'[2]07-382 Brasil'!Q213+'[2]07-408 Porvenir'!Q213)</f>
        <v>0</v>
      </c>
      <c r="R213" s="118">
        <f t="shared" si="153"/>
        <v>0</v>
      </c>
      <c r="S213" s="117">
        <f>('[2]07-171 Capilla'!S213+'[2]07-106 Carbonel'!S213+'[2]07-382 Brasil'!S213+'[2]07-408 Porvenir'!S213)</f>
        <v>0</v>
      </c>
      <c r="T213" s="118">
        <f t="shared" si="154"/>
        <v>0</v>
      </c>
      <c r="U213" s="117">
        <f>('[2]07-171 Capilla'!U213+'[2]07-106 Carbonel'!U213+'[2]07-382 Brasil'!U213+'[2]07-408 Porvenir'!U213)</f>
        <v>0</v>
      </c>
      <c r="V213" s="118">
        <f t="shared" si="155"/>
        <v>0</v>
      </c>
      <c r="W213" s="117">
        <f>('[2]07-171 Capilla'!W213+'[2]07-106 Carbonel'!W213+'[2]07-382 Brasil'!W213+'[2]07-408 Porvenir'!W213)</f>
        <v>0</v>
      </c>
      <c r="X213" s="118">
        <f t="shared" si="156"/>
        <v>0</v>
      </c>
      <c r="Y213" s="117">
        <f>('[2]07-171 Capilla'!Y213+'[2]07-106 Carbonel'!Y213+'[2]07-382 Brasil'!Y213+'[2]07-408 Porvenir'!Y213)</f>
        <v>0</v>
      </c>
      <c r="Z213" s="118">
        <f t="shared" si="157"/>
        <v>0</v>
      </c>
      <c r="AA213" s="117">
        <f>('[2]07-171 Capilla'!AA213+'[2]07-106 Carbonel'!AA213+'[2]07-382 Brasil'!AA213+'[2]07-408 Porvenir'!AA213)</f>
        <v>0</v>
      </c>
      <c r="AB213" s="118">
        <f t="shared" si="158"/>
        <v>0</v>
      </c>
      <c r="AC213" s="117">
        <f>('[2]07-171 Capilla'!AC213+'[2]07-106 Carbonel'!AC213+'[2]07-382 Brasil'!AC213+'[2]07-408 Porvenir'!AC213)</f>
        <v>0</v>
      </c>
      <c r="AD213" s="118">
        <f t="shared" si="159"/>
        <v>0</v>
      </c>
      <c r="AE213" s="117">
        <f t="shared" si="143"/>
        <v>0</v>
      </c>
      <c r="AF213" s="118">
        <f t="shared" si="161"/>
        <v>0</v>
      </c>
      <c r="AG213" s="119">
        <v>0</v>
      </c>
      <c r="AH213" s="119">
        <f t="shared" si="162"/>
        <v>0</v>
      </c>
      <c r="AI213" s="117">
        <f t="shared" si="163"/>
        <v>0</v>
      </c>
      <c r="AJ213" s="120">
        <f t="shared" si="164"/>
        <v>0</v>
      </c>
      <c r="AM213" s="77" t="str">
        <f t="shared" si="165"/>
        <v/>
      </c>
      <c r="AO213" s="121">
        <f t="shared" si="134"/>
        <v>0</v>
      </c>
    </row>
    <row r="214" spans="2:41" ht="25.5" customHeight="1">
      <c r="B214" s="210" t="s">
        <v>299</v>
      </c>
      <c r="C214" s="195" t="s">
        <v>300</v>
      </c>
      <c r="D214" s="196"/>
      <c r="E214" s="197"/>
      <c r="F214" s="198"/>
      <c r="G214" s="199" t="s">
        <v>301</v>
      </c>
      <c r="H214" s="200" t="s">
        <v>82</v>
      </c>
      <c r="I214" s="201"/>
      <c r="J214" s="205">
        <v>184996</v>
      </c>
      <c r="K214" s="114">
        <f t="shared" si="150"/>
        <v>0</v>
      </c>
      <c r="L214" s="115">
        <f>('[2]07-171 Capilla'!L214+'[2]07-106 Carbonel'!L214+'[2]07-382 Brasil'!L214+'[2]07-408 Porvenir'!L214)</f>
        <v>13</v>
      </c>
      <c r="M214" s="116">
        <f t="shared" si="151"/>
        <v>13</v>
      </c>
      <c r="N214" s="203"/>
      <c r="O214" s="116">
        <f t="shared" si="166"/>
        <v>13</v>
      </c>
      <c r="P214" s="113">
        <f t="shared" si="152"/>
        <v>2404948</v>
      </c>
      <c r="Q214" s="117">
        <f>('[2]07-171 Capilla'!Q214+'[2]07-106 Carbonel'!Q214+'[2]07-382 Brasil'!Q214+'[2]07-408 Porvenir'!Q214)</f>
        <v>0</v>
      </c>
      <c r="R214" s="118">
        <f t="shared" si="153"/>
        <v>0</v>
      </c>
      <c r="S214" s="117">
        <f>('[2]07-171 Capilla'!S214+'[2]07-106 Carbonel'!S214+'[2]07-382 Brasil'!S214+'[2]07-408 Porvenir'!S214)</f>
        <v>0</v>
      </c>
      <c r="T214" s="118">
        <f t="shared" si="154"/>
        <v>0</v>
      </c>
      <c r="U214" s="117">
        <f>('[2]07-171 Capilla'!U214+'[2]07-106 Carbonel'!U214+'[2]07-382 Brasil'!U214+'[2]07-408 Porvenir'!U214)</f>
        <v>0</v>
      </c>
      <c r="V214" s="118">
        <f t="shared" si="155"/>
        <v>0</v>
      </c>
      <c r="W214" s="117">
        <f>('[2]07-171 Capilla'!W214+'[2]07-106 Carbonel'!W214+'[2]07-382 Brasil'!W214+'[2]07-408 Porvenir'!W214)</f>
        <v>0</v>
      </c>
      <c r="X214" s="118">
        <f t="shared" si="156"/>
        <v>0</v>
      </c>
      <c r="Y214" s="117">
        <f>('[2]07-171 Capilla'!Y214+'[2]07-106 Carbonel'!Y214+'[2]07-382 Brasil'!Y214+'[2]07-408 Porvenir'!Y214)</f>
        <v>13</v>
      </c>
      <c r="Z214" s="118">
        <f t="shared" si="157"/>
        <v>2404948</v>
      </c>
      <c r="AA214" s="117">
        <f>('[2]07-171 Capilla'!AA214+'[2]07-106 Carbonel'!AA214+'[2]07-382 Brasil'!AA214+'[2]07-408 Porvenir'!AA214)</f>
        <v>0</v>
      </c>
      <c r="AB214" s="118">
        <f t="shared" si="158"/>
        <v>0</v>
      </c>
      <c r="AC214" s="117">
        <f>('[2]07-171 Capilla'!AC214+'[2]07-106 Carbonel'!AC214+'[2]07-382 Brasil'!AC214+'[2]07-408 Porvenir'!AC214)</f>
        <v>0</v>
      </c>
      <c r="AD214" s="118">
        <f t="shared" si="159"/>
        <v>0</v>
      </c>
      <c r="AE214" s="117">
        <f t="shared" si="143"/>
        <v>13</v>
      </c>
      <c r="AF214" s="118">
        <f t="shared" si="161"/>
        <v>2404948</v>
      </c>
      <c r="AG214" s="119">
        <v>0</v>
      </c>
      <c r="AH214" s="119">
        <f t="shared" si="162"/>
        <v>5.9999999999999995E-4</v>
      </c>
      <c r="AI214" s="117">
        <f t="shared" si="163"/>
        <v>0</v>
      </c>
      <c r="AJ214" s="120">
        <f t="shared" si="164"/>
        <v>0</v>
      </c>
      <c r="AM214" s="77">
        <f t="shared" si="165"/>
        <v>2404948</v>
      </c>
      <c r="AO214" s="121"/>
    </row>
    <row r="215" spans="2:41" ht="27.75" hidden="1" customHeight="1">
      <c r="B215" s="210" t="s">
        <v>302</v>
      </c>
      <c r="C215" s="195" t="s">
        <v>303</v>
      </c>
      <c r="D215" s="196"/>
      <c r="E215" s="197"/>
      <c r="F215" s="198"/>
      <c r="G215" s="211" t="s">
        <v>304</v>
      </c>
      <c r="H215" s="200" t="s">
        <v>82</v>
      </c>
      <c r="I215" s="201"/>
      <c r="J215" s="205">
        <v>293026</v>
      </c>
      <c r="K215" s="114">
        <f t="shared" si="150"/>
        <v>0</v>
      </c>
      <c r="L215" s="115">
        <f>('[2]07-171 Capilla'!L215+'[2]07-106 Carbonel'!L215+'[2]07-382 Brasil'!L215+'[2]07-408 Porvenir'!L215)</f>
        <v>6</v>
      </c>
      <c r="M215" s="116">
        <f t="shared" si="151"/>
        <v>6</v>
      </c>
      <c r="N215" s="203"/>
      <c r="O215" s="116">
        <f t="shared" si="166"/>
        <v>6</v>
      </c>
      <c r="P215" s="113">
        <f t="shared" si="152"/>
        <v>1758156</v>
      </c>
      <c r="Q215" s="117">
        <f>('[2]07-171 Capilla'!Q215+'[2]07-106 Carbonel'!Q215+'[2]07-382 Brasil'!Q215+'[2]07-408 Porvenir'!Q215)</f>
        <v>0</v>
      </c>
      <c r="R215" s="118">
        <f t="shared" si="153"/>
        <v>0</v>
      </c>
      <c r="S215" s="117">
        <f>('[2]07-171 Capilla'!S215+'[2]07-106 Carbonel'!S215+'[2]07-382 Brasil'!S215+'[2]07-408 Porvenir'!S215)</f>
        <v>0</v>
      </c>
      <c r="T215" s="118">
        <f t="shared" si="154"/>
        <v>0</v>
      </c>
      <c r="U215" s="117">
        <f>('[2]07-171 Capilla'!U215+'[2]07-106 Carbonel'!U215+'[2]07-382 Brasil'!U215+'[2]07-408 Porvenir'!U215)</f>
        <v>0</v>
      </c>
      <c r="V215" s="118">
        <f t="shared" si="155"/>
        <v>0</v>
      </c>
      <c r="W215" s="117">
        <f>('[2]07-171 Capilla'!W215+'[2]07-106 Carbonel'!W215+'[2]07-382 Brasil'!W215+'[2]07-408 Porvenir'!W215)</f>
        <v>0</v>
      </c>
      <c r="X215" s="118">
        <f t="shared" si="156"/>
        <v>0</v>
      </c>
      <c r="Y215" s="117">
        <f>('[2]07-171 Capilla'!Y215+'[2]07-106 Carbonel'!Y215+'[2]07-382 Brasil'!Y215+'[2]07-408 Porvenir'!Y215)</f>
        <v>0</v>
      </c>
      <c r="Z215" s="118">
        <f t="shared" si="157"/>
        <v>0</v>
      </c>
      <c r="AA215" s="117">
        <f>('[2]07-171 Capilla'!AA215+'[2]07-106 Carbonel'!AA215+'[2]07-382 Brasil'!AA215+'[2]07-408 Porvenir'!AA215)</f>
        <v>0</v>
      </c>
      <c r="AB215" s="118">
        <f t="shared" si="158"/>
        <v>0</v>
      </c>
      <c r="AC215" s="117">
        <f>('[2]07-171 Capilla'!AC215+'[2]07-106 Carbonel'!AC215+'[2]07-382 Brasil'!AC215+'[2]07-408 Porvenir'!AC215)</f>
        <v>0</v>
      </c>
      <c r="AD215" s="118">
        <f t="shared" si="159"/>
        <v>0</v>
      </c>
      <c r="AE215" s="117">
        <f t="shared" si="143"/>
        <v>0</v>
      </c>
      <c r="AF215" s="118">
        <f t="shared" si="161"/>
        <v>0</v>
      </c>
      <c r="AG215" s="119">
        <v>0</v>
      </c>
      <c r="AH215" s="119">
        <f t="shared" si="162"/>
        <v>0</v>
      </c>
      <c r="AI215" s="117">
        <f t="shared" si="163"/>
        <v>6</v>
      </c>
      <c r="AJ215" s="120">
        <f t="shared" si="164"/>
        <v>1758156</v>
      </c>
      <c r="AM215" s="77" t="str">
        <f t="shared" si="165"/>
        <v/>
      </c>
      <c r="AO215" s="121">
        <f t="shared" si="134"/>
        <v>0</v>
      </c>
    </row>
    <row r="216" spans="2:41" ht="24.75" hidden="1" customHeight="1">
      <c r="B216" s="210" t="s">
        <v>305</v>
      </c>
      <c r="C216" s="195" t="s">
        <v>306</v>
      </c>
      <c r="D216" s="196"/>
      <c r="E216" s="197"/>
      <c r="F216" s="198"/>
      <c r="G216" s="211" t="s">
        <v>307</v>
      </c>
      <c r="H216" s="200" t="s">
        <v>82</v>
      </c>
      <c r="I216" s="201"/>
      <c r="J216" s="205">
        <v>1309000</v>
      </c>
      <c r="K216" s="114">
        <f t="shared" si="150"/>
        <v>0</v>
      </c>
      <c r="L216" s="115">
        <f>('[2]07-171 Capilla'!L216+'[2]07-106 Carbonel'!L216+'[2]07-382 Brasil'!L216+'[2]07-408 Porvenir'!L216)</f>
        <v>2</v>
      </c>
      <c r="M216" s="116">
        <f t="shared" si="151"/>
        <v>2</v>
      </c>
      <c r="N216" s="203"/>
      <c r="O216" s="116">
        <f t="shared" si="166"/>
        <v>2</v>
      </c>
      <c r="P216" s="113">
        <f t="shared" si="152"/>
        <v>2618000</v>
      </c>
      <c r="Q216" s="117">
        <f>('[2]07-171 Capilla'!Q216+'[2]07-106 Carbonel'!Q216+'[2]07-382 Brasil'!Q216+'[2]07-408 Porvenir'!Q216)</f>
        <v>0</v>
      </c>
      <c r="R216" s="118">
        <f t="shared" si="153"/>
        <v>0</v>
      </c>
      <c r="S216" s="117">
        <f>('[2]07-171 Capilla'!S216+'[2]07-106 Carbonel'!S216+'[2]07-382 Brasil'!S216+'[2]07-408 Porvenir'!S216)</f>
        <v>0</v>
      </c>
      <c r="T216" s="118">
        <f t="shared" si="154"/>
        <v>0</v>
      </c>
      <c r="U216" s="117">
        <f>('[2]07-171 Capilla'!U216+'[2]07-106 Carbonel'!U216+'[2]07-382 Brasil'!U216+'[2]07-408 Porvenir'!U216)</f>
        <v>0</v>
      </c>
      <c r="V216" s="118">
        <f t="shared" si="155"/>
        <v>0</v>
      </c>
      <c r="W216" s="117">
        <f>('[2]07-171 Capilla'!W216+'[2]07-106 Carbonel'!W216+'[2]07-382 Brasil'!W216+'[2]07-408 Porvenir'!W216)</f>
        <v>0</v>
      </c>
      <c r="X216" s="118">
        <f t="shared" si="156"/>
        <v>0</v>
      </c>
      <c r="Y216" s="117">
        <f>('[2]07-171 Capilla'!Y216+'[2]07-106 Carbonel'!Y216+'[2]07-382 Brasil'!Y216+'[2]07-408 Porvenir'!Y216)</f>
        <v>0</v>
      </c>
      <c r="Z216" s="118">
        <f t="shared" si="157"/>
        <v>0</v>
      </c>
      <c r="AA216" s="117">
        <f>('[2]07-171 Capilla'!AA216+'[2]07-106 Carbonel'!AA216+'[2]07-382 Brasil'!AA216+'[2]07-408 Porvenir'!AA216)</f>
        <v>0</v>
      </c>
      <c r="AB216" s="118">
        <f t="shared" si="158"/>
        <v>0</v>
      </c>
      <c r="AC216" s="117">
        <f>('[2]07-171 Capilla'!AC216+'[2]07-106 Carbonel'!AC216+'[2]07-382 Brasil'!AC216+'[2]07-408 Porvenir'!AC216)</f>
        <v>0</v>
      </c>
      <c r="AD216" s="118">
        <f t="shared" si="159"/>
        <v>0</v>
      </c>
      <c r="AE216" s="117">
        <f t="shared" si="143"/>
        <v>0</v>
      </c>
      <c r="AF216" s="118">
        <f t="shared" si="161"/>
        <v>0</v>
      </c>
      <c r="AG216" s="119">
        <v>0</v>
      </c>
      <c r="AH216" s="119">
        <f t="shared" si="162"/>
        <v>0</v>
      </c>
      <c r="AI216" s="117">
        <f t="shared" si="163"/>
        <v>2</v>
      </c>
      <c r="AJ216" s="120">
        <f t="shared" si="164"/>
        <v>2618000</v>
      </c>
      <c r="AM216" s="77" t="str">
        <f t="shared" si="165"/>
        <v/>
      </c>
      <c r="AO216" s="121">
        <f t="shared" si="134"/>
        <v>0</v>
      </c>
    </row>
    <row r="217" spans="2:41" ht="15" customHeight="1">
      <c r="B217" s="210" t="s">
        <v>308</v>
      </c>
      <c r="C217" s="195" t="s">
        <v>309</v>
      </c>
      <c r="D217" s="196"/>
      <c r="E217" s="197"/>
      <c r="F217" s="198"/>
      <c r="G217" s="212" t="s">
        <v>310</v>
      </c>
      <c r="H217" s="200" t="s">
        <v>82</v>
      </c>
      <c r="I217" s="201"/>
      <c r="J217" s="205">
        <v>290911</v>
      </c>
      <c r="K217" s="114">
        <f t="shared" si="150"/>
        <v>0</v>
      </c>
      <c r="L217" s="115">
        <f>('[2]07-171 Capilla'!L217+'[2]07-106 Carbonel'!L217+'[2]07-382 Brasil'!L217+'[2]07-408 Porvenir'!L217)</f>
        <v>12</v>
      </c>
      <c r="M217" s="116">
        <f t="shared" si="151"/>
        <v>12</v>
      </c>
      <c r="N217" s="203"/>
      <c r="O217" s="116">
        <f t="shared" si="166"/>
        <v>12</v>
      </c>
      <c r="P217" s="113">
        <f t="shared" si="152"/>
        <v>3490932</v>
      </c>
      <c r="Q217" s="117">
        <f>('[2]07-171 Capilla'!Q217+'[2]07-106 Carbonel'!Q217+'[2]07-382 Brasil'!Q217+'[2]07-408 Porvenir'!Q217)</f>
        <v>0</v>
      </c>
      <c r="R217" s="118">
        <f t="shared" si="153"/>
        <v>0</v>
      </c>
      <c r="S217" s="117">
        <f>('[2]07-171 Capilla'!S217+'[2]07-106 Carbonel'!S217+'[2]07-382 Brasil'!S217+'[2]07-408 Porvenir'!S217)</f>
        <v>0</v>
      </c>
      <c r="T217" s="118">
        <f t="shared" si="154"/>
        <v>0</v>
      </c>
      <c r="U217" s="117">
        <f>('[2]07-171 Capilla'!U217+'[2]07-106 Carbonel'!U217+'[2]07-382 Brasil'!U217+'[2]07-408 Porvenir'!U217)</f>
        <v>12</v>
      </c>
      <c r="V217" s="118">
        <f t="shared" si="155"/>
        <v>3490932</v>
      </c>
      <c r="W217" s="117">
        <f>('[2]07-171 Capilla'!W217+'[2]07-106 Carbonel'!W217+'[2]07-382 Brasil'!W217+'[2]07-408 Porvenir'!W217)</f>
        <v>0</v>
      </c>
      <c r="X217" s="118">
        <f t="shared" si="156"/>
        <v>0</v>
      </c>
      <c r="Y217" s="117">
        <f>('[2]07-171 Capilla'!Y217+'[2]07-106 Carbonel'!Y217+'[2]07-382 Brasil'!Y217+'[2]07-408 Porvenir'!Y217)</f>
        <v>0</v>
      </c>
      <c r="Z217" s="118">
        <f t="shared" si="157"/>
        <v>0</v>
      </c>
      <c r="AA217" s="117">
        <f>('[2]07-171 Capilla'!AA217+'[2]07-106 Carbonel'!AA217+'[2]07-382 Brasil'!AA217+'[2]07-408 Porvenir'!AA217)</f>
        <v>0</v>
      </c>
      <c r="AB217" s="118">
        <f t="shared" si="158"/>
        <v>0</v>
      </c>
      <c r="AC217" s="117">
        <f>('[2]07-171 Capilla'!AC217+'[2]07-106 Carbonel'!AC217+'[2]07-382 Brasil'!AC217+'[2]07-408 Porvenir'!AC217)</f>
        <v>0</v>
      </c>
      <c r="AD217" s="118">
        <f t="shared" si="159"/>
        <v>0</v>
      </c>
      <c r="AE217" s="117">
        <f t="shared" si="143"/>
        <v>12</v>
      </c>
      <c r="AF217" s="118">
        <f t="shared" si="161"/>
        <v>3490932</v>
      </c>
      <c r="AG217" s="119">
        <v>0</v>
      </c>
      <c r="AH217" s="119">
        <f t="shared" si="162"/>
        <v>8.0000000000000004E-4</v>
      </c>
      <c r="AI217" s="117">
        <f t="shared" si="163"/>
        <v>0</v>
      </c>
      <c r="AJ217" s="120">
        <f t="shared" si="164"/>
        <v>0</v>
      </c>
      <c r="AM217" s="77">
        <f t="shared" si="165"/>
        <v>3490932</v>
      </c>
      <c r="AO217" s="121"/>
    </row>
    <row r="218" spans="2:41" ht="15" customHeight="1">
      <c r="B218" s="206" t="s">
        <v>311</v>
      </c>
      <c r="C218" s="195" t="s">
        <v>312</v>
      </c>
      <c r="D218" s="196"/>
      <c r="E218" s="197"/>
      <c r="F218" s="198"/>
      <c r="G218" s="211" t="s">
        <v>313</v>
      </c>
      <c r="H218" s="200" t="s">
        <v>82</v>
      </c>
      <c r="I218" s="201"/>
      <c r="J218" s="205">
        <v>1140108.0900000001</v>
      </c>
      <c r="K218" s="114">
        <f t="shared" si="150"/>
        <v>0</v>
      </c>
      <c r="L218" s="115">
        <f>('[2]07-171 Capilla'!L218+'[2]07-106 Carbonel'!L218+'[2]07-382 Brasil'!L218+'[2]07-408 Porvenir'!L218)</f>
        <v>7</v>
      </c>
      <c r="M218" s="116">
        <f t="shared" si="151"/>
        <v>7</v>
      </c>
      <c r="N218" s="203"/>
      <c r="O218" s="116">
        <f t="shared" si="166"/>
        <v>7</v>
      </c>
      <c r="P218" s="113">
        <f t="shared" si="152"/>
        <v>7980757</v>
      </c>
      <c r="Q218" s="117">
        <f>('[2]07-171 Capilla'!Q218+'[2]07-106 Carbonel'!Q218+'[2]07-382 Brasil'!Q218+'[2]07-408 Porvenir'!Q218)</f>
        <v>0</v>
      </c>
      <c r="R218" s="118">
        <f t="shared" si="153"/>
        <v>0</v>
      </c>
      <c r="S218" s="117">
        <f>('[2]07-171 Capilla'!S218+'[2]07-106 Carbonel'!S218+'[2]07-382 Brasil'!S218+'[2]07-408 Porvenir'!S218)</f>
        <v>0</v>
      </c>
      <c r="T218" s="118">
        <f t="shared" si="154"/>
        <v>0</v>
      </c>
      <c r="U218" s="117">
        <f>('[2]07-171 Capilla'!U218+'[2]07-106 Carbonel'!U218+'[2]07-382 Brasil'!U218+'[2]07-408 Porvenir'!U218)</f>
        <v>0</v>
      </c>
      <c r="V218" s="118">
        <f t="shared" si="155"/>
        <v>0</v>
      </c>
      <c r="W218" s="117">
        <f>('[2]07-171 Capilla'!W218+'[2]07-106 Carbonel'!W218+'[2]07-382 Brasil'!W218+'[2]07-408 Porvenir'!W218)</f>
        <v>0</v>
      </c>
      <c r="X218" s="118">
        <f t="shared" si="156"/>
        <v>0</v>
      </c>
      <c r="Y218" s="117">
        <f>('[2]07-171 Capilla'!Y218+'[2]07-106 Carbonel'!Y218+'[2]07-382 Brasil'!Y218+'[2]07-408 Porvenir'!Y218)</f>
        <v>0</v>
      </c>
      <c r="Z218" s="118">
        <f t="shared" si="157"/>
        <v>0</v>
      </c>
      <c r="AA218" s="117">
        <f>('[2]07-171 Capilla'!AA218+'[2]07-106 Carbonel'!AA218+'[2]07-382 Brasil'!AA218+'[2]07-408 Porvenir'!AA218)</f>
        <v>7</v>
      </c>
      <c r="AB218" s="118">
        <f t="shared" si="158"/>
        <v>7980757</v>
      </c>
      <c r="AC218" s="117">
        <f>('[2]07-171 Capilla'!AC218+'[2]07-106 Carbonel'!AC218+'[2]07-382 Brasil'!AC218+'[2]07-408 Porvenir'!AC218)</f>
        <v>0</v>
      </c>
      <c r="AD218" s="118">
        <f t="shared" si="159"/>
        <v>0</v>
      </c>
      <c r="AE218" s="117">
        <f t="shared" si="143"/>
        <v>7</v>
      </c>
      <c r="AF218" s="118">
        <f t="shared" si="161"/>
        <v>7980757</v>
      </c>
      <c r="AG218" s="119">
        <v>0</v>
      </c>
      <c r="AH218" s="119">
        <f t="shared" si="162"/>
        <v>1.9E-3</v>
      </c>
      <c r="AI218" s="117">
        <f t="shared" si="163"/>
        <v>0</v>
      </c>
      <c r="AJ218" s="120">
        <f t="shared" si="164"/>
        <v>0</v>
      </c>
      <c r="AM218" s="77">
        <f t="shared" si="165"/>
        <v>7980757</v>
      </c>
      <c r="AO218" s="121"/>
    </row>
    <row r="219" spans="2:41" ht="24" hidden="1" customHeight="1">
      <c r="B219" s="210" t="s">
        <v>314</v>
      </c>
      <c r="C219" s="195" t="s">
        <v>315</v>
      </c>
      <c r="D219" s="196"/>
      <c r="E219" s="197"/>
      <c r="F219" s="198"/>
      <c r="G219" s="211" t="s">
        <v>316</v>
      </c>
      <c r="H219" s="200" t="s">
        <v>73</v>
      </c>
      <c r="I219" s="201"/>
      <c r="J219" s="205">
        <v>10710</v>
      </c>
      <c r="K219" s="114">
        <f t="shared" si="150"/>
        <v>0</v>
      </c>
      <c r="L219" s="115">
        <f>('[2]07-171 Capilla'!L219+'[2]07-106 Carbonel'!L219+'[2]07-382 Brasil'!L219+'[2]07-408 Porvenir'!L219)</f>
        <v>0</v>
      </c>
      <c r="M219" s="116">
        <f t="shared" si="151"/>
        <v>0</v>
      </c>
      <c r="N219" s="203"/>
      <c r="O219" s="116">
        <f t="shared" si="166"/>
        <v>0</v>
      </c>
      <c r="P219" s="113">
        <f t="shared" si="152"/>
        <v>0</v>
      </c>
      <c r="Q219" s="117">
        <f>('[2]07-171 Capilla'!Q219+'[2]07-106 Carbonel'!Q219+'[2]07-382 Brasil'!Q219+'[2]07-408 Porvenir'!Q219)</f>
        <v>0</v>
      </c>
      <c r="R219" s="118">
        <f t="shared" si="153"/>
        <v>0</v>
      </c>
      <c r="S219" s="117">
        <f>('[2]07-171 Capilla'!S219+'[2]07-106 Carbonel'!S219+'[2]07-382 Brasil'!S219+'[2]07-408 Porvenir'!S219)</f>
        <v>0</v>
      </c>
      <c r="T219" s="118">
        <f t="shared" si="154"/>
        <v>0</v>
      </c>
      <c r="U219" s="117">
        <f>('[2]07-171 Capilla'!U219+'[2]07-106 Carbonel'!U219+'[2]07-382 Brasil'!U219+'[2]07-408 Porvenir'!U219)</f>
        <v>0</v>
      </c>
      <c r="V219" s="118">
        <f t="shared" si="155"/>
        <v>0</v>
      </c>
      <c r="W219" s="117">
        <f>('[2]07-171 Capilla'!W219+'[2]07-106 Carbonel'!W219+'[2]07-382 Brasil'!W219+'[2]07-408 Porvenir'!W219)</f>
        <v>0</v>
      </c>
      <c r="X219" s="118">
        <f t="shared" si="156"/>
        <v>0</v>
      </c>
      <c r="Y219" s="117">
        <f>('[2]07-171 Capilla'!Y219+'[2]07-106 Carbonel'!Y219+'[2]07-382 Brasil'!Y219+'[2]07-408 Porvenir'!Y219)</f>
        <v>0</v>
      </c>
      <c r="Z219" s="118">
        <f t="shared" si="157"/>
        <v>0</v>
      </c>
      <c r="AA219" s="117">
        <f>('[2]07-171 Capilla'!AA219+'[2]07-106 Carbonel'!AA219+'[2]07-382 Brasil'!AA219+'[2]07-408 Porvenir'!AA219)</f>
        <v>0</v>
      </c>
      <c r="AB219" s="118">
        <f t="shared" si="158"/>
        <v>0</v>
      </c>
      <c r="AC219" s="117">
        <f>('[2]07-171 Capilla'!AC219+'[2]07-106 Carbonel'!AC219+'[2]07-382 Brasil'!AC219+'[2]07-408 Porvenir'!AC219)</f>
        <v>0</v>
      </c>
      <c r="AD219" s="118">
        <f t="shared" si="159"/>
        <v>0</v>
      </c>
      <c r="AE219" s="117">
        <f t="shared" si="143"/>
        <v>0</v>
      </c>
      <c r="AF219" s="118">
        <f t="shared" si="161"/>
        <v>0</v>
      </c>
      <c r="AG219" s="119">
        <v>0</v>
      </c>
      <c r="AH219" s="119">
        <f t="shared" si="162"/>
        <v>0</v>
      </c>
      <c r="AI219" s="117">
        <f t="shared" si="163"/>
        <v>0</v>
      </c>
      <c r="AJ219" s="120">
        <f t="shared" si="164"/>
        <v>0</v>
      </c>
      <c r="AM219" s="77" t="str">
        <f t="shared" si="165"/>
        <v/>
      </c>
      <c r="AO219" s="121">
        <f t="shared" si="134"/>
        <v>0</v>
      </c>
    </row>
    <row r="220" spans="2:41" ht="41.25" hidden="1" customHeight="1">
      <c r="B220" s="210" t="s">
        <v>317</v>
      </c>
      <c r="C220" s="195" t="s">
        <v>318</v>
      </c>
      <c r="D220" s="196"/>
      <c r="E220" s="197"/>
      <c r="F220" s="198"/>
      <c r="G220" s="199" t="s">
        <v>319</v>
      </c>
      <c r="H220" s="200" t="s">
        <v>73</v>
      </c>
      <c r="I220" s="201"/>
      <c r="J220" s="207">
        <v>16800</v>
      </c>
      <c r="K220" s="114">
        <f t="shared" si="150"/>
        <v>0</v>
      </c>
      <c r="L220" s="115">
        <f>('[2]07-171 Capilla'!L220+'[2]07-106 Carbonel'!L220+'[2]07-382 Brasil'!L220+'[2]07-408 Porvenir'!L220)</f>
        <v>0</v>
      </c>
      <c r="M220" s="116">
        <f t="shared" si="151"/>
        <v>0</v>
      </c>
      <c r="N220" s="203"/>
      <c r="O220" s="116">
        <f t="shared" si="166"/>
        <v>0</v>
      </c>
      <c r="P220" s="113">
        <f t="shared" si="152"/>
        <v>0</v>
      </c>
      <c r="Q220" s="117">
        <f>('[2]07-171 Capilla'!Q220+'[2]07-106 Carbonel'!Q220+'[2]07-382 Brasil'!Q220+'[2]07-408 Porvenir'!Q220)</f>
        <v>0</v>
      </c>
      <c r="R220" s="118">
        <f t="shared" si="153"/>
        <v>0</v>
      </c>
      <c r="S220" s="117">
        <f>('[2]07-171 Capilla'!S220+'[2]07-106 Carbonel'!S220+'[2]07-382 Brasil'!S220+'[2]07-408 Porvenir'!S220)</f>
        <v>0</v>
      </c>
      <c r="T220" s="118">
        <f t="shared" si="154"/>
        <v>0</v>
      </c>
      <c r="U220" s="117">
        <f>('[2]07-171 Capilla'!U220+'[2]07-106 Carbonel'!U220+'[2]07-382 Brasil'!U220+'[2]07-408 Porvenir'!U220)</f>
        <v>0</v>
      </c>
      <c r="V220" s="118">
        <f t="shared" si="155"/>
        <v>0</v>
      </c>
      <c r="W220" s="117">
        <f>('[2]07-171 Capilla'!W220+'[2]07-106 Carbonel'!W220+'[2]07-382 Brasil'!W220+'[2]07-408 Porvenir'!W220)</f>
        <v>0</v>
      </c>
      <c r="X220" s="118">
        <f t="shared" si="156"/>
        <v>0</v>
      </c>
      <c r="Y220" s="117">
        <f>('[2]07-171 Capilla'!Y220+'[2]07-106 Carbonel'!Y220+'[2]07-382 Brasil'!Y220+'[2]07-408 Porvenir'!Y220)</f>
        <v>0</v>
      </c>
      <c r="Z220" s="118">
        <f t="shared" si="157"/>
        <v>0</v>
      </c>
      <c r="AA220" s="117">
        <f>('[2]07-171 Capilla'!AA220+'[2]07-106 Carbonel'!AA220+'[2]07-382 Brasil'!AA220+'[2]07-408 Porvenir'!AA220)</f>
        <v>0</v>
      </c>
      <c r="AB220" s="118">
        <f t="shared" si="158"/>
        <v>0</v>
      </c>
      <c r="AC220" s="117">
        <f>('[2]07-171 Capilla'!AC220+'[2]07-106 Carbonel'!AC220+'[2]07-382 Brasil'!AC220+'[2]07-408 Porvenir'!AC220)</f>
        <v>0</v>
      </c>
      <c r="AD220" s="118">
        <f t="shared" si="159"/>
        <v>0</v>
      </c>
      <c r="AE220" s="117">
        <f t="shared" si="143"/>
        <v>0</v>
      </c>
      <c r="AF220" s="118">
        <f t="shared" si="161"/>
        <v>0</v>
      </c>
      <c r="AG220" s="119">
        <v>0</v>
      </c>
      <c r="AH220" s="119">
        <f t="shared" si="162"/>
        <v>0</v>
      </c>
      <c r="AI220" s="117">
        <f t="shared" si="163"/>
        <v>0</v>
      </c>
      <c r="AJ220" s="120">
        <f t="shared" si="164"/>
        <v>0</v>
      </c>
      <c r="AM220" s="77" t="str">
        <f t="shared" si="165"/>
        <v/>
      </c>
      <c r="AO220" s="121">
        <f t="shared" si="134"/>
        <v>0</v>
      </c>
    </row>
    <row r="221" spans="2:41" ht="15" customHeight="1">
      <c r="B221" s="206" t="s">
        <v>320</v>
      </c>
      <c r="C221" s="195" t="s">
        <v>321</v>
      </c>
      <c r="D221" s="196"/>
      <c r="E221" s="197"/>
      <c r="F221" s="198"/>
      <c r="G221" s="199" t="s">
        <v>322</v>
      </c>
      <c r="H221" s="200" t="s">
        <v>82</v>
      </c>
      <c r="I221" s="201"/>
      <c r="J221" s="207">
        <v>475077.82</v>
      </c>
      <c r="K221" s="114">
        <f t="shared" si="150"/>
        <v>0</v>
      </c>
      <c r="L221" s="115">
        <f>('[2]07-171 Capilla'!L221+'[2]07-106 Carbonel'!L221+'[2]07-382 Brasil'!L221+'[2]07-408 Porvenir'!L221)</f>
        <v>1</v>
      </c>
      <c r="M221" s="116">
        <f t="shared" si="151"/>
        <v>1</v>
      </c>
      <c r="N221" s="203"/>
      <c r="O221" s="116">
        <f t="shared" si="166"/>
        <v>1</v>
      </c>
      <c r="P221" s="113">
        <f t="shared" si="152"/>
        <v>475078</v>
      </c>
      <c r="Q221" s="117">
        <f>('[2]07-171 Capilla'!Q221+'[2]07-106 Carbonel'!Q221+'[2]07-382 Brasil'!Q221+'[2]07-408 Porvenir'!Q221)</f>
        <v>0</v>
      </c>
      <c r="R221" s="118">
        <f t="shared" si="153"/>
        <v>0</v>
      </c>
      <c r="S221" s="117">
        <f>('[2]07-171 Capilla'!S221+'[2]07-106 Carbonel'!S221+'[2]07-382 Brasil'!S221+'[2]07-408 Porvenir'!S221)</f>
        <v>0</v>
      </c>
      <c r="T221" s="118">
        <f t="shared" si="154"/>
        <v>0</v>
      </c>
      <c r="U221" s="117">
        <f>('[2]07-171 Capilla'!U221+'[2]07-106 Carbonel'!U221+'[2]07-382 Brasil'!U221+'[2]07-408 Porvenir'!U221)</f>
        <v>1</v>
      </c>
      <c r="V221" s="118">
        <f t="shared" si="155"/>
        <v>475078</v>
      </c>
      <c r="W221" s="117">
        <f>('[2]07-171 Capilla'!W221+'[2]07-106 Carbonel'!W221+'[2]07-382 Brasil'!W221+'[2]07-408 Porvenir'!W221)</f>
        <v>0</v>
      </c>
      <c r="X221" s="118">
        <f t="shared" si="156"/>
        <v>0</v>
      </c>
      <c r="Y221" s="117">
        <f>('[2]07-171 Capilla'!Y221+'[2]07-106 Carbonel'!Y221+'[2]07-382 Brasil'!Y221+'[2]07-408 Porvenir'!Y221)</f>
        <v>0</v>
      </c>
      <c r="Z221" s="118">
        <f t="shared" si="157"/>
        <v>0</v>
      </c>
      <c r="AA221" s="117">
        <f>('[2]07-171 Capilla'!AA221+'[2]07-106 Carbonel'!AA221+'[2]07-382 Brasil'!AA221+'[2]07-408 Porvenir'!AA221)</f>
        <v>0</v>
      </c>
      <c r="AB221" s="118">
        <f t="shared" si="158"/>
        <v>0</v>
      </c>
      <c r="AC221" s="117">
        <f>('[2]07-171 Capilla'!AC221+'[2]07-106 Carbonel'!AC221+'[2]07-382 Brasil'!AC221+'[2]07-408 Porvenir'!AC221)</f>
        <v>0</v>
      </c>
      <c r="AD221" s="118">
        <f t="shared" si="159"/>
        <v>0</v>
      </c>
      <c r="AE221" s="117">
        <f t="shared" si="143"/>
        <v>1</v>
      </c>
      <c r="AF221" s="118">
        <f t="shared" si="161"/>
        <v>475078</v>
      </c>
      <c r="AG221" s="119">
        <v>0</v>
      </c>
      <c r="AH221" s="119">
        <f t="shared" si="162"/>
        <v>1E-4</v>
      </c>
      <c r="AI221" s="117">
        <f t="shared" si="163"/>
        <v>0</v>
      </c>
      <c r="AJ221" s="120">
        <f t="shared" si="164"/>
        <v>0</v>
      </c>
      <c r="AM221" s="77">
        <f t="shared" si="165"/>
        <v>475078</v>
      </c>
      <c r="AO221" s="121"/>
    </row>
    <row r="222" spans="2:41" ht="15" customHeight="1">
      <c r="B222" s="194">
        <v>12405</v>
      </c>
      <c r="C222" s="195" t="s">
        <v>323</v>
      </c>
      <c r="D222" s="196"/>
      <c r="E222" s="197"/>
      <c r="F222" s="198"/>
      <c r="G222" s="213" t="s">
        <v>324</v>
      </c>
      <c r="H222" s="200" t="s">
        <v>82</v>
      </c>
      <c r="I222" s="201"/>
      <c r="J222" s="207">
        <v>252385.46</v>
      </c>
      <c r="K222" s="114">
        <f t="shared" si="150"/>
        <v>0</v>
      </c>
      <c r="L222" s="115">
        <f>('[2]07-171 Capilla'!L222+'[2]07-106 Carbonel'!L222+'[2]07-382 Brasil'!L222+'[2]07-408 Porvenir'!L222)</f>
        <v>1</v>
      </c>
      <c r="M222" s="116">
        <f t="shared" si="151"/>
        <v>1</v>
      </c>
      <c r="N222" s="203"/>
      <c r="O222" s="116">
        <f t="shared" si="166"/>
        <v>1</v>
      </c>
      <c r="P222" s="113">
        <f t="shared" si="152"/>
        <v>252385</v>
      </c>
      <c r="Q222" s="117">
        <f>('[2]07-171 Capilla'!Q222+'[2]07-106 Carbonel'!Q222+'[2]07-382 Brasil'!Q222+'[2]07-408 Porvenir'!Q222)</f>
        <v>0</v>
      </c>
      <c r="R222" s="118">
        <f t="shared" si="153"/>
        <v>0</v>
      </c>
      <c r="S222" s="117">
        <f>('[2]07-171 Capilla'!S222+'[2]07-106 Carbonel'!S222+'[2]07-382 Brasil'!S222+'[2]07-408 Porvenir'!S222)</f>
        <v>0</v>
      </c>
      <c r="T222" s="118">
        <f t="shared" si="154"/>
        <v>0</v>
      </c>
      <c r="U222" s="117">
        <f>('[2]07-171 Capilla'!U222+'[2]07-106 Carbonel'!U222+'[2]07-382 Brasil'!U222+'[2]07-408 Porvenir'!U222)</f>
        <v>1</v>
      </c>
      <c r="V222" s="118">
        <f t="shared" si="155"/>
        <v>252385</v>
      </c>
      <c r="W222" s="117">
        <f>('[2]07-171 Capilla'!W222+'[2]07-106 Carbonel'!W222+'[2]07-382 Brasil'!W222+'[2]07-408 Porvenir'!W222)</f>
        <v>0</v>
      </c>
      <c r="X222" s="118">
        <f t="shared" si="156"/>
        <v>0</v>
      </c>
      <c r="Y222" s="117">
        <f>('[2]07-171 Capilla'!Y222+'[2]07-106 Carbonel'!Y222+'[2]07-382 Brasil'!Y222+'[2]07-408 Porvenir'!Y222)</f>
        <v>0</v>
      </c>
      <c r="Z222" s="118">
        <f t="shared" si="157"/>
        <v>0</v>
      </c>
      <c r="AA222" s="117">
        <f>('[2]07-171 Capilla'!AA222+'[2]07-106 Carbonel'!AA222+'[2]07-382 Brasil'!AA222+'[2]07-408 Porvenir'!AA222)</f>
        <v>0</v>
      </c>
      <c r="AB222" s="118">
        <f t="shared" si="158"/>
        <v>0</v>
      </c>
      <c r="AC222" s="117">
        <f>('[2]07-171 Capilla'!AC222+'[2]07-106 Carbonel'!AC222+'[2]07-382 Brasil'!AC222+'[2]07-408 Porvenir'!AC222)</f>
        <v>0</v>
      </c>
      <c r="AD222" s="118">
        <f t="shared" si="159"/>
        <v>0</v>
      </c>
      <c r="AE222" s="117">
        <f t="shared" ref="AE222:AE246" si="167">(Q222+S222+U222+W222+Y222+AA222+AC222)</f>
        <v>1</v>
      </c>
      <c r="AF222" s="118">
        <f t="shared" si="161"/>
        <v>252385</v>
      </c>
      <c r="AG222" s="119">
        <v>0</v>
      </c>
      <c r="AH222" s="119">
        <f t="shared" si="162"/>
        <v>1E-4</v>
      </c>
      <c r="AI222" s="117">
        <f t="shared" si="163"/>
        <v>0</v>
      </c>
      <c r="AJ222" s="120">
        <f t="shared" si="164"/>
        <v>0</v>
      </c>
      <c r="AM222" s="77">
        <f t="shared" si="165"/>
        <v>252385</v>
      </c>
      <c r="AO222" s="121"/>
    </row>
    <row r="223" spans="2:41" ht="15" hidden="1" customHeight="1">
      <c r="B223" s="206"/>
      <c r="C223" s="195" t="s">
        <v>325</v>
      </c>
      <c r="D223" s="196"/>
      <c r="E223" s="197"/>
      <c r="F223" s="198"/>
      <c r="G223" s="213"/>
      <c r="H223" s="200"/>
      <c r="I223" s="201"/>
      <c r="J223" s="207"/>
      <c r="K223" s="114">
        <f t="shared" si="150"/>
        <v>0</v>
      </c>
      <c r="L223" s="115">
        <f>('[2]07-171 Capilla'!L223+'[2]07-106 Carbonel'!L223+'[2]07-382 Brasil'!L223+'[2]07-408 Porvenir'!L223)</f>
        <v>0</v>
      </c>
      <c r="M223" s="116">
        <f t="shared" si="151"/>
        <v>0</v>
      </c>
      <c r="N223" s="203"/>
      <c r="O223" s="116">
        <f t="shared" si="166"/>
        <v>0</v>
      </c>
      <c r="P223" s="113">
        <f t="shared" si="152"/>
        <v>0</v>
      </c>
      <c r="Q223" s="117">
        <f>('[2]07-171 Capilla'!Q223+'[2]07-106 Carbonel'!Q223+'[2]07-382 Brasil'!Q223+'[2]07-408 Porvenir'!Q223)</f>
        <v>0</v>
      </c>
      <c r="R223" s="118">
        <f t="shared" si="153"/>
        <v>0</v>
      </c>
      <c r="S223" s="117">
        <f>('[2]07-171 Capilla'!S223+'[2]07-106 Carbonel'!S223+'[2]07-382 Brasil'!S223+'[2]07-408 Porvenir'!S223)</f>
        <v>0</v>
      </c>
      <c r="T223" s="118">
        <f t="shared" si="154"/>
        <v>0</v>
      </c>
      <c r="U223" s="117">
        <f>('[2]07-171 Capilla'!U223+'[2]07-106 Carbonel'!U223+'[2]07-382 Brasil'!U223+'[2]07-408 Porvenir'!U223)</f>
        <v>0</v>
      </c>
      <c r="V223" s="118">
        <f t="shared" si="155"/>
        <v>0</v>
      </c>
      <c r="W223" s="117">
        <f>('[2]07-171 Capilla'!W223+'[2]07-106 Carbonel'!W223+'[2]07-382 Brasil'!W223+'[2]07-408 Porvenir'!W223)</f>
        <v>0</v>
      </c>
      <c r="X223" s="118">
        <f t="shared" si="156"/>
        <v>0</v>
      </c>
      <c r="Y223" s="117">
        <f>('[2]07-171 Capilla'!Y223+'[2]07-106 Carbonel'!Y223+'[2]07-382 Brasil'!Y223+'[2]07-408 Porvenir'!Y223)</f>
        <v>0</v>
      </c>
      <c r="Z223" s="118">
        <f t="shared" si="157"/>
        <v>0</v>
      </c>
      <c r="AA223" s="117">
        <f>('[2]07-171 Capilla'!AA223+'[2]07-106 Carbonel'!AA223+'[2]07-382 Brasil'!AA223+'[2]07-408 Porvenir'!AA223)</f>
        <v>0</v>
      </c>
      <c r="AB223" s="118">
        <f t="shared" si="158"/>
        <v>0</v>
      </c>
      <c r="AC223" s="117">
        <f>('[2]07-171 Capilla'!AC223+'[2]07-106 Carbonel'!AC223+'[2]07-382 Brasil'!AC223+'[2]07-408 Porvenir'!AC223)</f>
        <v>0</v>
      </c>
      <c r="AD223" s="118">
        <f t="shared" si="159"/>
        <v>0</v>
      </c>
      <c r="AE223" s="117">
        <f t="shared" si="167"/>
        <v>0</v>
      </c>
      <c r="AF223" s="118">
        <f t="shared" si="161"/>
        <v>0</v>
      </c>
      <c r="AG223" s="119">
        <v>0</v>
      </c>
      <c r="AH223" s="119">
        <f t="shared" si="162"/>
        <v>0</v>
      </c>
      <c r="AI223" s="117">
        <f t="shared" si="163"/>
        <v>0</v>
      </c>
      <c r="AJ223" s="120">
        <f t="shared" si="164"/>
        <v>0</v>
      </c>
      <c r="AM223" s="77" t="str">
        <f t="shared" si="165"/>
        <v/>
      </c>
      <c r="AO223" s="121">
        <f t="shared" ref="AO223:AO246" si="168">(L223-(AE223+AI223))</f>
        <v>0</v>
      </c>
    </row>
    <row r="224" spans="2:41" ht="15" hidden="1" customHeight="1">
      <c r="B224" s="206"/>
      <c r="C224" s="195" t="s">
        <v>326</v>
      </c>
      <c r="D224" s="196"/>
      <c r="E224" s="197"/>
      <c r="F224" s="198"/>
      <c r="G224" s="199"/>
      <c r="H224" s="200"/>
      <c r="I224" s="201"/>
      <c r="J224" s="207"/>
      <c r="K224" s="114">
        <f t="shared" si="150"/>
        <v>0</v>
      </c>
      <c r="L224" s="115">
        <f>('[2]07-171 Capilla'!L224+'[2]07-106 Carbonel'!L224+'[2]07-382 Brasil'!L224+'[2]07-408 Porvenir'!L224)</f>
        <v>0</v>
      </c>
      <c r="M224" s="116">
        <f t="shared" si="151"/>
        <v>0</v>
      </c>
      <c r="N224" s="203"/>
      <c r="O224" s="116">
        <f t="shared" si="166"/>
        <v>0</v>
      </c>
      <c r="P224" s="113">
        <f t="shared" si="152"/>
        <v>0</v>
      </c>
      <c r="Q224" s="117">
        <f>('[2]07-171 Capilla'!Q224+'[2]07-106 Carbonel'!Q224+'[2]07-382 Brasil'!Q224+'[2]07-408 Porvenir'!Q224)</f>
        <v>0</v>
      </c>
      <c r="R224" s="118">
        <f t="shared" si="153"/>
        <v>0</v>
      </c>
      <c r="S224" s="117">
        <f>('[2]07-171 Capilla'!S224+'[2]07-106 Carbonel'!S224+'[2]07-382 Brasil'!S224+'[2]07-408 Porvenir'!S224)</f>
        <v>0</v>
      </c>
      <c r="T224" s="118">
        <f t="shared" si="154"/>
        <v>0</v>
      </c>
      <c r="U224" s="117">
        <f>('[2]07-171 Capilla'!U224+'[2]07-106 Carbonel'!U224+'[2]07-382 Brasil'!U224+'[2]07-408 Porvenir'!U224)</f>
        <v>0</v>
      </c>
      <c r="V224" s="118">
        <f t="shared" si="155"/>
        <v>0</v>
      </c>
      <c r="W224" s="117">
        <f>('[2]07-171 Capilla'!W224+'[2]07-106 Carbonel'!W224+'[2]07-382 Brasil'!W224+'[2]07-408 Porvenir'!W224)</f>
        <v>0</v>
      </c>
      <c r="X224" s="118">
        <f t="shared" si="156"/>
        <v>0</v>
      </c>
      <c r="Y224" s="117">
        <f>('[2]07-171 Capilla'!Y224+'[2]07-106 Carbonel'!Y224+'[2]07-382 Brasil'!Y224+'[2]07-408 Porvenir'!Y224)</f>
        <v>0</v>
      </c>
      <c r="Z224" s="118">
        <f t="shared" si="157"/>
        <v>0</v>
      </c>
      <c r="AA224" s="117">
        <f>('[2]07-171 Capilla'!AA224+'[2]07-106 Carbonel'!AA224+'[2]07-382 Brasil'!AA224+'[2]07-408 Porvenir'!AA224)</f>
        <v>0</v>
      </c>
      <c r="AB224" s="118">
        <f t="shared" si="158"/>
        <v>0</v>
      </c>
      <c r="AC224" s="117">
        <f>('[2]07-171 Capilla'!AC224+'[2]07-106 Carbonel'!AC224+'[2]07-382 Brasil'!AC224+'[2]07-408 Porvenir'!AC224)</f>
        <v>0</v>
      </c>
      <c r="AD224" s="118">
        <f t="shared" si="159"/>
        <v>0</v>
      </c>
      <c r="AE224" s="117">
        <f t="shared" si="167"/>
        <v>0</v>
      </c>
      <c r="AF224" s="118">
        <f t="shared" si="161"/>
        <v>0</v>
      </c>
      <c r="AG224" s="119">
        <v>0</v>
      </c>
      <c r="AH224" s="119">
        <f t="shared" si="162"/>
        <v>0</v>
      </c>
      <c r="AI224" s="117">
        <f t="shared" si="163"/>
        <v>0</v>
      </c>
      <c r="AJ224" s="120">
        <f t="shared" si="164"/>
        <v>0</v>
      </c>
      <c r="AM224" s="77" t="str">
        <f t="shared" si="165"/>
        <v/>
      </c>
      <c r="AO224" s="121">
        <f t="shared" si="168"/>
        <v>0</v>
      </c>
    </row>
    <row r="225" spans="2:41" ht="15" hidden="1" customHeight="1">
      <c r="B225" s="206"/>
      <c r="C225" s="195" t="s">
        <v>327</v>
      </c>
      <c r="D225" s="196"/>
      <c r="E225" s="197"/>
      <c r="F225" s="198"/>
      <c r="G225" s="199"/>
      <c r="H225" s="200"/>
      <c r="I225" s="201"/>
      <c r="J225" s="207"/>
      <c r="K225" s="114">
        <f t="shared" si="150"/>
        <v>0</v>
      </c>
      <c r="L225" s="115">
        <f>('[2]07-171 Capilla'!L225+'[2]07-106 Carbonel'!L225+'[2]07-382 Brasil'!L225+'[2]07-408 Porvenir'!L225)</f>
        <v>0</v>
      </c>
      <c r="M225" s="116">
        <f t="shared" si="151"/>
        <v>0</v>
      </c>
      <c r="N225" s="203"/>
      <c r="O225" s="116">
        <f t="shared" si="166"/>
        <v>0</v>
      </c>
      <c r="P225" s="113">
        <f t="shared" si="152"/>
        <v>0</v>
      </c>
      <c r="Q225" s="117">
        <f>('[2]07-171 Capilla'!Q225+'[2]07-106 Carbonel'!Q225+'[2]07-382 Brasil'!Q225+'[2]07-408 Porvenir'!Q225)</f>
        <v>0</v>
      </c>
      <c r="R225" s="118">
        <f t="shared" si="153"/>
        <v>0</v>
      </c>
      <c r="S225" s="117">
        <f>('[2]07-171 Capilla'!S225+'[2]07-106 Carbonel'!S225+'[2]07-382 Brasil'!S225+'[2]07-408 Porvenir'!S225)</f>
        <v>0</v>
      </c>
      <c r="T225" s="118">
        <f t="shared" si="154"/>
        <v>0</v>
      </c>
      <c r="U225" s="117">
        <f>('[2]07-171 Capilla'!U225+'[2]07-106 Carbonel'!U225+'[2]07-382 Brasil'!U225+'[2]07-408 Porvenir'!U225)</f>
        <v>0</v>
      </c>
      <c r="V225" s="118">
        <f t="shared" si="155"/>
        <v>0</v>
      </c>
      <c r="W225" s="117">
        <f>('[2]07-171 Capilla'!W225+'[2]07-106 Carbonel'!W225+'[2]07-382 Brasil'!W225+'[2]07-408 Porvenir'!W225)</f>
        <v>0</v>
      </c>
      <c r="X225" s="118">
        <f t="shared" si="156"/>
        <v>0</v>
      </c>
      <c r="Y225" s="117">
        <f>('[2]07-171 Capilla'!Y225+'[2]07-106 Carbonel'!Y225+'[2]07-382 Brasil'!Y225+'[2]07-408 Porvenir'!Y225)</f>
        <v>0</v>
      </c>
      <c r="Z225" s="118">
        <f t="shared" si="157"/>
        <v>0</v>
      </c>
      <c r="AA225" s="117">
        <f>('[2]07-171 Capilla'!AA225+'[2]07-106 Carbonel'!AA225+'[2]07-382 Brasil'!AA225+'[2]07-408 Porvenir'!AA225)</f>
        <v>0</v>
      </c>
      <c r="AB225" s="118">
        <f t="shared" si="158"/>
        <v>0</v>
      </c>
      <c r="AC225" s="117">
        <f>('[2]07-171 Capilla'!AC225+'[2]07-106 Carbonel'!AC225+'[2]07-382 Brasil'!AC225+'[2]07-408 Porvenir'!AC225)</f>
        <v>0</v>
      </c>
      <c r="AD225" s="118">
        <f t="shared" si="159"/>
        <v>0</v>
      </c>
      <c r="AE225" s="117">
        <f t="shared" si="167"/>
        <v>0</v>
      </c>
      <c r="AF225" s="118">
        <f t="shared" si="161"/>
        <v>0</v>
      </c>
      <c r="AG225" s="119">
        <v>0</v>
      </c>
      <c r="AH225" s="119">
        <f t="shared" si="162"/>
        <v>0</v>
      </c>
      <c r="AI225" s="117">
        <f t="shared" si="163"/>
        <v>0</v>
      </c>
      <c r="AJ225" s="120">
        <f t="shared" si="164"/>
        <v>0</v>
      </c>
      <c r="AM225" s="77" t="str">
        <f t="shared" si="165"/>
        <v/>
      </c>
      <c r="AO225" s="121">
        <f t="shared" si="168"/>
        <v>0</v>
      </c>
    </row>
    <row r="226" spans="2:41" ht="15" hidden="1" customHeight="1">
      <c r="B226" s="206"/>
      <c r="C226" s="195" t="s">
        <v>328</v>
      </c>
      <c r="D226" s="196"/>
      <c r="E226" s="197"/>
      <c r="F226" s="198"/>
      <c r="G226" s="199"/>
      <c r="H226" s="200"/>
      <c r="I226" s="201"/>
      <c r="J226" s="207"/>
      <c r="K226" s="114">
        <f t="shared" si="150"/>
        <v>0</v>
      </c>
      <c r="L226" s="115">
        <f>('[2]07-171 Capilla'!L226+'[2]07-106 Carbonel'!L226+'[2]07-382 Brasil'!L226+'[2]07-408 Porvenir'!L226)</f>
        <v>0</v>
      </c>
      <c r="M226" s="116">
        <f t="shared" si="151"/>
        <v>0</v>
      </c>
      <c r="N226" s="203"/>
      <c r="O226" s="116">
        <f t="shared" si="166"/>
        <v>0</v>
      </c>
      <c r="P226" s="113">
        <f t="shared" si="152"/>
        <v>0</v>
      </c>
      <c r="Q226" s="117">
        <f>('[2]07-171 Capilla'!Q226+'[2]07-106 Carbonel'!Q226+'[2]07-382 Brasil'!Q226+'[2]07-408 Porvenir'!Q226)</f>
        <v>0</v>
      </c>
      <c r="R226" s="118">
        <f t="shared" si="153"/>
        <v>0</v>
      </c>
      <c r="S226" s="117">
        <f>('[2]07-171 Capilla'!S226+'[2]07-106 Carbonel'!S226+'[2]07-382 Brasil'!S226+'[2]07-408 Porvenir'!S226)</f>
        <v>0</v>
      </c>
      <c r="T226" s="118">
        <f t="shared" si="154"/>
        <v>0</v>
      </c>
      <c r="U226" s="117">
        <f>('[2]07-171 Capilla'!U226+'[2]07-106 Carbonel'!U226+'[2]07-382 Brasil'!U226+'[2]07-408 Porvenir'!U226)</f>
        <v>0</v>
      </c>
      <c r="V226" s="118">
        <f t="shared" si="155"/>
        <v>0</v>
      </c>
      <c r="W226" s="117">
        <f>('[2]07-171 Capilla'!W226+'[2]07-106 Carbonel'!W226+'[2]07-382 Brasil'!W226+'[2]07-408 Porvenir'!W226)</f>
        <v>0</v>
      </c>
      <c r="X226" s="118">
        <f t="shared" si="156"/>
        <v>0</v>
      </c>
      <c r="Y226" s="117">
        <f>('[2]07-171 Capilla'!Y226+'[2]07-106 Carbonel'!Y226+'[2]07-382 Brasil'!Y226+'[2]07-408 Porvenir'!Y226)</f>
        <v>0</v>
      </c>
      <c r="Z226" s="118">
        <f t="shared" si="157"/>
        <v>0</v>
      </c>
      <c r="AA226" s="117">
        <f>('[2]07-171 Capilla'!AA226+'[2]07-106 Carbonel'!AA226+'[2]07-382 Brasil'!AA226+'[2]07-408 Porvenir'!AA226)</f>
        <v>0</v>
      </c>
      <c r="AB226" s="118">
        <f t="shared" si="158"/>
        <v>0</v>
      </c>
      <c r="AC226" s="117">
        <f>('[2]07-171 Capilla'!AC226+'[2]07-106 Carbonel'!AC226+'[2]07-382 Brasil'!AC226+'[2]07-408 Porvenir'!AC226)</f>
        <v>0</v>
      </c>
      <c r="AD226" s="118">
        <f t="shared" si="159"/>
        <v>0</v>
      </c>
      <c r="AE226" s="117">
        <f t="shared" si="167"/>
        <v>0</v>
      </c>
      <c r="AF226" s="118">
        <f t="shared" si="161"/>
        <v>0</v>
      </c>
      <c r="AG226" s="119">
        <v>0</v>
      </c>
      <c r="AH226" s="119">
        <f t="shared" si="162"/>
        <v>0</v>
      </c>
      <c r="AI226" s="117">
        <f t="shared" si="163"/>
        <v>0</v>
      </c>
      <c r="AJ226" s="120">
        <f t="shared" si="164"/>
        <v>0</v>
      </c>
      <c r="AM226" s="77" t="str">
        <f t="shared" si="165"/>
        <v/>
      </c>
      <c r="AO226" s="121">
        <f t="shared" si="168"/>
        <v>0</v>
      </c>
    </row>
    <row r="227" spans="2:41" ht="15" hidden="1" customHeight="1">
      <c r="B227" s="206"/>
      <c r="C227" s="195" t="s">
        <v>329</v>
      </c>
      <c r="D227" s="196"/>
      <c r="E227" s="197"/>
      <c r="F227" s="198"/>
      <c r="G227" s="199"/>
      <c r="H227" s="200"/>
      <c r="I227" s="201"/>
      <c r="J227" s="207"/>
      <c r="K227" s="114">
        <f t="shared" si="150"/>
        <v>0</v>
      </c>
      <c r="L227" s="115">
        <f>('[2]07-171 Capilla'!L227+'[2]07-106 Carbonel'!L227+'[2]07-382 Brasil'!L227+'[2]07-408 Porvenir'!L227)</f>
        <v>0</v>
      </c>
      <c r="M227" s="116">
        <f t="shared" si="151"/>
        <v>0</v>
      </c>
      <c r="N227" s="203"/>
      <c r="O227" s="116">
        <f t="shared" si="166"/>
        <v>0</v>
      </c>
      <c r="P227" s="113">
        <f t="shared" si="152"/>
        <v>0</v>
      </c>
      <c r="Q227" s="117">
        <f>('[2]07-171 Capilla'!Q227+'[2]07-106 Carbonel'!Q227+'[2]07-382 Brasil'!Q227+'[2]07-408 Porvenir'!Q227)</f>
        <v>0</v>
      </c>
      <c r="R227" s="118">
        <f t="shared" si="153"/>
        <v>0</v>
      </c>
      <c r="S227" s="117">
        <f>('[2]07-171 Capilla'!S227+'[2]07-106 Carbonel'!S227+'[2]07-382 Brasil'!S227+'[2]07-408 Porvenir'!S227)</f>
        <v>0</v>
      </c>
      <c r="T227" s="118">
        <f t="shared" si="154"/>
        <v>0</v>
      </c>
      <c r="U227" s="117">
        <f>('[2]07-171 Capilla'!U227+'[2]07-106 Carbonel'!U227+'[2]07-382 Brasil'!U227+'[2]07-408 Porvenir'!U227)</f>
        <v>0</v>
      </c>
      <c r="V227" s="118">
        <f t="shared" si="155"/>
        <v>0</v>
      </c>
      <c r="W227" s="117">
        <f>('[2]07-171 Capilla'!W227+'[2]07-106 Carbonel'!W227+'[2]07-382 Brasil'!W227+'[2]07-408 Porvenir'!W227)</f>
        <v>0</v>
      </c>
      <c r="X227" s="118">
        <f t="shared" si="156"/>
        <v>0</v>
      </c>
      <c r="Y227" s="117">
        <f>('[2]07-171 Capilla'!Y227+'[2]07-106 Carbonel'!Y227+'[2]07-382 Brasil'!Y227+'[2]07-408 Porvenir'!Y227)</f>
        <v>0</v>
      </c>
      <c r="Z227" s="118">
        <f t="shared" si="157"/>
        <v>0</v>
      </c>
      <c r="AA227" s="117">
        <f>('[2]07-171 Capilla'!AA227+'[2]07-106 Carbonel'!AA227+'[2]07-382 Brasil'!AA227+'[2]07-408 Porvenir'!AA227)</f>
        <v>0</v>
      </c>
      <c r="AB227" s="118">
        <f t="shared" si="158"/>
        <v>0</v>
      </c>
      <c r="AC227" s="117">
        <f>('[2]07-171 Capilla'!AC227+'[2]07-106 Carbonel'!AC227+'[2]07-382 Brasil'!AC227+'[2]07-408 Porvenir'!AC227)</f>
        <v>0</v>
      </c>
      <c r="AD227" s="118">
        <f t="shared" si="159"/>
        <v>0</v>
      </c>
      <c r="AE227" s="117">
        <f t="shared" si="167"/>
        <v>0</v>
      </c>
      <c r="AF227" s="118">
        <f t="shared" si="161"/>
        <v>0</v>
      </c>
      <c r="AG227" s="119">
        <v>0</v>
      </c>
      <c r="AH227" s="119">
        <f t="shared" si="162"/>
        <v>0</v>
      </c>
      <c r="AI227" s="117">
        <f t="shared" si="163"/>
        <v>0</v>
      </c>
      <c r="AJ227" s="120">
        <f t="shared" si="164"/>
        <v>0</v>
      </c>
      <c r="AM227" s="77" t="str">
        <f t="shared" si="165"/>
        <v/>
      </c>
      <c r="AO227" s="121">
        <f t="shared" si="168"/>
        <v>0</v>
      </c>
    </row>
    <row r="228" spans="2:41" ht="15" hidden="1" customHeight="1">
      <c r="B228" s="206"/>
      <c r="C228" s="195" t="s">
        <v>330</v>
      </c>
      <c r="D228" s="196"/>
      <c r="E228" s="197"/>
      <c r="F228" s="198"/>
      <c r="G228" s="199"/>
      <c r="H228" s="200"/>
      <c r="I228" s="201"/>
      <c r="J228" s="207"/>
      <c r="K228" s="114">
        <f t="shared" si="150"/>
        <v>0</v>
      </c>
      <c r="L228" s="115">
        <f>('[2]07-171 Capilla'!L228+'[2]07-106 Carbonel'!L228+'[2]07-382 Brasil'!L228+'[2]07-408 Porvenir'!L228)</f>
        <v>0</v>
      </c>
      <c r="M228" s="116">
        <f t="shared" si="151"/>
        <v>0</v>
      </c>
      <c r="N228" s="203"/>
      <c r="O228" s="116">
        <f t="shared" si="166"/>
        <v>0</v>
      </c>
      <c r="P228" s="113">
        <f t="shared" si="152"/>
        <v>0</v>
      </c>
      <c r="Q228" s="117">
        <f>('[2]07-171 Capilla'!Q228+'[2]07-106 Carbonel'!Q228+'[2]07-382 Brasil'!Q228+'[2]07-408 Porvenir'!Q228)</f>
        <v>0</v>
      </c>
      <c r="R228" s="118">
        <f t="shared" si="153"/>
        <v>0</v>
      </c>
      <c r="S228" s="117">
        <f>('[2]07-171 Capilla'!S228+'[2]07-106 Carbonel'!S228+'[2]07-382 Brasil'!S228+'[2]07-408 Porvenir'!S228)</f>
        <v>0</v>
      </c>
      <c r="T228" s="118">
        <f t="shared" si="154"/>
        <v>0</v>
      </c>
      <c r="U228" s="117">
        <f>('[2]07-171 Capilla'!U228+'[2]07-106 Carbonel'!U228+'[2]07-382 Brasil'!U228+'[2]07-408 Porvenir'!U228)</f>
        <v>0</v>
      </c>
      <c r="V228" s="118">
        <f t="shared" si="155"/>
        <v>0</v>
      </c>
      <c r="W228" s="117">
        <f>('[2]07-171 Capilla'!W228+'[2]07-106 Carbonel'!W228+'[2]07-382 Brasil'!W228+'[2]07-408 Porvenir'!W228)</f>
        <v>0</v>
      </c>
      <c r="X228" s="118">
        <f t="shared" si="156"/>
        <v>0</v>
      </c>
      <c r="Y228" s="117">
        <f>('[2]07-171 Capilla'!Y228+'[2]07-106 Carbonel'!Y228+'[2]07-382 Brasil'!Y228+'[2]07-408 Porvenir'!Y228)</f>
        <v>0</v>
      </c>
      <c r="Z228" s="118">
        <f t="shared" si="157"/>
        <v>0</v>
      </c>
      <c r="AA228" s="117">
        <f>('[2]07-171 Capilla'!AA228+'[2]07-106 Carbonel'!AA228+'[2]07-382 Brasil'!AA228+'[2]07-408 Porvenir'!AA228)</f>
        <v>0</v>
      </c>
      <c r="AB228" s="118">
        <f t="shared" si="158"/>
        <v>0</v>
      </c>
      <c r="AC228" s="117">
        <f>('[2]07-171 Capilla'!AC228+'[2]07-106 Carbonel'!AC228+'[2]07-382 Brasil'!AC228+'[2]07-408 Porvenir'!AC228)</f>
        <v>0</v>
      </c>
      <c r="AD228" s="118">
        <f t="shared" si="159"/>
        <v>0</v>
      </c>
      <c r="AE228" s="117">
        <f t="shared" si="167"/>
        <v>0</v>
      </c>
      <c r="AF228" s="118">
        <f t="shared" si="161"/>
        <v>0</v>
      </c>
      <c r="AG228" s="119">
        <v>0</v>
      </c>
      <c r="AH228" s="119">
        <f t="shared" si="162"/>
        <v>0</v>
      </c>
      <c r="AI228" s="117">
        <f t="shared" si="163"/>
        <v>0</v>
      </c>
      <c r="AJ228" s="120">
        <f t="shared" si="164"/>
        <v>0</v>
      </c>
      <c r="AM228" s="77" t="str">
        <f t="shared" si="165"/>
        <v/>
      </c>
      <c r="AO228" s="121">
        <f t="shared" si="168"/>
        <v>0</v>
      </c>
    </row>
    <row r="229" spans="2:41" ht="15" hidden="1" customHeight="1">
      <c r="B229" s="206"/>
      <c r="C229" s="195" t="s">
        <v>331</v>
      </c>
      <c r="D229" s="196"/>
      <c r="E229" s="197"/>
      <c r="F229" s="198"/>
      <c r="G229" s="199"/>
      <c r="H229" s="200"/>
      <c r="I229" s="201"/>
      <c r="J229" s="207"/>
      <c r="K229" s="114">
        <f t="shared" si="150"/>
        <v>0</v>
      </c>
      <c r="L229" s="115">
        <f>('[2]07-171 Capilla'!L229+'[2]07-106 Carbonel'!L229+'[2]07-382 Brasil'!L229+'[2]07-408 Porvenir'!L229)</f>
        <v>0</v>
      </c>
      <c r="M229" s="116">
        <f t="shared" si="151"/>
        <v>0</v>
      </c>
      <c r="N229" s="203"/>
      <c r="O229" s="116">
        <f t="shared" si="166"/>
        <v>0</v>
      </c>
      <c r="P229" s="113">
        <f t="shared" si="152"/>
        <v>0</v>
      </c>
      <c r="Q229" s="117">
        <f>('[2]07-171 Capilla'!Q229+'[2]07-106 Carbonel'!Q229+'[2]07-382 Brasil'!Q229+'[2]07-408 Porvenir'!Q229)</f>
        <v>0</v>
      </c>
      <c r="R229" s="118">
        <f t="shared" si="153"/>
        <v>0</v>
      </c>
      <c r="S229" s="117">
        <f>('[2]07-171 Capilla'!S229+'[2]07-106 Carbonel'!S229+'[2]07-382 Brasil'!S229+'[2]07-408 Porvenir'!S229)</f>
        <v>0</v>
      </c>
      <c r="T229" s="118">
        <f t="shared" si="154"/>
        <v>0</v>
      </c>
      <c r="U229" s="117">
        <f>('[2]07-171 Capilla'!U229+'[2]07-106 Carbonel'!U229+'[2]07-382 Brasil'!U229+'[2]07-408 Porvenir'!U229)</f>
        <v>0</v>
      </c>
      <c r="V229" s="118">
        <f t="shared" si="155"/>
        <v>0</v>
      </c>
      <c r="W229" s="117">
        <f>('[2]07-171 Capilla'!W229+'[2]07-106 Carbonel'!W229+'[2]07-382 Brasil'!W229+'[2]07-408 Porvenir'!W229)</f>
        <v>0</v>
      </c>
      <c r="X229" s="118">
        <f t="shared" si="156"/>
        <v>0</v>
      </c>
      <c r="Y229" s="117">
        <f>('[2]07-171 Capilla'!Y229+'[2]07-106 Carbonel'!Y229+'[2]07-382 Brasil'!Y229+'[2]07-408 Porvenir'!Y229)</f>
        <v>0</v>
      </c>
      <c r="Z229" s="118">
        <f t="shared" si="157"/>
        <v>0</v>
      </c>
      <c r="AA229" s="117">
        <f>('[2]07-171 Capilla'!AA229+'[2]07-106 Carbonel'!AA229+'[2]07-382 Brasil'!AA229+'[2]07-408 Porvenir'!AA229)</f>
        <v>0</v>
      </c>
      <c r="AB229" s="118">
        <f t="shared" si="158"/>
        <v>0</v>
      </c>
      <c r="AC229" s="117">
        <f>('[2]07-171 Capilla'!AC229+'[2]07-106 Carbonel'!AC229+'[2]07-382 Brasil'!AC229+'[2]07-408 Porvenir'!AC229)</f>
        <v>0</v>
      </c>
      <c r="AD229" s="118">
        <f t="shared" si="159"/>
        <v>0</v>
      </c>
      <c r="AE229" s="117">
        <f t="shared" si="167"/>
        <v>0</v>
      </c>
      <c r="AF229" s="118">
        <f t="shared" si="161"/>
        <v>0</v>
      </c>
      <c r="AG229" s="119">
        <v>0</v>
      </c>
      <c r="AH229" s="119">
        <f t="shared" si="162"/>
        <v>0</v>
      </c>
      <c r="AI229" s="117">
        <f t="shared" si="163"/>
        <v>0</v>
      </c>
      <c r="AJ229" s="120">
        <f t="shared" si="164"/>
        <v>0</v>
      </c>
      <c r="AM229" s="77" t="str">
        <f t="shared" si="165"/>
        <v/>
      </c>
      <c r="AO229" s="121">
        <f t="shared" si="168"/>
        <v>0</v>
      </c>
    </row>
    <row r="230" spans="2:41" ht="15" hidden="1" customHeight="1">
      <c r="B230" s="206"/>
      <c r="C230" s="195" t="s">
        <v>332</v>
      </c>
      <c r="D230" s="196"/>
      <c r="E230" s="197"/>
      <c r="F230" s="198"/>
      <c r="G230" s="199"/>
      <c r="H230" s="200"/>
      <c r="I230" s="201"/>
      <c r="J230" s="207"/>
      <c r="K230" s="114">
        <f t="shared" si="150"/>
        <v>0</v>
      </c>
      <c r="L230" s="115">
        <f>('[2]07-171 Capilla'!L230+'[2]07-106 Carbonel'!L230+'[2]07-382 Brasil'!L230+'[2]07-408 Porvenir'!L230)</f>
        <v>0</v>
      </c>
      <c r="M230" s="116">
        <f t="shared" si="151"/>
        <v>0</v>
      </c>
      <c r="N230" s="203"/>
      <c r="O230" s="116">
        <f t="shared" si="166"/>
        <v>0</v>
      </c>
      <c r="P230" s="113">
        <f t="shared" si="152"/>
        <v>0</v>
      </c>
      <c r="Q230" s="117">
        <f>('[2]07-171 Capilla'!Q230+'[2]07-106 Carbonel'!Q230+'[2]07-382 Brasil'!Q230+'[2]07-408 Porvenir'!Q230)</f>
        <v>0</v>
      </c>
      <c r="R230" s="118">
        <f t="shared" si="153"/>
        <v>0</v>
      </c>
      <c r="S230" s="117">
        <f>('[2]07-171 Capilla'!S230+'[2]07-106 Carbonel'!S230+'[2]07-382 Brasil'!S230+'[2]07-408 Porvenir'!S230)</f>
        <v>0</v>
      </c>
      <c r="T230" s="118">
        <f t="shared" si="154"/>
        <v>0</v>
      </c>
      <c r="U230" s="117">
        <f>('[2]07-171 Capilla'!U230+'[2]07-106 Carbonel'!U230+'[2]07-382 Brasil'!U230+'[2]07-408 Porvenir'!U230)</f>
        <v>0</v>
      </c>
      <c r="V230" s="118">
        <f t="shared" si="155"/>
        <v>0</v>
      </c>
      <c r="W230" s="117">
        <f>('[2]07-171 Capilla'!W230+'[2]07-106 Carbonel'!W230+'[2]07-382 Brasil'!W230+'[2]07-408 Porvenir'!W230)</f>
        <v>0</v>
      </c>
      <c r="X230" s="118">
        <f t="shared" si="156"/>
        <v>0</v>
      </c>
      <c r="Y230" s="117">
        <f>('[2]07-171 Capilla'!Y230+'[2]07-106 Carbonel'!Y230+'[2]07-382 Brasil'!Y230+'[2]07-408 Porvenir'!Y230)</f>
        <v>0</v>
      </c>
      <c r="Z230" s="118">
        <f t="shared" si="157"/>
        <v>0</v>
      </c>
      <c r="AA230" s="117">
        <f>('[2]07-171 Capilla'!AA230+'[2]07-106 Carbonel'!AA230+'[2]07-382 Brasil'!AA230+'[2]07-408 Porvenir'!AA230)</f>
        <v>0</v>
      </c>
      <c r="AB230" s="118">
        <f t="shared" si="158"/>
        <v>0</v>
      </c>
      <c r="AC230" s="117">
        <f>('[2]07-171 Capilla'!AC230+'[2]07-106 Carbonel'!AC230+'[2]07-382 Brasil'!AC230+'[2]07-408 Porvenir'!AC230)</f>
        <v>0</v>
      </c>
      <c r="AD230" s="118">
        <f t="shared" si="159"/>
        <v>0</v>
      </c>
      <c r="AE230" s="117">
        <f t="shared" si="167"/>
        <v>0</v>
      </c>
      <c r="AF230" s="118">
        <f t="shared" si="161"/>
        <v>0</v>
      </c>
      <c r="AG230" s="119">
        <v>0</v>
      </c>
      <c r="AH230" s="119">
        <f t="shared" si="162"/>
        <v>0</v>
      </c>
      <c r="AI230" s="117">
        <f t="shared" si="163"/>
        <v>0</v>
      </c>
      <c r="AJ230" s="120">
        <f t="shared" si="164"/>
        <v>0</v>
      </c>
      <c r="AM230" s="77" t="str">
        <f t="shared" si="165"/>
        <v/>
      </c>
      <c r="AO230" s="121">
        <f t="shared" si="168"/>
        <v>0</v>
      </c>
    </row>
    <row r="231" spans="2:41" ht="15" hidden="1" customHeight="1">
      <c r="B231" s="206"/>
      <c r="C231" s="195" t="s">
        <v>333</v>
      </c>
      <c r="D231" s="196"/>
      <c r="E231" s="197"/>
      <c r="F231" s="198"/>
      <c r="G231" s="199"/>
      <c r="H231" s="200"/>
      <c r="I231" s="201"/>
      <c r="J231" s="207"/>
      <c r="K231" s="114">
        <f t="shared" si="150"/>
        <v>0</v>
      </c>
      <c r="L231" s="115">
        <f>('[2]07-171 Capilla'!L231+'[2]07-106 Carbonel'!L231+'[2]07-382 Brasil'!L231+'[2]07-408 Porvenir'!L231)</f>
        <v>0</v>
      </c>
      <c r="M231" s="116">
        <f t="shared" si="151"/>
        <v>0</v>
      </c>
      <c r="N231" s="203"/>
      <c r="O231" s="116">
        <f t="shared" si="166"/>
        <v>0</v>
      </c>
      <c r="P231" s="113">
        <f t="shared" si="152"/>
        <v>0</v>
      </c>
      <c r="Q231" s="117">
        <f>('[2]07-171 Capilla'!Q231+'[2]07-106 Carbonel'!Q231+'[2]07-382 Brasil'!Q231+'[2]07-408 Porvenir'!Q231)</f>
        <v>0</v>
      </c>
      <c r="R231" s="118">
        <f t="shared" si="153"/>
        <v>0</v>
      </c>
      <c r="S231" s="117">
        <f>('[2]07-171 Capilla'!S231+'[2]07-106 Carbonel'!S231+'[2]07-382 Brasil'!S231+'[2]07-408 Porvenir'!S231)</f>
        <v>0</v>
      </c>
      <c r="T231" s="118">
        <f t="shared" si="154"/>
        <v>0</v>
      </c>
      <c r="U231" s="117">
        <f>('[2]07-171 Capilla'!U231+'[2]07-106 Carbonel'!U231+'[2]07-382 Brasil'!U231+'[2]07-408 Porvenir'!U231)</f>
        <v>0</v>
      </c>
      <c r="V231" s="118">
        <f t="shared" si="155"/>
        <v>0</v>
      </c>
      <c r="W231" s="117">
        <f>('[2]07-171 Capilla'!W231+'[2]07-106 Carbonel'!W231+'[2]07-382 Brasil'!W231+'[2]07-408 Porvenir'!W231)</f>
        <v>0</v>
      </c>
      <c r="X231" s="118">
        <f t="shared" si="156"/>
        <v>0</v>
      </c>
      <c r="Y231" s="117">
        <f>('[2]07-171 Capilla'!Y231+'[2]07-106 Carbonel'!Y231+'[2]07-382 Brasil'!Y231+'[2]07-408 Porvenir'!Y231)</f>
        <v>0</v>
      </c>
      <c r="Z231" s="118">
        <f t="shared" si="157"/>
        <v>0</v>
      </c>
      <c r="AA231" s="117">
        <f>('[2]07-171 Capilla'!AA231+'[2]07-106 Carbonel'!AA231+'[2]07-382 Brasil'!AA231+'[2]07-408 Porvenir'!AA231)</f>
        <v>0</v>
      </c>
      <c r="AB231" s="118">
        <f t="shared" si="158"/>
        <v>0</v>
      </c>
      <c r="AC231" s="117">
        <f>('[2]07-171 Capilla'!AC231+'[2]07-106 Carbonel'!AC231+'[2]07-382 Brasil'!AC231+'[2]07-408 Porvenir'!AC231)</f>
        <v>0</v>
      </c>
      <c r="AD231" s="118">
        <f t="shared" si="159"/>
        <v>0</v>
      </c>
      <c r="AE231" s="117">
        <f t="shared" si="167"/>
        <v>0</v>
      </c>
      <c r="AF231" s="118">
        <f t="shared" si="161"/>
        <v>0</v>
      </c>
      <c r="AG231" s="119">
        <v>0</v>
      </c>
      <c r="AH231" s="119">
        <f t="shared" si="162"/>
        <v>0</v>
      </c>
      <c r="AI231" s="117">
        <f t="shared" si="163"/>
        <v>0</v>
      </c>
      <c r="AJ231" s="120">
        <f t="shared" si="164"/>
        <v>0</v>
      </c>
      <c r="AM231" s="77" t="str">
        <f t="shared" si="165"/>
        <v/>
      </c>
      <c r="AO231" s="121">
        <f t="shared" si="168"/>
        <v>0</v>
      </c>
    </row>
    <row r="232" spans="2:41" ht="15" hidden="1" customHeight="1">
      <c r="B232" s="206"/>
      <c r="C232" s="195" t="s">
        <v>334</v>
      </c>
      <c r="D232" s="196"/>
      <c r="E232" s="197"/>
      <c r="F232" s="198"/>
      <c r="G232" s="199"/>
      <c r="H232" s="200"/>
      <c r="I232" s="201"/>
      <c r="J232" s="214"/>
      <c r="K232" s="114">
        <f t="shared" si="150"/>
        <v>0</v>
      </c>
      <c r="L232" s="115">
        <f>('[2]07-171 Capilla'!L232+'[2]07-106 Carbonel'!L232+'[2]07-382 Brasil'!L232+'[2]07-408 Porvenir'!L232)</f>
        <v>0</v>
      </c>
      <c r="M232" s="116">
        <f t="shared" si="151"/>
        <v>0</v>
      </c>
      <c r="N232" s="203"/>
      <c r="O232" s="116">
        <f t="shared" si="166"/>
        <v>0</v>
      </c>
      <c r="P232" s="113">
        <f t="shared" si="152"/>
        <v>0</v>
      </c>
      <c r="Q232" s="117">
        <f>('[2]07-171 Capilla'!Q232+'[2]07-106 Carbonel'!Q232+'[2]07-382 Brasil'!Q232+'[2]07-408 Porvenir'!Q232)</f>
        <v>0</v>
      </c>
      <c r="R232" s="118">
        <f t="shared" si="153"/>
        <v>0</v>
      </c>
      <c r="S232" s="117">
        <f>('[2]07-171 Capilla'!S232+'[2]07-106 Carbonel'!S232+'[2]07-382 Brasil'!S232+'[2]07-408 Porvenir'!S232)</f>
        <v>0</v>
      </c>
      <c r="T232" s="118">
        <f t="shared" si="154"/>
        <v>0</v>
      </c>
      <c r="U232" s="117">
        <f>('[2]07-171 Capilla'!U232+'[2]07-106 Carbonel'!U232+'[2]07-382 Brasil'!U232+'[2]07-408 Porvenir'!U232)</f>
        <v>0</v>
      </c>
      <c r="V232" s="118">
        <f t="shared" si="155"/>
        <v>0</v>
      </c>
      <c r="W232" s="117">
        <f>('[2]07-171 Capilla'!W232+'[2]07-106 Carbonel'!W232+'[2]07-382 Brasil'!W232+'[2]07-408 Porvenir'!W232)</f>
        <v>0</v>
      </c>
      <c r="X232" s="118">
        <f t="shared" si="156"/>
        <v>0</v>
      </c>
      <c r="Y232" s="117">
        <f>('[2]07-171 Capilla'!Y232+'[2]07-106 Carbonel'!Y232+'[2]07-382 Brasil'!Y232+'[2]07-408 Porvenir'!Y232)</f>
        <v>0</v>
      </c>
      <c r="Z232" s="118">
        <f t="shared" si="157"/>
        <v>0</v>
      </c>
      <c r="AA232" s="117">
        <f>('[2]07-171 Capilla'!AA232+'[2]07-106 Carbonel'!AA232+'[2]07-382 Brasil'!AA232+'[2]07-408 Porvenir'!AA232)</f>
        <v>0</v>
      </c>
      <c r="AB232" s="118">
        <f t="shared" si="158"/>
        <v>0</v>
      </c>
      <c r="AC232" s="117">
        <f>('[2]07-171 Capilla'!AC232+'[2]07-106 Carbonel'!AC232+'[2]07-382 Brasil'!AC232+'[2]07-408 Porvenir'!AC232)</f>
        <v>0</v>
      </c>
      <c r="AD232" s="118">
        <f t="shared" si="159"/>
        <v>0</v>
      </c>
      <c r="AE232" s="117">
        <f t="shared" si="167"/>
        <v>0</v>
      </c>
      <c r="AF232" s="118">
        <f t="shared" si="161"/>
        <v>0</v>
      </c>
      <c r="AG232" s="119">
        <v>0</v>
      </c>
      <c r="AH232" s="119">
        <f t="shared" si="162"/>
        <v>0</v>
      </c>
      <c r="AI232" s="117">
        <f t="shared" si="163"/>
        <v>0</v>
      </c>
      <c r="AJ232" s="120">
        <f t="shared" si="164"/>
        <v>0</v>
      </c>
      <c r="AM232" s="77" t="str">
        <f t="shared" si="165"/>
        <v/>
      </c>
      <c r="AO232" s="121">
        <f t="shared" si="168"/>
        <v>0</v>
      </c>
    </row>
    <row r="233" spans="2:41" ht="15" hidden="1" customHeight="1">
      <c r="B233" s="206"/>
      <c r="C233" s="195" t="s">
        <v>335</v>
      </c>
      <c r="D233" s="196"/>
      <c r="E233" s="197"/>
      <c r="F233" s="198"/>
      <c r="G233" s="199"/>
      <c r="H233" s="200"/>
      <c r="I233" s="201"/>
      <c r="J233" s="207"/>
      <c r="K233" s="114">
        <f t="shared" si="150"/>
        <v>0</v>
      </c>
      <c r="L233" s="115">
        <f>('[2]07-171 Capilla'!L233+'[2]07-106 Carbonel'!L233+'[2]07-382 Brasil'!L233+'[2]07-408 Porvenir'!L233)</f>
        <v>0</v>
      </c>
      <c r="M233" s="116">
        <f t="shared" si="151"/>
        <v>0</v>
      </c>
      <c r="N233" s="203"/>
      <c r="O233" s="116">
        <f t="shared" si="166"/>
        <v>0</v>
      </c>
      <c r="P233" s="113">
        <f t="shared" si="152"/>
        <v>0</v>
      </c>
      <c r="Q233" s="117">
        <f>('[2]07-171 Capilla'!Q233+'[2]07-106 Carbonel'!Q233+'[2]07-382 Brasil'!Q233+'[2]07-408 Porvenir'!Q233)</f>
        <v>0</v>
      </c>
      <c r="R233" s="118">
        <f t="shared" si="153"/>
        <v>0</v>
      </c>
      <c r="S233" s="117">
        <f>('[2]07-171 Capilla'!S233+'[2]07-106 Carbonel'!S233+'[2]07-382 Brasil'!S233+'[2]07-408 Porvenir'!S233)</f>
        <v>0</v>
      </c>
      <c r="T233" s="118">
        <f t="shared" si="154"/>
        <v>0</v>
      </c>
      <c r="U233" s="117">
        <f>('[2]07-171 Capilla'!U233+'[2]07-106 Carbonel'!U233+'[2]07-382 Brasil'!U233+'[2]07-408 Porvenir'!U233)</f>
        <v>0</v>
      </c>
      <c r="V233" s="118">
        <f t="shared" si="155"/>
        <v>0</v>
      </c>
      <c r="W233" s="117">
        <f>('[2]07-171 Capilla'!W233+'[2]07-106 Carbonel'!W233+'[2]07-382 Brasil'!W233+'[2]07-408 Porvenir'!W233)</f>
        <v>0</v>
      </c>
      <c r="X233" s="118">
        <f t="shared" si="156"/>
        <v>0</v>
      </c>
      <c r="Y233" s="117">
        <f>('[2]07-171 Capilla'!Y233+'[2]07-106 Carbonel'!Y233+'[2]07-382 Brasil'!Y233+'[2]07-408 Porvenir'!Y233)</f>
        <v>0</v>
      </c>
      <c r="Z233" s="118">
        <f t="shared" si="157"/>
        <v>0</v>
      </c>
      <c r="AA233" s="117">
        <f>('[2]07-171 Capilla'!AA233+'[2]07-106 Carbonel'!AA233+'[2]07-382 Brasil'!AA233+'[2]07-408 Porvenir'!AA233)</f>
        <v>0</v>
      </c>
      <c r="AB233" s="118">
        <f t="shared" si="158"/>
        <v>0</v>
      </c>
      <c r="AC233" s="117">
        <f>('[2]07-171 Capilla'!AC233+'[2]07-106 Carbonel'!AC233+'[2]07-382 Brasil'!AC233+'[2]07-408 Porvenir'!AC233)</f>
        <v>0</v>
      </c>
      <c r="AD233" s="118">
        <f t="shared" si="159"/>
        <v>0</v>
      </c>
      <c r="AE233" s="117">
        <f t="shared" si="167"/>
        <v>0</v>
      </c>
      <c r="AF233" s="118">
        <f t="shared" si="161"/>
        <v>0</v>
      </c>
      <c r="AG233" s="119">
        <v>0</v>
      </c>
      <c r="AH233" s="119">
        <f t="shared" si="162"/>
        <v>0</v>
      </c>
      <c r="AI233" s="117">
        <f t="shared" si="163"/>
        <v>0</v>
      </c>
      <c r="AJ233" s="120">
        <f t="shared" si="164"/>
        <v>0</v>
      </c>
      <c r="AM233" s="77" t="str">
        <f t="shared" si="165"/>
        <v/>
      </c>
      <c r="AO233" s="121">
        <f t="shared" si="168"/>
        <v>0</v>
      </c>
    </row>
    <row r="234" spans="2:41" ht="15" hidden="1" customHeight="1">
      <c r="B234" s="206"/>
      <c r="C234" s="195" t="s">
        <v>336</v>
      </c>
      <c r="D234" s="196"/>
      <c r="E234" s="197"/>
      <c r="F234" s="198"/>
      <c r="G234" s="199"/>
      <c r="H234" s="200"/>
      <c r="I234" s="201"/>
      <c r="J234" s="207"/>
      <c r="K234" s="114">
        <f t="shared" si="150"/>
        <v>0</v>
      </c>
      <c r="L234" s="115">
        <f>('[2]07-171 Capilla'!L234+'[2]07-106 Carbonel'!L234+'[2]07-382 Brasil'!L234+'[2]07-408 Porvenir'!L234)</f>
        <v>0</v>
      </c>
      <c r="M234" s="116">
        <f t="shared" si="151"/>
        <v>0</v>
      </c>
      <c r="N234" s="203"/>
      <c r="O234" s="116">
        <f t="shared" si="166"/>
        <v>0</v>
      </c>
      <c r="P234" s="113">
        <f t="shared" si="152"/>
        <v>0</v>
      </c>
      <c r="Q234" s="117">
        <f>('[2]07-171 Capilla'!Q234+'[2]07-106 Carbonel'!Q234+'[2]07-382 Brasil'!Q234+'[2]07-408 Porvenir'!Q234)</f>
        <v>0</v>
      </c>
      <c r="R234" s="118">
        <f t="shared" si="153"/>
        <v>0</v>
      </c>
      <c r="S234" s="117">
        <f>('[2]07-171 Capilla'!S234+'[2]07-106 Carbonel'!S234+'[2]07-382 Brasil'!S234+'[2]07-408 Porvenir'!S234)</f>
        <v>0</v>
      </c>
      <c r="T234" s="118">
        <f t="shared" si="154"/>
        <v>0</v>
      </c>
      <c r="U234" s="117">
        <f>('[2]07-171 Capilla'!U234+'[2]07-106 Carbonel'!U234+'[2]07-382 Brasil'!U234+'[2]07-408 Porvenir'!U234)</f>
        <v>0</v>
      </c>
      <c r="V234" s="118">
        <f t="shared" si="155"/>
        <v>0</v>
      </c>
      <c r="W234" s="117">
        <f>('[2]07-171 Capilla'!W234+'[2]07-106 Carbonel'!W234+'[2]07-382 Brasil'!W234+'[2]07-408 Porvenir'!W234)</f>
        <v>0</v>
      </c>
      <c r="X234" s="118">
        <f t="shared" si="156"/>
        <v>0</v>
      </c>
      <c r="Y234" s="117">
        <f>('[2]07-171 Capilla'!Y234+'[2]07-106 Carbonel'!Y234+'[2]07-382 Brasil'!Y234+'[2]07-408 Porvenir'!Y234)</f>
        <v>0</v>
      </c>
      <c r="Z234" s="118">
        <f t="shared" si="157"/>
        <v>0</v>
      </c>
      <c r="AA234" s="117">
        <f>('[2]07-171 Capilla'!AA234+'[2]07-106 Carbonel'!AA234+'[2]07-382 Brasil'!AA234+'[2]07-408 Porvenir'!AA234)</f>
        <v>0</v>
      </c>
      <c r="AB234" s="118">
        <f t="shared" si="158"/>
        <v>0</v>
      </c>
      <c r="AC234" s="117">
        <f>('[2]07-171 Capilla'!AC234+'[2]07-106 Carbonel'!AC234+'[2]07-382 Brasil'!AC234+'[2]07-408 Porvenir'!AC234)</f>
        <v>0</v>
      </c>
      <c r="AD234" s="118">
        <f t="shared" si="159"/>
        <v>0</v>
      </c>
      <c r="AE234" s="117">
        <f t="shared" si="167"/>
        <v>0</v>
      </c>
      <c r="AF234" s="118">
        <f t="shared" si="161"/>
        <v>0</v>
      </c>
      <c r="AG234" s="119">
        <v>0</v>
      </c>
      <c r="AH234" s="119">
        <f t="shared" si="162"/>
        <v>0</v>
      </c>
      <c r="AI234" s="117">
        <f t="shared" si="163"/>
        <v>0</v>
      </c>
      <c r="AJ234" s="120">
        <f t="shared" si="164"/>
        <v>0</v>
      </c>
      <c r="AM234" s="77" t="str">
        <f t="shared" si="165"/>
        <v/>
      </c>
      <c r="AO234" s="121">
        <f t="shared" si="168"/>
        <v>0</v>
      </c>
    </row>
    <row r="235" spans="2:41" ht="15" hidden="1" customHeight="1">
      <c r="B235" s="206"/>
      <c r="C235" s="195" t="s">
        <v>337</v>
      </c>
      <c r="D235" s="196"/>
      <c r="E235" s="197"/>
      <c r="F235" s="198"/>
      <c r="G235" s="199"/>
      <c r="H235" s="200"/>
      <c r="I235" s="201"/>
      <c r="J235" s="207"/>
      <c r="K235" s="114">
        <f t="shared" si="150"/>
        <v>0</v>
      </c>
      <c r="L235" s="115">
        <f>('[2]07-171 Capilla'!L235+'[2]07-106 Carbonel'!L235+'[2]07-382 Brasil'!L235+'[2]07-408 Porvenir'!L235)</f>
        <v>0</v>
      </c>
      <c r="M235" s="116">
        <f t="shared" si="151"/>
        <v>0</v>
      </c>
      <c r="N235" s="203"/>
      <c r="O235" s="116">
        <f t="shared" si="166"/>
        <v>0</v>
      </c>
      <c r="P235" s="113">
        <f t="shared" si="152"/>
        <v>0</v>
      </c>
      <c r="Q235" s="117">
        <f>('[2]07-171 Capilla'!Q235+'[2]07-106 Carbonel'!Q235+'[2]07-382 Brasil'!Q235+'[2]07-408 Porvenir'!Q235)</f>
        <v>0</v>
      </c>
      <c r="R235" s="118">
        <f t="shared" si="153"/>
        <v>0</v>
      </c>
      <c r="S235" s="117">
        <f>('[2]07-171 Capilla'!S235+'[2]07-106 Carbonel'!S235+'[2]07-382 Brasil'!S235+'[2]07-408 Porvenir'!S235)</f>
        <v>0</v>
      </c>
      <c r="T235" s="118">
        <f t="shared" si="154"/>
        <v>0</v>
      </c>
      <c r="U235" s="117">
        <f>('[2]07-171 Capilla'!U235+'[2]07-106 Carbonel'!U235+'[2]07-382 Brasil'!U235+'[2]07-408 Porvenir'!U235)</f>
        <v>0</v>
      </c>
      <c r="V235" s="118">
        <f t="shared" si="155"/>
        <v>0</v>
      </c>
      <c r="W235" s="117">
        <f>('[2]07-171 Capilla'!W235+'[2]07-106 Carbonel'!W235+'[2]07-382 Brasil'!W235+'[2]07-408 Porvenir'!W235)</f>
        <v>0</v>
      </c>
      <c r="X235" s="118">
        <f t="shared" si="156"/>
        <v>0</v>
      </c>
      <c r="Y235" s="117">
        <f>('[2]07-171 Capilla'!Y235+'[2]07-106 Carbonel'!Y235+'[2]07-382 Brasil'!Y235+'[2]07-408 Porvenir'!Y235)</f>
        <v>0</v>
      </c>
      <c r="Z235" s="118">
        <f t="shared" si="157"/>
        <v>0</v>
      </c>
      <c r="AA235" s="117">
        <f>('[2]07-171 Capilla'!AA235+'[2]07-106 Carbonel'!AA235+'[2]07-382 Brasil'!AA235+'[2]07-408 Porvenir'!AA235)</f>
        <v>0</v>
      </c>
      <c r="AB235" s="118">
        <f t="shared" si="158"/>
        <v>0</v>
      </c>
      <c r="AC235" s="117">
        <f>('[2]07-171 Capilla'!AC235+'[2]07-106 Carbonel'!AC235+'[2]07-382 Brasil'!AC235+'[2]07-408 Porvenir'!AC235)</f>
        <v>0</v>
      </c>
      <c r="AD235" s="118">
        <f t="shared" si="159"/>
        <v>0</v>
      </c>
      <c r="AE235" s="117">
        <f t="shared" si="167"/>
        <v>0</v>
      </c>
      <c r="AF235" s="118">
        <f t="shared" si="161"/>
        <v>0</v>
      </c>
      <c r="AG235" s="119">
        <v>0</v>
      </c>
      <c r="AH235" s="119">
        <f t="shared" si="162"/>
        <v>0</v>
      </c>
      <c r="AI235" s="117">
        <f t="shared" si="163"/>
        <v>0</v>
      </c>
      <c r="AJ235" s="120">
        <f t="shared" si="164"/>
        <v>0</v>
      </c>
      <c r="AM235" s="77" t="str">
        <f t="shared" si="165"/>
        <v/>
      </c>
      <c r="AO235" s="121">
        <f t="shared" si="168"/>
        <v>0</v>
      </c>
    </row>
    <row r="236" spans="2:41" ht="15" hidden="1" customHeight="1">
      <c r="B236" s="206"/>
      <c r="C236" s="195" t="s">
        <v>338</v>
      </c>
      <c r="D236" s="196"/>
      <c r="E236" s="197"/>
      <c r="F236" s="198"/>
      <c r="G236" s="199"/>
      <c r="H236" s="200"/>
      <c r="I236" s="201"/>
      <c r="J236" s="207"/>
      <c r="K236" s="114">
        <f t="shared" si="150"/>
        <v>0</v>
      </c>
      <c r="L236" s="115">
        <f>('[2]07-171 Capilla'!L236+'[2]07-106 Carbonel'!L236+'[2]07-382 Brasil'!L236+'[2]07-408 Porvenir'!L236)</f>
        <v>0</v>
      </c>
      <c r="M236" s="116">
        <f t="shared" si="151"/>
        <v>0</v>
      </c>
      <c r="N236" s="203"/>
      <c r="O236" s="116">
        <f t="shared" si="166"/>
        <v>0</v>
      </c>
      <c r="P236" s="113">
        <f t="shared" si="152"/>
        <v>0</v>
      </c>
      <c r="Q236" s="117">
        <f>('[2]07-171 Capilla'!Q236+'[2]07-106 Carbonel'!Q236+'[2]07-382 Brasil'!Q236+'[2]07-408 Porvenir'!Q236)</f>
        <v>0</v>
      </c>
      <c r="R236" s="118">
        <f t="shared" si="153"/>
        <v>0</v>
      </c>
      <c r="S236" s="117">
        <f>('[2]07-171 Capilla'!S236+'[2]07-106 Carbonel'!S236+'[2]07-382 Brasil'!S236+'[2]07-408 Porvenir'!S236)</f>
        <v>0</v>
      </c>
      <c r="T236" s="118">
        <f t="shared" si="154"/>
        <v>0</v>
      </c>
      <c r="U236" s="117">
        <f>('[2]07-171 Capilla'!U236+'[2]07-106 Carbonel'!U236+'[2]07-382 Brasil'!U236+'[2]07-408 Porvenir'!U236)</f>
        <v>0</v>
      </c>
      <c r="V236" s="118">
        <f t="shared" si="155"/>
        <v>0</v>
      </c>
      <c r="W236" s="117">
        <f>('[2]07-171 Capilla'!W236+'[2]07-106 Carbonel'!W236+'[2]07-382 Brasil'!W236+'[2]07-408 Porvenir'!W236)</f>
        <v>0</v>
      </c>
      <c r="X236" s="118">
        <f t="shared" si="156"/>
        <v>0</v>
      </c>
      <c r="Y236" s="117">
        <f>('[2]07-171 Capilla'!Y236+'[2]07-106 Carbonel'!Y236+'[2]07-382 Brasil'!Y236+'[2]07-408 Porvenir'!Y236)</f>
        <v>0</v>
      </c>
      <c r="Z236" s="118">
        <f t="shared" si="157"/>
        <v>0</v>
      </c>
      <c r="AA236" s="117">
        <f>('[2]07-171 Capilla'!AA236+'[2]07-106 Carbonel'!AA236+'[2]07-382 Brasil'!AA236+'[2]07-408 Porvenir'!AA236)</f>
        <v>0</v>
      </c>
      <c r="AB236" s="118">
        <f t="shared" si="158"/>
        <v>0</v>
      </c>
      <c r="AC236" s="117">
        <f>('[2]07-171 Capilla'!AC236+'[2]07-106 Carbonel'!AC236+'[2]07-382 Brasil'!AC236+'[2]07-408 Porvenir'!AC236)</f>
        <v>0</v>
      </c>
      <c r="AD236" s="118">
        <f t="shared" si="159"/>
        <v>0</v>
      </c>
      <c r="AE236" s="117">
        <f t="shared" si="167"/>
        <v>0</v>
      </c>
      <c r="AF236" s="118">
        <f t="shared" si="161"/>
        <v>0</v>
      </c>
      <c r="AG236" s="119">
        <v>0</v>
      </c>
      <c r="AH236" s="119">
        <f t="shared" si="162"/>
        <v>0</v>
      </c>
      <c r="AI236" s="117">
        <f t="shared" si="163"/>
        <v>0</v>
      </c>
      <c r="AJ236" s="120">
        <f t="shared" si="164"/>
        <v>0</v>
      </c>
      <c r="AM236" s="77" t="str">
        <f t="shared" si="165"/>
        <v/>
      </c>
      <c r="AO236" s="121">
        <f t="shared" si="168"/>
        <v>0</v>
      </c>
    </row>
    <row r="237" spans="2:41" ht="15" hidden="1" customHeight="1">
      <c r="B237" s="206"/>
      <c r="C237" s="195" t="s">
        <v>339</v>
      </c>
      <c r="D237" s="196"/>
      <c r="E237" s="197"/>
      <c r="F237" s="198"/>
      <c r="G237" s="199"/>
      <c r="H237" s="200"/>
      <c r="I237" s="201"/>
      <c r="J237" s="207"/>
      <c r="K237" s="114">
        <f t="shared" si="150"/>
        <v>0</v>
      </c>
      <c r="L237" s="115">
        <f>('[2]07-171 Capilla'!L237+'[2]07-106 Carbonel'!L237+'[2]07-382 Brasil'!L237+'[2]07-408 Porvenir'!L237)</f>
        <v>0</v>
      </c>
      <c r="M237" s="116">
        <f t="shared" si="151"/>
        <v>0</v>
      </c>
      <c r="N237" s="203"/>
      <c r="O237" s="116">
        <f t="shared" si="166"/>
        <v>0</v>
      </c>
      <c r="P237" s="113">
        <f t="shared" si="152"/>
        <v>0</v>
      </c>
      <c r="Q237" s="117">
        <f>('[2]07-171 Capilla'!Q237+'[2]07-106 Carbonel'!Q237+'[2]07-382 Brasil'!Q237+'[2]07-408 Porvenir'!Q237)</f>
        <v>0</v>
      </c>
      <c r="R237" s="118">
        <f t="shared" si="153"/>
        <v>0</v>
      </c>
      <c r="S237" s="117">
        <f>('[2]07-171 Capilla'!S237+'[2]07-106 Carbonel'!S237+'[2]07-382 Brasil'!S237+'[2]07-408 Porvenir'!S237)</f>
        <v>0</v>
      </c>
      <c r="T237" s="118">
        <f t="shared" si="154"/>
        <v>0</v>
      </c>
      <c r="U237" s="117">
        <f>('[2]07-171 Capilla'!U237+'[2]07-106 Carbonel'!U237+'[2]07-382 Brasil'!U237+'[2]07-408 Porvenir'!U237)</f>
        <v>0</v>
      </c>
      <c r="V237" s="118">
        <f t="shared" si="155"/>
        <v>0</v>
      </c>
      <c r="W237" s="117">
        <f>('[2]07-171 Capilla'!W237+'[2]07-106 Carbonel'!W237+'[2]07-382 Brasil'!W237+'[2]07-408 Porvenir'!W237)</f>
        <v>0</v>
      </c>
      <c r="X237" s="118">
        <f t="shared" si="156"/>
        <v>0</v>
      </c>
      <c r="Y237" s="117">
        <f>('[2]07-171 Capilla'!Y237+'[2]07-106 Carbonel'!Y237+'[2]07-382 Brasil'!Y237+'[2]07-408 Porvenir'!Y237)</f>
        <v>0</v>
      </c>
      <c r="Z237" s="118">
        <f t="shared" si="157"/>
        <v>0</v>
      </c>
      <c r="AA237" s="117">
        <f>('[2]07-171 Capilla'!AA237+'[2]07-106 Carbonel'!AA237+'[2]07-382 Brasil'!AA237+'[2]07-408 Porvenir'!AA237)</f>
        <v>0</v>
      </c>
      <c r="AB237" s="118">
        <f t="shared" si="158"/>
        <v>0</v>
      </c>
      <c r="AC237" s="117">
        <f>('[2]07-171 Capilla'!AC237+'[2]07-106 Carbonel'!AC237+'[2]07-382 Brasil'!AC237+'[2]07-408 Porvenir'!AC237)</f>
        <v>0</v>
      </c>
      <c r="AD237" s="118">
        <f t="shared" si="159"/>
        <v>0</v>
      </c>
      <c r="AE237" s="117">
        <f t="shared" si="167"/>
        <v>0</v>
      </c>
      <c r="AF237" s="118">
        <f t="shared" si="161"/>
        <v>0</v>
      </c>
      <c r="AG237" s="119">
        <v>0</v>
      </c>
      <c r="AH237" s="119">
        <f t="shared" si="162"/>
        <v>0</v>
      </c>
      <c r="AI237" s="117">
        <f t="shared" si="163"/>
        <v>0</v>
      </c>
      <c r="AJ237" s="120">
        <f t="shared" si="164"/>
        <v>0</v>
      </c>
      <c r="AM237" s="77" t="str">
        <f t="shared" si="165"/>
        <v/>
      </c>
      <c r="AO237" s="121">
        <f t="shared" si="168"/>
        <v>0</v>
      </c>
    </row>
    <row r="238" spans="2:41" ht="15" hidden="1" customHeight="1">
      <c r="B238" s="206"/>
      <c r="C238" s="195" t="s">
        <v>340</v>
      </c>
      <c r="D238" s="196"/>
      <c r="E238" s="197"/>
      <c r="F238" s="198"/>
      <c r="G238" s="199"/>
      <c r="H238" s="200"/>
      <c r="I238" s="201"/>
      <c r="J238" s="215"/>
      <c r="K238" s="114">
        <f t="shared" si="150"/>
        <v>0</v>
      </c>
      <c r="L238" s="115">
        <f>('[2]07-171 Capilla'!L238+'[2]07-106 Carbonel'!L238+'[2]07-382 Brasil'!L238+'[2]07-408 Porvenir'!L238)</f>
        <v>0</v>
      </c>
      <c r="M238" s="116">
        <f t="shared" si="151"/>
        <v>0</v>
      </c>
      <c r="N238" s="203"/>
      <c r="O238" s="116">
        <f t="shared" si="166"/>
        <v>0</v>
      </c>
      <c r="P238" s="113">
        <f t="shared" si="152"/>
        <v>0</v>
      </c>
      <c r="Q238" s="117">
        <f>('[2]07-171 Capilla'!Q238+'[2]07-106 Carbonel'!Q238+'[2]07-382 Brasil'!Q238+'[2]07-408 Porvenir'!Q238)</f>
        <v>0</v>
      </c>
      <c r="R238" s="118">
        <f t="shared" si="153"/>
        <v>0</v>
      </c>
      <c r="S238" s="117">
        <f>('[2]07-171 Capilla'!S238+'[2]07-106 Carbonel'!S238+'[2]07-382 Brasil'!S238+'[2]07-408 Porvenir'!S238)</f>
        <v>0</v>
      </c>
      <c r="T238" s="118">
        <f t="shared" si="154"/>
        <v>0</v>
      </c>
      <c r="U238" s="117">
        <f>('[2]07-171 Capilla'!U238+'[2]07-106 Carbonel'!U238+'[2]07-382 Brasil'!U238+'[2]07-408 Porvenir'!U238)</f>
        <v>0</v>
      </c>
      <c r="V238" s="118">
        <f t="shared" si="155"/>
        <v>0</v>
      </c>
      <c r="W238" s="117">
        <f>('[2]07-171 Capilla'!W238+'[2]07-106 Carbonel'!W238+'[2]07-382 Brasil'!W238+'[2]07-408 Porvenir'!W238)</f>
        <v>0</v>
      </c>
      <c r="X238" s="118">
        <f t="shared" si="156"/>
        <v>0</v>
      </c>
      <c r="Y238" s="117">
        <f>('[2]07-171 Capilla'!Y238+'[2]07-106 Carbonel'!Y238+'[2]07-382 Brasil'!Y238+'[2]07-408 Porvenir'!Y238)</f>
        <v>0</v>
      </c>
      <c r="Z238" s="118">
        <f t="shared" si="157"/>
        <v>0</v>
      </c>
      <c r="AA238" s="117">
        <f>('[2]07-171 Capilla'!AA238+'[2]07-106 Carbonel'!AA238+'[2]07-382 Brasil'!AA238+'[2]07-408 Porvenir'!AA238)</f>
        <v>0</v>
      </c>
      <c r="AB238" s="118">
        <f t="shared" si="158"/>
        <v>0</v>
      </c>
      <c r="AC238" s="117">
        <f>('[2]07-171 Capilla'!AC238+'[2]07-106 Carbonel'!AC238+'[2]07-382 Brasil'!AC238+'[2]07-408 Porvenir'!AC238)</f>
        <v>0</v>
      </c>
      <c r="AD238" s="118">
        <f t="shared" si="159"/>
        <v>0</v>
      </c>
      <c r="AE238" s="117">
        <f t="shared" si="167"/>
        <v>0</v>
      </c>
      <c r="AF238" s="118">
        <f t="shared" si="161"/>
        <v>0</v>
      </c>
      <c r="AG238" s="119">
        <v>0</v>
      </c>
      <c r="AH238" s="119">
        <f t="shared" si="162"/>
        <v>0</v>
      </c>
      <c r="AI238" s="117">
        <f t="shared" si="163"/>
        <v>0</v>
      </c>
      <c r="AJ238" s="120">
        <f t="shared" si="164"/>
        <v>0</v>
      </c>
      <c r="AM238" s="77" t="str">
        <f t="shared" si="165"/>
        <v/>
      </c>
      <c r="AO238" s="121">
        <f t="shared" si="168"/>
        <v>0</v>
      </c>
    </row>
    <row r="239" spans="2:41" ht="15" hidden="1" customHeight="1">
      <c r="B239" s="206"/>
      <c r="C239" s="195" t="s">
        <v>341</v>
      </c>
      <c r="D239" s="196"/>
      <c r="E239" s="197"/>
      <c r="F239" s="198"/>
      <c r="G239" s="199"/>
      <c r="H239" s="200"/>
      <c r="I239" s="201"/>
      <c r="J239" s="207"/>
      <c r="K239" s="114">
        <f t="shared" si="150"/>
        <v>0</v>
      </c>
      <c r="L239" s="115">
        <f>('[2]07-171 Capilla'!L239+'[2]07-106 Carbonel'!L239+'[2]07-382 Brasil'!L239+'[2]07-408 Porvenir'!L239)</f>
        <v>0</v>
      </c>
      <c r="M239" s="116">
        <f t="shared" si="151"/>
        <v>0</v>
      </c>
      <c r="N239" s="203"/>
      <c r="O239" s="116">
        <f t="shared" si="166"/>
        <v>0</v>
      </c>
      <c r="P239" s="113">
        <f t="shared" si="152"/>
        <v>0</v>
      </c>
      <c r="Q239" s="117">
        <f>('[2]07-171 Capilla'!Q239+'[2]07-106 Carbonel'!Q239+'[2]07-382 Brasil'!Q239+'[2]07-408 Porvenir'!Q239)</f>
        <v>0</v>
      </c>
      <c r="R239" s="118">
        <f t="shared" si="153"/>
        <v>0</v>
      </c>
      <c r="S239" s="117">
        <f>('[2]07-171 Capilla'!S239+'[2]07-106 Carbonel'!S239+'[2]07-382 Brasil'!S239+'[2]07-408 Porvenir'!S239)</f>
        <v>0</v>
      </c>
      <c r="T239" s="118">
        <f t="shared" si="154"/>
        <v>0</v>
      </c>
      <c r="U239" s="117">
        <f>('[2]07-171 Capilla'!U239+'[2]07-106 Carbonel'!U239+'[2]07-382 Brasil'!U239+'[2]07-408 Porvenir'!U239)</f>
        <v>0</v>
      </c>
      <c r="V239" s="118">
        <f t="shared" si="155"/>
        <v>0</v>
      </c>
      <c r="W239" s="117">
        <f>('[2]07-171 Capilla'!W239+'[2]07-106 Carbonel'!W239+'[2]07-382 Brasil'!W239+'[2]07-408 Porvenir'!W239)</f>
        <v>0</v>
      </c>
      <c r="X239" s="118">
        <f t="shared" si="156"/>
        <v>0</v>
      </c>
      <c r="Y239" s="117">
        <f>('[2]07-171 Capilla'!Y239+'[2]07-106 Carbonel'!Y239+'[2]07-382 Brasil'!Y239+'[2]07-408 Porvenir'!Y239)</f>
        <v>0</v>
      </c>
      <c r="Z239" s="118">
        <f t="shared" si="157"/>
        <v>0</v>
      </c>
      <c r="AA239" s="117">
        <f>('[2]07-171 Capilla'!AA239+'[2]07-106 Carbonel'!AA239+'[2]07-382 Brasil'!AA239+'[2]07-408 Porvenir'!AA239)</f>
        <v>0</v>
      </c>
      <c r="AB239" s="118">
        <f t="shared" si="158"/>
        <v>0</v>
      </c>
      <c r="AC239" s="117">
        <f>('[2]07-171 Capilla'!AC239+'[2]07-106 Carbonel'!AC239+'[2]07-382 Brasil'!AC239+'[2]07-408 Porvenir'!AC239)</f>
        <v>0</v>
      </c>
      <c r="AD239" s="118">
        <f t="shared" si="159"/>
        <v>0</v>
      </c>
      <c r="AE239" s="117">
        <f t="shared" si="167"/>
        <v>0</v>
      </c>
      <c r="AF239" s="118">
        <f t="shared" si="161"/>
        <v>0</v>
      </c>
      <c r="AG239" s="119">
        <v>0</v>
      </c>
      <c r="AH239" s="119">
        <f t="shared" si="162"/>
        <v>0</v>
      </c>
      <c r="AI239" s="117">
        <f t="shared" si="163"/>
        <v>0</v>
      </c>
      <c r="AJ239" s="120">
        <f t="shared" si="164"/>
        <v>0</v>
      </c>
      <c r="AM239" s="77" t="str">
        <f t="shared" si="165"/>
        <v/>
      </c>
      <c r="AO239" s="121">
        <f t="shared" si="168"/>
        <v>0</v>
      </c>
    </row>
    <row r="240" spans="2:41" ht="15" hidden="1" customHeight="1">
      <c r="B240" s="206"/>
      <c r="C240" s="195" t="s">
        <v>342</v>
      </c>
      <c r="D240" s="196"/>
      <c r="E240" s="197"/>
      <c r="F240" s="198"/>
      <c r="G240" s="199"/>
      <c r="H240" s="200"/>
      <c r="I240" s="201"/>
      <c r="J240" s="207"/>
      <c r="K240" s="114">
        <f t="shared" si="150"/>
        <v>0</v>
      </c>
      <c r="L240" s="115">
        <f>('[2]07-171 Capilla'!L240+'[2]07-106 Carbonel'!L240+'[2]07-382 Brasil'!L240+'[2]07-408 Porvenir'!L240)</f>
        <v>0</v>
      </c>
      <c r="M240" s="116">
        <f t="shared" si="151"/>
        <v>0</v>
      </c>
      <c r="N240" s="203"/>
      <c r="O240" s="116">
        <f t="shared" si="166"/>
        <v>0</v>
      </c>
      <c r="P240" s="113">
        <f t="shared" si="152"/>
        <v>0</v>
      </c>
      <c r="Q240" s="117">
        <f>('[2]07-171 Capilla'!Q240+'[2]07-106 Carbonel'!Q240+'[2]07-382 Brasil'!Q240+'[2]07-408 Porvenir'!Q240)</f>
        <v>0</v>
      </c>
      <c r="R240" s="118">
        <f t="shared" si="153"/>
        <v>0</v>
      </c>
      <c r="S240" s="117">
        <f>('[2]07-171 Capilla'!S240+'[2]07-106 Carbonel'!S240+'[2]07-382 Brasil'!S240+'[2]07-408 Porvenir'!S240)</f>
        <v>0</v>
      </c>
      <c r="T240" s="118">
        <f t="shared" si="154"/>
        <v>0</v>
      </c>
      <c r="U240" s="117">
        <f>('[2]07-171 Capilla'!U240+'[2]07-106 Carbonel'!U240+'[2]07-382 Brasil'!U240+'[2]07-408 Porvenir'!U240)</f>
        <v>0</v>
      </c>
      <c r="V240" s="118">
        <f t="shared" si="155"/>
        <v>0</v>
      </c>
      <c r="W240" s="117">
        <f>('[2]07-171 Capilla'!W240+'[2]07-106 Carbonel'!W240+'[2]07-382 Brasil'!W240+'[2]07-408 Porvenir'!W240)</f>
        <v>0</v>
      </c>
      <c r="X240" s="118">
        <f t="shared" si="156"/>
        <v>0</v>
      </c>
      <c r="Y240" s="117">
        <f>('[2]07-171 Capilla'!Y240+'[2]07-106 Carbonel'!Y240+'[2]07-382 Brasil'!Y240+'[2]07-408 Porvenir'!Y240)</f>
        <v>0</v>
      </c>
      <c r="Z240" s="118">
        <f t="shared" si="157"/>
        <v>0</v>
      </c>
      <c r="AA240" s="117">
        <f>('[2]07-171 Capilla'!AA240+'[2]07-106 Carbonel'!AA240+'[2]07-382 Brasil'!AA240+'[2]07-408 Porvenir'!AA240)</f>
        <v>0</v>
      </c>
      <c r="AB240" s="118">
        <f t="shared" si="158"/>
        <v>0</v>
      </c>
      <c r="AC240" s="117">
        <f>('[2]07-171 Capilla'!AC240+'[2]07-106 Carbonel'!AC240+'[2]07-382 Brasil'!AC240+'[2]07-408 Porvenir'!AC240)</f>
        <v>0</v>
      </c>
      <c r="AD240" s="118">
        <f t="shared" si="159"/>
        <v>0</v>
      </c>
      <c r="AE240" s="117">
        <f t="shared" si="167"/>
        <v>0</v>
      </c>
      <c r="AF240" s="118">
        <f t="shared" si="161"/>
        <v>0</v>
      </c>
      <c r="AG240" s="119">
        <v>0</v>
      </c>
      <c r="AH240" s="119">
        <f t="shared" si="162"/>
        <v>0</v>
      </c>
      <c r="AI240" s="117">
        <f t="shared" si="163"/>
        <v>0</v>
      </c>
      <c r="AJ240" s="120">
        <f t="shared" si="164"/>
        <v>0</v>
      </c>
      <c r="AM240" s="77" t="str">
        <f t="shared" si="165"/>
        <v/>
      </c>
      <c r="AO240" s="121">
        <f t="shared" si="168"/>
        <v>0</v>
      </c>
    </row>
    <row r="241" spans="2:42" ht="15" hidden="1" customHeight="1">
      <c r="B241" s="206"/>
      <c r="C241" s="195" t="s">
        <v>343</v>
      </c>
      <c r="D241" s="196"/>
      <c r="E241" s="197"/>
      <c r="F241" s="198"/>
      <c r="G241" s="199"/>
      <c r="H241" s="200"/>
      <c r="I241" s="201"/>
      <c r="J241" s="207"/>
      <c r="K241" s="114">
        <f t="shared" si="150"/>
        <v>0</v>
      </c>
      <c r="L241" s="115">
        <f>('[2]07-171 Capilla'!L241+'[2]07-106 Carbonel'!L241+'[2]07-382 Brasil'!L241+'[2]07-408 Porvenir'!L241)</f>
        <v>0</v>
      </c>
      <c r="M241" s="116">
        <f t="shared" si="151"/>
        <v>0</v>
      </c>
      <c r="N241" s="203"/>
      <c r="O241" s="116">
        <f t="shared" si="166"/>
        <v>0</v>
      </c>
      <c r="P241" s="113">
        <f t="shared" si="152"/>
        <v>0</v>
      </c>
      <c r="Q241" s="117">
        <f>('[2]07-171 Capilla'!Q241+'[2]07-106 Carbonel'!Q241+'[2]07-382 Brasil'!Q241+'[2]07-408 Porvenir'!Q241)</f>
        <v>0</v>
      </c>
      <c r="R241" s="118">
        <f t="shared" si="153"/>
        <v>0</v>
      </c>
      <c r="S241" s="117">
        <f>('[2]07-171 Capilla'!S241+'[2]07-106 Carbonel'!S241+'[2]07-382 Brasil'!S241+'[2]07-408 Porvenir'!S241)</f>
        <v>0</v>
      </c>
      <c r="T241" s="118">
        <f t="shared" si="154"/>
        <v>0</v>
      </c>
      <c r="U241" s="117">
        <f>('[2]07-171 Capilla'!U241+'[2]07-106 Carbonel'!U241+'[2]07-382 Brasil'!U241+'[2]07-408 Porvenir'!U241)</f>
        <v>0</v>
      </c>
      <c r="V241" s="118">
        <f t="shared" si="155"/>
        <v>0</v>
      </c>
      <c r="W241" s="117">
        <f>('[2]07-171 Capilla'!W241+'[2]07-106 Carbonel'!W241+'[2]07-382 Brasil'!W241+'[2]07-408 Porvenir'!W241)</f>
        <v>0</v>
      </c>
      <c r="X241" s="118">
        <f t="shared" si="156"/>
        <v>0</v>
      </c>
      <c r="Y241" s="117">
        <f>('[2]07-171 Capilla'!Y241+'[2]07-106 Carbonel'!Y241+'[2]07-382 Brasil'!Y241+'[2]07-408 Porvenir'!Y241)</f>
        <v>0</v>
      </c>
      <c r="Z241" s="118">
        <f t="shared" si="157"/>
        <v>0</v>
      </c>
      <c r="AA241" s="117">
        <f>('[2]07-171 Capilla'!AA241+'[2]07-106 Carbonel'!AA241+'[2]07-382 Brasil'!AA241+'[2]07-408 Porvenir'!AA241)</f>
        <v>0</v>
      </c>
      <c r="AB241" s="118">
        <f t="shared" si="158"/>
        <v>0</v>
      </c>
      <c r="AC241" s="117">
        <f>('[2]07-171 Capilla'!AC241+'[2]07-106 Carbonel'!AC241+'[2]07-382 Brasil'!AC241+'[2]07-408 Porvenir'!AC241)</f>
        <v>0</v>
      </c>
      <c r="AD241" s="118">
        <f t="shared" si="159"/>
        <v>0</v>
      </c>
      <c r="AE241" s="117">
        <f t="shared" si="167"/>
        <v>0</v>
      </c>
      <c r="AF241" s="118">
        <f t="shared" si="161"/>
        <v>0</v>
      </c>
      <c r="AG241" s="119">
        <v>0</v>
      </c>
      <c r="AH241" s="119">
        <f t="shared" si="162"/>
        <v>0</v>
      </c>
      <c r="AI241" s="117">
        <f t="shared" si="163"/>
        <v>0</v>
      </c>
      <c r="AJ241" s="120">
        <f t="shared" si="164"/>
        <v>0</v>
      </c>
      <c r="AM241" s="77" t="str">
        <f t="shared" si="165"/>
        <v/>
      </c>
      <c r="AO241" s="121">
        <f t="shared" si="168"/>
        <v>0</v>
      </c>
    </row>
    <row r="242" spans="2:42" ht="15" hidden="1" customHeight="1">
      <c r="B242" s="206"/>
      <c r="C242" s="195" t="s">
        <v>344</v>
      </c>
      <c r="D242" s="196"/>
      <c r="E242" s="197"/>
      <c r="F242" s="198"/>
      <c r="G242" s="199"/>
      <c r="H242" s="200"/>
      <c r="I242" s="201"/>
      <c r="J242" s="207"/>
      <c r="K242" s="114">
        <f t="shared" si="150"/>
        <v>0</v>
      </c>
      <c r="L242" s="115">
        <f>('[2]07-171 Capilla'!L242+'[2]07-106 Carbonel'!L242+'[2]07-382 Brasil'!L242+'[2]07-408 Porvenir'!L242)</f>
        <v>0</v>
      </c>
      <c r="M242" s="116">
        <f t="shared" si="151"/>
        <v>0</v>
      </c>
      <c r="N242" s="203"/>
      <c r="O242" s="116">
        <f t="shared" si="166"/>
        <v>0</v>
      </c>
      <c r="P242" s="113">
        <f t="shared" si="152"/>
        <v>0</v>
      </c>
      <c r="Q242" s="117">
        <f>('[2]07-171 Capilla'!Q242+'[2]07-106 Carbonel'!Q242+'[2]07-382 Brasil'!Q242+'[2]07-408 Porvenir'!Q242)</f>
        <v>0</v>
      </c>
      <c r="R242" s="118">
        <f t="shared" si="153"/>
        <v>0</v>
      </c>
      <c r="S242" s="117">
        <f>('[2]07-171 Capilla'!S242+'[2]07-106 Carbonel'!S242+'[2]07-382 Brasil'!S242+'[2]07-408 Porvenir'!S242)</f>
        <v>0</v>
      </c>
      <c r="T242" s="118">
        <f t="shared" si="154"/>
        <v>0</v>
      </c>
      <c r="U242" s="117">
        <f>('[2]07-171 Capilla'!U242+'[2]07-106 Carbonel'!U242+'[2]07-382 Brasil'!U242+'[2]07-408 Porvenir'!U242)</f>
        <v>0</v>
      </c>
      <c r="V242" s="118">
        <f t="shared" si="155"/>
        <v>0</v>
      </c>
      <c r="W242" s="117">
        <f>('[2]07-171 Capilla'!W242+'[2]07-106 Carbonel'!W242+'[2]07-382 Brasil'!W242+'[2]07-408 Porvenir'!W242)</f>
        <v>0</v>
      </c>
      <c r="X242" s="118">
        <f t="shared" si="156"/>
        <v>0</v>
      </c>
      <c r="Y242" s="117">
        <f>('[2]07-171 Capilla'!Y242+'[2]07-106 Carbonel'!Y242+'[2]07-382 Brasil'!Y242+'[2]07-408 Porvenir'!Y242)</f>
        <v>0</v>
      </c>
      <c r="Z242" s="118">
        <f t="shared" si="157"/>
        <v>0</v>
      </c>
      <c r="AA242" s="117">
        <f>('[2]07-171 Capilla'!AA242+'[2]07-106 Carbonel'!AA242+'[2]07-382 Brasil'!AA242+'[2]07-408 Porvenir'!AA242)</f>
        <v>0</v>
      </c>
      <c r="AB242" s="118">
        <f t="shared" si="158"/>
        <v>0</v>
      </c>
      <c r="AC242" s="117">
        <f>('[2]07-171 Capilla'!AC242+'[2]07-106 Carbonel'!AC242+'[2]07-382 Brasil'!AC242+'[2]07-408 Porvenir'!AC242)</f>
        <v>0</v>
      </c>
      <c r="AD242" s="118">
        <f t="shared" si="159"/>
        <v>0</v>
      </c>
      <c r="AE242" s="117">
        <f t="shared" si="167"/>
        <v>0</v>
      </c>
      <c r="AF242" s="118">
        <f t="shared" si="161"/>
        <v>0</v>
      </c>
      <c r="AG242" s="119">
        <v>0</v>
      </c>
      <c r="AH242" s="119">
        <f t="shared" si="162"/>
        <v>0</v>
      </c>
      <c r="AI242" s="117">
        <f t="shared" si="163"/>
        <v>0</v>
      </c>
      <c r="AJ242" s="120">
        <f t="shared" si="164"/>
        <v>0</v>
      </c>
      <c r="AM242" s="77" t="str">
        <f t="shared" si="165"/>
        <v/>
      </c>
      <c r="AO242" s="121">
        <f t="shared" si="168"/>
        <v>0</v>
      </c>
    </row>
    <row r="243" spans="2:42" ht="15" hidden="1" customHeight="1">
      <c r="B243" s="206"/>
      <c r="C243" s="195" t="s">
        <v>345</v>
      </c>
      <c r="D243" s="196"/>
      <c r="E243" s="197"/>
      <c r="F243" s="198"/>
      <c r="G243" s="199"/>
      <c r="H243" s="200"/>
      <c r="I243" s="201"/>
      <c r="J243" s="207"/>
      <c r="K243" s="114">
        <f t="shared" si="150"/>
        <v>0</v>
      </c>
      <c r="L243" s="115">
        <f>('[2]07-171 Capilla'!L243+'[2]07-106 Carbonel'!L243+'[2]07-382 Brasil'!L243+'[2]07-408 Porvenir'!L243)</f>
        <v>0</v>
      </c>
      <c r="M243" s="116">
        <f t="shared" si="151"/>
        <v>0</v>
      </c>
      <c r="N243" s="203"/>
      <c r="O243" s="116">
        <f t="shared" si="166"/>
        <v>0</v>
      </c>
      <c r="P243" s="113">
        <f t="shared" si="152"/>
        <v>0</v>
      </c>
      <c r="Q243" s="117">
        <f>('[2]07-171 Capilla'!Q243+'[2]07-106 Carbonel'!Q243+'[2]07-382 Brasil'!Q243+'[2]07-408 Porvenir'!Q243)</f>
        <v>0</v>
      </c>
      <c r="R243" s="118">
        <f t="shared" si="153"/>
        <v>0</v>
      </c>
      <c r="S243" s="117">
        <f>('[2]07-171 Capilla'!S243+'[2]07-106 Carbonel'!S243+'[2]07-382 Brasil'!S243+'[2]07-408 Porvenir'!S243)</f>
        <v>0</v>
      </c>
      <c r="T243" s="118">
        <f t="shared" si="154"/>
        <v>0</v>
      </c>
      <c r="U243" s="117">
        <f>('[2]07-171 Capilla'!U243+'[2]07-106 Carbonel'!U243+'[2]07-382 Brasil'!U243+'[2]07-408 Porvenir'!U243)</f>
        <v>0</v>
      </c>
      <c r="V243" s="118">
        <f t="shared" si="155"/>
        <v>0</v>
      </c>
      <c r="W243" s="117">
        <f>('[2]07-171 Capilla'!W243+'[2]07-106 Carbonel'!W243+'[2]07-382 Brasil'!W243+'[2]07-408 Porvenir'!W243)</f>
        <v>0</v>
      </c>
      <c r="X243" s="118">
        <f t="shared" si="156"/>
        <v>0</v>
      </c>
      <c r="Y243" s="117">
        <f>('[2]07-171 Capilla'!Y243+'[2]07-106 Carbonel'!Y243+'[2]07-382 Brasil'!Y243+'[2]07-408 Porvenir'!Y243)</f>
        <v>0</v>
      </c>
      <c r="Z243" s="118">
        <f t="shared" si="157"/>
        <v>0</v>
      </c>
      <c r="AA243" s="117">
        <f>('[2]07-171 Capilla'!AA243+'[2]07-106 Carbonel'!AA243+'[2]07-382 Brasil'!AA243+'[2]07-408 Porvenir'!AA243)</f>
        <v>0</v>
      </c>
      <c r="AB243" s="118">
        <f t="shared" si="158"/>
        <v>0</v>
      </c>
      <c r="AC243" s="117">
        <f>('[2]07-171 Capilla'!AC243+'[2]07-106 Carbonel'!AC243+'[2]07-382 Brasil'!AC243+'[2]07-408 Porvenir'!AC243)</f>
        <v>0</v>
      </c>
      <c r="AD243" s="118">
        <f t="shared" si="159"/>
        <v>0</v>
      </c>
      <c r="AE243" s="117">
        <f t="shared" si="167"/>
        <v>0</v>
      </c>
      <c r="AF243" s="118">
        <f t="shared" si="161"/>
        <v>0</v>
      </c>
      <c r="AG243" s="119">
        <v>0</v>
      </c>
      <c r="AH243" s="119">
        <f t="shared" si="162"/>
        <v>0</v>
      </c>
      <c r="AI243" s="117">
        <f t="shared" si="163"/>
        <v>0</v>
      </c>
      <c r="AJ243" s="120">
        <f t="shared" si="164"/>
        <v>0</v>
      </c>
      <c r="AM243" s="77" t="str">
        <f t="shared" si="165"/>
        <v/>
      </c>
      <c r="AO243" s="121">
        <f t="shared" si="168"/>
        <v>0</v>
      </c>
    </row>
    <row r="244" spans="2:42" ht="15" hidden="1" customHeight="1">
      <c r="B244" s="206"/>
      <c r="C244" s="195" t="s">
        <v>346</v>
      </c>
      <c r="D244" s="196"/>
      <c r="E244" s="197"/>
      <c r="F244" s="198"/>
      <c r="G244" s="199"/>
      <c r="H244" s="200"/>
      <c r="I244" s="201"/>
      <c r="J244" s="207"/>
      <c r="K244" s="114">
        <f t="shared" si="150"/>
        <v>0</v>
      </c>
      <c r="L244" s="115">
        <f>('[2]07-171 Capilla'!L244+'[2]07-106 Carbonel'!L244+'[2]07-382 Brasil'!L244+'[2]07-408 Porvenir'!L244)</f>
        <v>0</v>
      </c>
      <c r="M244" s="116">
        <f t="shared" si="151"/>
        <v>0</v>
      </c>
      <c r="N244" s="203"/>
      <c r="O244" s="116">
        <f t="shared" si="166"/>
        <v>0</v>
      </c>
      <c r="P244" s="113">
        <f t="shared" si="152"/>
        <v>0</v>
      </c>
      <c r="Q244" s="117">
        <f>('[2]07-171 Capilla'!Q244+'[2]07-106 Carbonel'!Q244+'[2]07-382 Brasil'!Q244+'[2]07-408 Porvenir'!Q244)</f>
        <v>0</v>
      </c>
      <c r="R244" s="118">
        <f t="shared" si="153"/>
        <v>0</v>
      </c>
      <c r="S244" s="117">
        <f>('[2]07-171 Capilla'!S244+'[2]07-106 Carbonel'!S244+'[2]07-382 Brasil'!S244+'[2]07-408 Porvenir'!S244)</f>
        <v>0</v>
      </c>
      <c r="T244" s="118">
        <f t="shared" si="154"/>
        <v>0</v>
      </c>
      <c r="U244" s="117">
        <f>('[2]07-171 Capilla'!U244+'[2]07-106 Carbonel'!U244+'[2]07-382 Brasil'!U244+'[2]07-408 Porvenir'!U244)</f>
        <v>0</v>
      </c>
      <c r="V244" s="118">
        <f t="shared" si="155"/>
        <v>0</v>
      </c>
      <c r="W244" s="117">
        <f>('[2]07-171 Capilla'!W244+'[2]07-106 Carbonel'!W244+'[2]07-382 Brasil'!W244+'[2]07-408 Porvenir'!W244)</f>
        <v>0</v>
      </c>
      <c r="X244" s="118">
        <f t="shared" si="156"/>
        <v>0</v>
      </c>
      <c r="Y244" s="117">
        <f>('[2]07-171 Capilla'!Y244+'[2]07-106 Carbonel'!Y244+'[2]07-382 Brasil'!Y244+'[2]07-408 Porvenir'!Y244)</f>
        <v>0</v>
      </c>
      <c r="Z244" s="118">
        <f t="shared" si="157"/>
        <v>0</v>
      </c>
      <c r="AA244" s="117">
        <f>('[2]07-171 Capilla'!AA244+'[2]07-106 Carbonel'!AA244+'[2]07-382 Brasil'!AA244+'[2]07-408 Porvenir'!AA244)</f>
        <v>0</v>
      </c>
      <c r="AB244" s="118">
        <f t="shared" si="158"/>
        <v>0</v>
      </c>
      <c r="AC244" s="117">
        <f>('[2]07-171 Capilla'!AC244+'[2]07-106 Carbonel'!AC244+'[2]07-382 Brasil'!AC244+'[2]07-408 Porvenir'!AC244)</f>
        <v>0</v>
      </c>
      <c r="AD244" s="118">
        <f t="shared" si="159"/>
        <v>0</v>
      </c>
      <c r="AE244" s="117">
        <f t="shared" si="167"/>
        <v>0</v>
      </c>
      <c r="AF244" s="118">
        <f t="shared" si="161"/>
        <v>0</v>
      </c>
      <c r="AG244" s="119">
        <v>0</v>
      </c>
      <c r="AH244" s="119">
        <f t="shared" si="162"/>
        <v>0</v>
      </c>
      <c r="AI244" s="117">
        <f t="shared" si="163"/>
        <v>0</v>
      </c>
      <c r="AJ244" s="120">
        <f t="shared" si="164"/>
        <v>0</v>
      </c>
      <c r="AM244" s="77" t="str">
        <f t="shared" si="165"/>
        <v/>
      </c>
      <c r="AO244" s="121">
        <f t="shared" si="168"/>
        <v>0</v>
      </c>
    </row>
    <row r="245" spans="2:42" ht="15" hidden="1" customHeight="1">
      <c r="B245" s="216"/>
      <c r="C245" s="198"/>
      <c r="D245" s="196"/>
      <c r="E245" s="197"/>
      <c r="F245" s="198"/>
      <c r="G245" s="133"/>
      <c r="H245" s="200"/>
      <c r="I245" s="201"/>
      <c r="J245" s="217"/>
      <c r="K245" s="114">
        <f t="shared" ref="K245:K246" si="169">ROUND(I245*J245,0)</f>
        <v>0</v>
      </c>
      <c r="L245" s="115">
        <f>('[2]07-171 Capilla'!L245+'[2]07-106 Carbonel'!L245+'[2]07-382 Brasil'!L245+'[2]07-408 Porvenir'!L245)</f>
        <v>0</v>
      </c>
      <c r="M245" s="116">
        <f t="shared" ref="M245:M246" si="170">(L245-I245)</f>
        <v>0</v>
      </c>
      <c r="N245" s="203"/>
      <c r="O245" s="116">
        <f t="shared" si="166"/>
        <v>0</v>
      </c>
      <c r="P245" s="113">
        <f t="shared" ref="P245:P246" si="171">ROUND((I245+M245)*J245,0)</f>
        <v>0</v>
      </c>
      <c r="Q245" s="117">
        <f>('[2]07-171 Capilla'!Q245+'[2]07-106 Carbonel'!Q245+'[2]07-382 Brasil'!Q245+'[2]07-408 Porvenir'!Q245)</f>
        <v>0</v>
      </c>
      <c r="R245" s="118">
        <f t="shared" ref="R245:R246" si="172">ROUND((Q245*$J245),0)</f>
        <v>0</v>
      </c>
      <c r="S245" s="117">
        <f>('[2]07-171 Capilla'!S245+'[2]07-106 Carbonel'!S245+'[2]07-382 Brasil'!S245+'[2]07-408 Porvenir'!S245)</f>
        <v>0</v>
      </c>
      <c r="T245" s="118">
        <f t="shared" ref="T245:T246" si="173">ROUND((S245*$J245),0)</f>
        <v>0</v>
      </c>
      <c r="U245" s="117">
        <f>('[2]07-171 Capilla'!U245+'[2]07-106 Carbonel'!U245+'[2]07-382 Brasil'!U245+'[2]07-408 Porvenir'!U245)</f>
        <v>0</v>
      </c>
      <c r="V245" s="118">
        <f t="shared" ref="V245:V246" si="174">ROUND((U245*$J245),0)</f>
        <v>0</v>
      </c>
      <c r="W245" s="117">
        <f>('[2]07-171 Capilla'!W245+'[2]07-106 Carbonel'!W245+'[2]07-382 Brasil'!W245+'[2]07-408 Porvenir'!W245)</f>
        <v>0</v>
      </c>
      <c r="X245" s="118">
        <f t="shared" ref="X245:X246" si="175">ROUND((W245*$J245),0)</f>
        <v>0</v>
      </c>
      <c r="Y245" s="117">
        <f>('[2]07-171 Capilla'!Y245+'[2]07-106 Carbonel'!Y245+'[2]07-382 Brasil'!Y245+'[2]07-408 Porvenir'!Y245)</f>
        <v>0</v>
      </c>
      <c r="Z245" s="118">
        <f t="shared" ref="Z245:Z246" si="176">ROUND((Y245*$J245),0)</f>
        <v>0</v>
      </c>
      <c r="AA245" s="117">
        <f>('[2]07-171 Capilla'!AA245+'[2]07-106 Carbonel'!AA245+'[2]07-382 Brasil'!AA245+'[2]07-408 Porvenir'!AA245)</f>
        <v>0</v>
      </c>
      <c r="AB245" s="118">
        <f t="shared" ref="AB245:AB246" si="177">ROUND((AA245*$J245),0)</f>
        <v>0</v>
      </c>
      <c r="AC245" s="117">
        <f>('[2]07-171 Capilla'!AC245+'[2]07-106 Carbonel'!AC245+'[2]07-382 Brasil'!AC245+'[2]07-408 Porvenir'!AC245)</f>
        <v>0</v>
      </c>
      <c r="AD245" s="118">
        <f t="shared" ref="AD245:AD246" si="178">ROUND((AC245*$J245),0)</f>
        <v>0</v>
      </c>
      <c r="AE245" s="117">
        <f t="shared" si="167"/>
        <v>0</v>
      </c>
      <c r="AF245" s="118">
        <f t="shared" ref="AF245:AF246" si="179">ROUND((AE245*$J245),0)</f>
        <v>0</v>
      </c>
      <c r="AG245" s="119">
        <v>0</v>
      </c>
      <c r="AH245" s="119">
        <f t="shared" si="162"/>
        <v>0</v>
      </c>
      <c r="AI245" s="117">
        <f t="shared" ref="AI245:AI246" si="180">(O245-AE245)</f>
        <v>0</v>
      </c>
      <c r="AJ245" s="120">
        <f t="shared" ref="AJ245:AJ246" si="181">ROUND((AI245*$J245),0)</f>
        <v>0</v>
      </c>
      <c r="AM245" s="77" t="str">
        <f t="shared" si="165"/>
        <v/>
      </c>
      <c r="AO245" s="121">
        <f t="shared" si="168"/>
        <v>0</v>
      </c>
    </row>
    <row r="246" spans="2:42" ht="15" hidden="1" customHeight="1">
      <c r="B246" s="216"/>
      <c r="C246" s="198"/>
      <c r="D246" s="196"/>
      <c r="E246" s="197"/>
      <c r="F246" s="198"/>
      <c r="G246" s="133"/>
      <c r="H246" s="200"/>
      <c r="I246" s="201"/>
      <c r="J246" s="217"/>
      <c r="K246" s="114">
        <f t="shared" si="169"/>
        <v>0</v>
      </c>
      <c r="L246" s="115">
        <f>('[2]07-171 Capilla'!L246+'[2]07-106 Carbonel'!L246+'[2]07-382 Brasil'!L246+'[2]07-408 Porvenir'!L246)</f>
        <v>0</v>
      </c>
      <c r="M246" s="116">
        <f t="shared" si="170"/>
        <v>0</v>
      </c>
      <c r="N246" s="203"/>
      <c r="O246" s="116">
        <f t="shared" ref="O246" si="182">(I246+M246)</f>
        <v>0</v>
      </c>
      <c r="P246" s="113">
        <f t="shared" si="171"/>
        <v>0</v>
      </c>
      <c r="Q246" s="117">
        <f>('[2]07-171 Capilla'!Q246+'[2]07-106 Carbonel'!Q246+'[2]07-382 Brasil'!Q246+'[2]07-408 Porvenir'!Q246)</f>
        <v>0</v>
      </c>
      <c r="R246" s="118">
        <f t="shared" si="172"/>
        <v>0</v>
      </c>
      <c r="S246" s="117">
        <f>('[2]07-171 Capilla'!S246+'[2]07-106 Carbonel'!S246+'[2]07-382 Brasil'!S246+'[2]07-408 Porvenir'!S246)</f>
        <v>0</v>
      </c>
      <c r="T246" s="118">
        <f t="shared" si="173"/>
        <v>0</v>
      </c>
      <c r="U246" s="117">
        <f>('[2]07-171 Capilla'!U246+'[2]07-106 Carbonel'!U246+'[2]07-382 Brasil'!U246+'[2]07-408 Porvenir'!U246)</f>
        <v>0</v>
      </c>
      <c r="V246" s="118">
        <f t="shared" si="174"/>
        <v>0</v>
      </c>
      <c r="W246" s="117">
        <f>('[2]07-171 Capilla'!W246+'[2]07-106 Carbonel'!W246+'[2]07-382 Brasil'!W246+'[2]07-408 Porvenir'!W246)</f>
        <v>0</v>
      </c>
      <c r="X246" s="118">
        <f t="shared" si="175"/>
        <v>0</v>
      </c>
      <c r="Y246" s="117">
        <f>('[2]07-171 Capilla'!Y246+'[2]07-106 Carbonel'!Y246+'[2]07-382 Brasil'!Y246+'[2]07-408 Porvenir'!Y246)</f>
        <v>0</v>
      </c>
      <c r="Z246" s="118">
        <f t="shared" si="176"/>
        <v>0</v>
      </c>
      <c r="AA246" s="117">
        <f>('[2]07-171 Capilla'!AA246+'[2]07-106 Carbonel'!AA246+'[2]07-382 Brasil'!AA246+'[2]07-408 Porvenir'!AA246)</f>
        <v>0</v>
      </c>
      <c r="AB246" s="118">
        <f t="shared" si="177"/>
        <v>0</v>
      </c>
      <c r="AC246" s="117">
        <f>('[2]07-171 Capilla'!AC246+'[2]07-106 Carbonel'!AC246+'[2]07-382 Brasil'!AC246+'[2]07-408 Porvenir'!AC246)</f>
        <v>0</v>
      </c>
      <c r="AD246" s="118">
        <f t="shared" si="178"/>
        <v>0</v>
      </c>
      <c r="AE246" s="117">
        <f t="shared" si="167"/>
        <v>0</v>
      </c>
      <c r="AF246" s="118">
        <f t="shared" si="179"/>
        <v>0</v>
      </c>
      <c r="AG246" s="119">
        <v>0</v>
      </c>
      <c r="AH246" s="119">
        <f t="shared" ref="AH246" si="183">+ROUND(AF246/$G$17,4)</f>
        <v>0</v>
      </c>
      <c r="AI246" s="117">
        <f t="shared" si="180"/>
        <v>0</v>
      </c>
      <c r="AJ246" s="120">
        <f t="shared" si="181"/>
        <v>0</v>
      </c>
      <c r="AM246" s="77" t="str">
        <f t="shared" si="165"/>
        <v/>
      </c>
      <c r="AO246" s="121">
        <f t="shared" si="168"/>
        <v>0</v>
      </c>
    </row>
    <row r="247" spans="2:42" ht="7.5" customHeight="1">
      <c r="B247" s="218"/>
      <c r="C247" s="218"/>
      <c r="D247" s="218"/>
      <c r="E247" s="218"/>
      <c r="F247" s="218"/>
      <c r="G247" s="219"/>
      <c r="H247" s="220"/>
      <c r="I247" s="26"/>
      <c r="J247" s="26"/>
      <c r="K247" s="26"/>
      <c r="L247" s="26"/>
      <c r="M247" s="76"/>
      <c r="N247" s="76"/>
      <c r="O247" s="76"/>
      <c r="P247" s="76"/>
      <c r="Q247" s="76"/>
      <c r="R247" s="76"/>
      <c r="S247" s="76"/>
      <c r="T247" s="221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222"/>
      <c r="AH247" s="222"/>
      <c r="AI247" s="76"/>
      <c r="AJ247" s="76"/>
      <c r="AM247" s="77">
        <v>1</v>
      </c>
    </row>
    <row r="248" spans="2:42" ht="15.75" customHeight="1">
      <c r="B248" s="223" t="s">
        <v>347</v>
      </c>
      <c r="C248" s="223"/>
      <c r="D248" s="223"/>
      <c r="E248" s="223"/>
      <c r="F248" s="505" t="s">
        <v>348</v>
      </c>
      <c r="G248" s="505"/>
      <c r="H248" s="505"/>
      <c r="I248" s="505"/>
      <c r="J248" s="158"/>
      <c r="K248" s="159">
        <f>ROUND(SUM(K181:K246),0)</f>
        <v>0</v>
      </c>
      <c r="L248" s="160"/>
      <c r="M248" s="224"/>
      <c r="N248" s="159">
        <f>ROUND(SUM(N181:N246),0)</f>
        <v>0</v>
      </c>
      <c r="O248" s="225"/>
      <c r="P248" s="159">
        <f>ROUND(SUM(P181:P246),0)</f>
        <v>1278647914</v>
      </c>
      <c r="Q248" s="225"/>
      <c r="R248" s="159">
        <f>ROUND(SUM(R181:R246),0)</f>
        <v>11607865</v>
      </c>
      <c r="S248" s="225"/>
      <c r="T248" s="159">
        <f>ROUND(SUM(T181:T246),0)</f>
        <v>31944175</v>
      </c>
      <c r="U248" s="225"/>
      <c r="V248" s="159">
        <f>ROUND(SUM(V181:V246),0)</f>
        <v>158513204</v>
      </c>
      <c r="W248" s="225"/>
      <c r="X248" s="159">
        <f>ROUND(SUM(X181:X246),0)</f>
        <v>694509741</v>
      </c>
      <c r="Y248" s="225"/>
      <c r="Z248" s="159">
        <f>ROUND(SUM(Z181:Z246),0)</f>
        <v>173921231</v>
      </c>
      <c r="AA248" s="225"/>
      <c r="AB248" s="159">
        <f>ROUND(SUM(AB181:AB246),0)</f>
        <v>78900404</v>
      </c>
      <c r="AC248" s="225"/>
      <c r="AD248" s="159">
        <f>ROUND(SUM(AD181:AD246),0)</f>
        <v>0</v>
      </c>
      <c r="AE248" s="225"/>
      <c r="AF248" s="159">
        <f>ROUND(SUM(AF181:AF246),0)</f>
        <v>1149396620</v>
      </c>
      <c r="AG248" s="226"/>
      <c r="AH248" s="227">
        <f>+ROUND(AF248/$G$17,4)</f>
        <v>0.27660000000000001</v>
      </c>
      <c r="AI248" s="225"/>
      <c r="AJ248" s="159">
        <f>ROUND(SUM(AJ181:AJ246),0)</f>
        <v>129251294</v>
      </c>
      <c r="AM248" s="77">
        <v>1</v>
      </c>
      <c r="AO248" s="228"/>
      <c r="AP248" s="228"/>
    </row>
    <row r="249" spans="2:42" ht="15" customHeight="1">
      <c r="B249" s="165"/>
      <c r="C249" s="165"/>
      <c r="D249" s="165"/>
      <c r="E249" s="165"/>
      <c r="F249" s="165"/>
      <c r="G249" s="157" t="s">
        <v>217</v>
      </c>
      <c r="H249" s="509">
        <v>0.26239999990000001</v>
      </c>
      <c r="I249" s="509"/>
      <c r="J249" s="158"/>
      <c r="K249" s="167">
        <f>ROUND(K248*$H$249,0)</f>
        <v>0</v>
      </c>
      <c r="L249" s="160"/>
      <c r="M249" s="224"/>
      <c r="N249" s="167">
        <f>ROUND(N248*$H$249,0)</f>
        <v>0</v>
      </c>
      <c r="O249" s="229"/>
      <c r="P249" s="167">
        <f>ROUND(P248*$H$249,0)</f>
        <v>335517213</v>
      </c>
      <c r="Q249" s="229"/>
      <c r="R249" s="167">
        <f>ROUND(R248*$H$249,0)</f>
        <v>3045904</v>
      </c>
      <c r="S249" s="229"/>
      <c r="T249" s="167">
        <f>ROUND(T248*$H$249,0)</f>
        <v>8382152</v>
      </c>
      <c r="U249" s="229"/>
      <c r="V249" s="167">
        <f>ROUND(V248*$H$249,0)</f>
        <v>41593865</v>
      </c>
      <c r="W249" s="229"/>
      <c r="X249" s="167">
        <f>ROUND(X248*$H$249,0)</f>
        <v>182239356</v>
      </c>
      <c r="Y249" s="229"/>
      <c r="Z249" s="167">
        <f>ROUND(Z248*$H$249,0)</f>
        <v>45636931</v>
      </c>
      <c r="AA249" s="229"/>
      <c r="AB249" s="167">
        <f>ROUND(AB248*$H$249,0)</f>
        <v>20703466</v>
      </c>
      <c r="AC249" s="229"/>
      <c r="AD249" s="167">
        <f>ROUND(AD248*$H$249,0)</f>
        <v>0</v>
      </c>
      <c r="AE249" s="229"/>
      <c r="AF249" s="167">
        <f>ROUND(AF248*$H$249,0)+1</f>
        <v>301601674</v>
      </c>
      <c r="AG249" s="230"/>
      <c r="AH249" s="230"/>
      <c r="AI249" s="229"/>
      <c r="AJ249" s="167">
        <f>ROUND(AJ248*$H$249,0)-1</f>
        <v>33915539</v>
      </c>
      <c r="AM249" s="77">
        <v>1</v>
      </c>
      <c r="AO249" s="228"/>
      <c r="AP249" s="228"/>
    </row>
    <row r="250" spans="2:42" ht="15" customHeight="1">
      <c r="B250" s="165"/>
      <c r="C250" s="165"/>
      <c r="D250" s="165"/>
      <c r="E250" s="165"/>
      <c r="F250" s="165"/>
      <c r="G250" s="507" t="s">
        <v>349</v>
      </c>
      <c r="H250" s="507"/>
      <c r="I250" s="507"/>
      <c r="J250" s="158"/>
      <c r="K250" s="167">
        <f>(K249+K248)</f>
        <v>0</v>
      </c>
      <c r="L250" s="160"/>
      <c r="M250" s="224"/>
      <c r="N250" s="167">
        <f>(N249+N248)</f>
        <v>0</v>
      </c>
      <c r="O250" s="229"/>
      <c r="P250" s="167">
        <f>(P249+P248)</f>
        <v>1614165127</v>
      </c>
      <c r="Q250" s="229"/>
      <c r="R250" s="167">
        <f>(R249+R248)</f>
        <v>14653769</v>
      </c>
      <c r="S250" s="229"/>
      <c r="T250" s="167">
        <f>(T249+T248)</f>
        <v>40326327</v>
      </c>
      <c r="U250" s="229"/>
      <c r="V250" s="167">
        <f>(V249+V248)</f>
        <v>200107069</v>
      </c>
      <c r="W250" s="229"/>
      <c r="X250" s="167">
        <f>(X249+X248)</f>
        <v>876749097</v>
      </c>
      <c r="Y250" s="229"/>
      <c r="Z250" s="167">
        <f>(Z249+Z248)</f>
        <v>219558162</v>
      </c>
      <c r="AA250" s="229"/>
      <c r="AB250" s="167">
        <f>(AB249+AB248)</f>
        <v>99603870</v>
      </c>
      <c r="AC250" s="229"/>
      <c r="AD250" s="167">
        <f>(AD249+AD248)</f>
        <v>0</v>
      </c>
      <c r="AE250" s="229"/>
      <c r="AF250" s="167">
        <f>(AF249+AF248)</f>
        <v>1450998294</v>
      </c>
      <c r="AG250" s="230"/>
      <c r="AH250" s="230"/>
      <c r="AI250" s="229"/>
      <c r="AJ250" s="167">
        <f>(AJ249+AJ248)</f>
        <v>163166833</v>
      </c>
      <c r="AM250" s="77">
        <v>1</v>
      </c>
      <c r="AO250" s="228"/>
      <c r="AP250" s="228"/>
    </row>
    <row r="251" spans="2:42" ht="15">
      <c r="B251" s="165"/>
      <c r="C251" s="165"/>
      <c r="D251" s="165"/>
      <c r="E251" s="165"/>
      <c r="F251" s="505" t="s">
        <v>350</v>
      </c>
      <c r="G251" s="505"/>
      <c r="H251" s="505"/>
      <c r="I251" s="505"/>
      <c r="J251" s="158"/>
      <c r="K251" s="159">
        <v>0</v>
      </c>
      <c r="L251" s="160"/>
      <c r="M251" s="224"/>
      <c r="N251" s="159">
        <v>0</v>
      </c>
      <c r="O251" s="229"/>
      <c r="P251" s="159">
        <v>0</v>
      </c>
      <c r="Q251" s="229"/>
      <c r="R251" s="159">
        <v>0</v>
      </c>
      <c r="S251" s="229"/>
      <c r="T251" s="159">
        <v>0</v>
      </c>
      <c r="U251" s="229"/>
      <c r="V251" s="159">
        <v>0</v>
      </c>
      <c r="W251" s="229"/>
      <c r="X251" s="159">
        <v>0</v>
      </c>
      <c r="Y251" s="229"/>
      <c r="Z251" s="159">
        <v>0</v>
      </c>
      <c r="AA251" s="229"/>
      <c r="AB251" s="159">
        <v>0</v>
      </c>
      <c r="AC251" s="229"/>
      <c r="AD251" s="159">
        <v>0</v>
      </c>
      <c r="AE251" s="229"/>
      <c r="AF251" s="159">
        <v>0</v>
      </c>
      <c r="AG251" s="230"/>
      <c r="AH251" s="230"/>
      <c r="AI251" s="229"/>
      <c r="AJ251" s="159">
        <v>0</v>
      </c>
      <c r="AM251" s="77">
        <v>1</v>
      </c>
      <c r="AO251" s="228"/>
      <c r="AP251" s="228"/>
    </row>
    <row r="252" spans="2:42" ht="15">
      <c r="B252" s="165"/>
      <c r="C252" s="165"/>
      <c r="D252" s="165"/>
      <c r="E252" s="165"/>
      <c r="F252" s="165"/>
      <c r="G252" s="157" t="s">
        <v>220</v>
      </c>
      <c r="H252" s="510">
        <v>0.16</v>
      </c>
      <c r="I252" s="510"/>
      <c r="J252" s="158"/>
      <c r="K252" s="167">
        <f>+ROUND(K251*$H$252,0)</f>
        <v>0</v>
      </c>
      <c r="L252" s="160"/>
      <c r="M252" s="224"/>
      <c r="N252" s="167">
        <f>+ROUND(N251*$H$252,0)</f>
        <v>0</v>
      </c>
      <c r="O252" s="229"/>
      <c r="P252" s="167">
        <f>+ROUND(P251*$H$252,0)</f>
        <v>0</v>
      </c>
      <c r="Q252" s="229"/>
      <c r="R252" s="167">
        <f>+ROUND(R251*$H$252,0)</f>
        <v>0</v>
      </c>
      <c r="S252" s="229"/>
      <c r="T252" s="167">
        <f>+ROUND(T251*$H$252,0)</f>
        <v>0</v>
      </c>
      <c r="U252" s="229"/>
      <c r="V252" s="167">
        <f>+ROUND(V251*$H$252,0)</f>
        <v>0</v>
      </c>
      <c r="W252" s="229"/>
      <c r="X252" s="167">
        <f>+ROUND(X251*$H$252,0)</f>
        <v>0</v>
      </c>
      <c r="Y252" s="229"/>
      <c r="Z252" s="167">
        <f>+ROUND(Z251*$H$252,0)</f>
        <v>0</v>
      </c>
      <c r="AA252" s="229"/>
      <c r="AB252" s="167">
        <f>+ROUND(AB251*$H$252,0)</f>
        <v>0</v>
      </c>
      <c r="AC252" s="229"/>
      <c r="AD252" s="167">
        <f>+ROUND(AD251*$H$252,0)</f>
        <v>0</v>
      </c>
      <c r="AE252" s="229"/>
      <c r="AF252" s="167">
        <f>+ROUND(AF251*$H$252,0)</f>
        <v>0</v>
      </c>
      <c r="AG252" s="230"/>
      <c r="AH252" s="230"/>
      <c r="AI252" s="229"/>
      <c r="AJ252" s="167">
        <f>+ROUND(AJ251*$H$252,0)</f>
        <v>0</v>
      </c>
      <c r="AM252" s="77">
        <v>1</v>
      </c>
      <c r="AO252" s="228"/>
      <c r="AP252" s="228"/>
    </row>
    <row r="253" spans="2:42" ht="15">
      <c r="B253" s="165"/>
      <c r="C253" s="165"/>
      <c r="D253" s="165"/>
      <c r="E253" s="165"/>
      <c r="F253" s="165"/>
      <c r="G253" s="507" t="s">
        <v>221</v>
      </c>
      <c r="H253" s="507"/>
      <c r="I253" s="507"/>
      <c r="J253" s="158"/>
      <c r="K253" s="167">
        <f>(K251+K252)</f>
        <v>0</v>
      </c>
      <c r="L253" s="160"/>
      <c r="M253" s="231"/>
      <c r="N253" s="167">
        <f>(N251+N252)</f>
        <v>0</v>
      </c>
      <c r="O253" s="229"/>
      <c r="P253" s="167">
        <f>(P251+P252)</f>
        <v>0</v>
      </c>
      <c r="Q253" s="229"/>
      <c r="R253" s="167">
        <f>(R251+R252)</f>
        <v>0</v>
      </c>
      <c r="S253" s="229"/>
      <c r="T253" s="167">
        <f>(T251+T252)</f>
        <v>0</v>
      </c>
      <c r="U253" s="229"/>
      <c r="V253" s="167">
        <f>(V251+V252)</f>
        <v>0</v>
      </c>
      <c r="W253" s="229"/>
      <c r="X253" s="167">
        <f>(X251+X252)</f>
        <v>0</v>
      </c>
      <c r="Y253" s="229"/>
      <c r="Z253" s="167">
        <f>(Z251+Z252)</f>
        <v>0</v>
      </c>
      <c r="AA253" s="229"/>
      <c r="AB253" s="167">
        <f>(AB251+AB252)</f>
        <v>0</v>
      </c>
      <c r="AC253" s="229"/>
      <c r="AD253" s="167">
        <f>(AD251+AD252)</f>
        <v>0</v>
      </c>
      <c r="AE253" s="229"/>
      <c r="AF253" s="167">
        <f>(AF251+AF252)</f>
        <v>0</v>
      </c>
      <c r="AG253" s="230"/>
      <c r="AH253" s="230"/>
      <c r="AI253" s="229"/>
      <c r="AJ253" s="167">
        <f>(AJ251+AJ252)</f>
        <v>0</v>
      </c>
      <c r="AM253" s="77">
        <v>1</v>
      </c>
      <c r="AO253" s="228"/>
      <c r="AP253" s="228"/>
    </row>
    <row r="254" spans="2:42" ht="24.75" customHeight="1">
      <c r="B254" s="170"/>
      <c r="C254" s="170"/>
      <c r="D254" s="170"/>
      <c r="E254" s="170"/>
      <c r="F254" s="170"/>
      <c r="G254" s="505" t="s">
        <v>351</v>
      </c>
      <c r="H254" s="505"/>
      <c r="I254" s="505"/>
      <c r="J254" s="171"/>
      <c r="K254" s="172">
        <f>(K250+K253)</f>
        <v>0</v>
      </c>
      <c r="L254" s="173"/>
      <c r="M254" s="232"/>
      <c r="N254" s="172">
        <f>(N250+N253)</f>
        <v>0</v>
      </c>
      <c r="O254" s="233"/>
      <c r="P254" s="172">
        <f>(P250+P253)</f>
        <v>1614165127</v>
      </c>
      <c r="Q254" s="233"/>
      <c r="R254" s="172">
        <f>(R250+R253)</f>
        <v>14653769</v>
      </c>
      <c r="S254" s="233"/>
      <c r="T254" s="172">
        <f>(T250+T253)</f>
        <v>40326327</v>
      </c>
      <c r="U254" s="233"/>
      <c r="V254" s="172">
        <f>(V250+V253)</f>
        <v>200107069</v>
      </c>
      <c r="W254" s="233"/>
      <c r="X254" s="172">
        <f>(X250+X253)</f>
        <v>876749097</v>
      </c>
      <c r="Y254" s="233"/>
      <c r="Z254" s="172">
        <f>(Z250+Z253)</f>
        <v>219558162</v>
      </c>
      <c r="AA254" s="233"/>
      <c r="AB254" s="172">
        <f>(AB250+AB253)</f>
        <v>99603870</v>
      </c>
      <c r="AC254" s="233"/>
      <c r="AD254" s="172">
        <f>(AD250+AD253)</f>
        <v>0</v>
      </c>
      <c r="AE254" s="233"/>
      <c r="AF254" s="172">
        <f>(AF250+AF253)</f>
        <v>1450998294</v>
      </c>
      <c r="AG254" s="234"/>
      <c r="AH254" s="235">
        <f>+ROUND(AF254/$G$17,4)</f>
        <v>0.34910000000000002</v>
      </c>
      <c r="AI254" s="233"/>
      <c r="AJ254" s="172">
        <f>(AJ250+AJ253)</f>
        <v>163166833</v>
      </c>
      <c r="AM254" s="77">
        <v>1</v>
      </c>
      <c r="AO254" s="228"/>
      <c r="AP254" s="228"/>
    </row>
    <row r="255" spans="2:42" ht="15">
      <c r="B255" s="218"/>
      <c r="C255" s="218"/>
      <c r="D255" s="218"/>
      <c r="E255" s="218"/>
      <c r="F255" s="218"/>
      <c r="G255" s="219"/>
      <c r="H255" s="220"/>
      <c r="I255" s="26"/>
      <c r="J255" s="26"/>
      <c r="K255" s="26"/>
      <c r="L255" s="26"/>
      <c r="M255" s="76"/>
      <c r="N255" s="76"/>
      <c r="O255" s="76"/>
      <c r="P255" s="76"/>
      <c r="Q255" s="76"/>
      <c r="R255" s="76"/>
      <c r="S255" s="76"/>
      <c r="T255" s="23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237"/>
      <c r="AH255" s="237"/>
      <c r="AI255" s="76"/>
      <c r="AJ255" s="76"/>
      <c r="AM255" s="77">
        <v>1</v>
      </c>
      <c r="AO255" s="228"/>
      <c r="AP255" s="228"/>
    </row>
    <row r="256" spans="2:42" ht="22.5" customHeight="1">
      <c r="B256" s="238"/>
      <c r="C256" s="239"/>
      <c r="D256" s="239"/>
      <c r="E256" s="239"/>
      <c r="F256" s="239"/>
      <c r="G256" s="504" t="s">
        <v>352</v>
      </c>
      <c r="H256" s="504"/>
      <c r="I256" s="504"/>
      <c r="J256" s="240"/>
      <c r="K256" s="240"/>
      <c r="L256" s="240"/>
      <c r="M256" s="241"/>
      <c r="N256" s="241"/>
      <c r="O256" s="241"/>
      <c r="P256" s="241"/>
      <c r="Q256" s="241"/>
      <c r="R256" s="241"/>
      <c r="S256" s="241"/>
      <c r="T256" s="242"/>
      <c r="U256" s="241"/>
      <c r="V256" s="241"/>
      <c r="W256" s="241"/>
      <c r="X256" s="241"/>
      <c r="Y256" s="241"/>
      <c r="Z256" s="241"/>
      <c r="AA256" s="241"/>
      <c r="AB256" s="241"/>
      <c r="AC256" s="241"/>
      <c r="AD256" s="241"/>
      <c r="AE256" s="241"/>
      <c r="AF256" s="241"/>
      <c r="AG256" s="243"/>
      <c r="AH256" s="243"/>
      <c r="AI256" s="241"/>
      <c r="AJ256" s="241"/>
      <c r="AM256" s="77">
        <v>1</v>
      </c>
      <c r="AO256" s="228"/>
      <c r="AP256" s="228"/>
    </row>
    <row r="257" spans="2:42" ht="15">
      <c r="B257" s="244"/>
      <c r="C257" s="146"/>
      <c r="D257" s="146"/>
      <c r="E257" s="146"/>
      <c r="F257" s="146"/>
      <c r="G257" s="147"/>
      <c r="H257" s="148"/>
      <c r="I257" s="149"/>
      <c r="J257" s="149"/>
      <c r="K257" s="149"/>
      <c r="L257" s="149"/>
      <c r="M257" s="229"/>
      <c r="N257" s="229"/>
      <c r="O257" s="229"/>
      <c r="P257" s="229"/>
      <c r="Q257" s="229"/>
      <c r="R257" s="229"/>
      <c r="S257" s="229"/>
      <c r="T257" s="245"/>
      <c r="U257" s="229"/>
      <c r="V257" s="229"/>
      <c r="W257" s="229"/>
      <c r="X257" s="229"/>
      <c r="Y257" s="229"/>
      <c r="Z257" s="229"/>
      <c r="AA257" s="229"/>
      <c r="AB257" s="229"/>
      <c r="AC257" s="229"/>
      <c r="AD257" s="229"/>
      <c r="AE257" s="229"/>
      <c r="AF257" s="229"/>
      <c r="AG257" s="246"/>
      <c r="AH257" s="246"/>
      <c r="AI257" s="229"/>
      <c r="AJ257" s="229"/>
      <c r="AM257" s="77">
        <v>1</v>
      </c>
      <c r="AO257" s="228"/>
      <c r="AP257" s="228"/>
    </row>
    <row r="258" spans="2:42" ht="18" customHeight="1">
      <c r="B258" s="247"/>
      <c r="C258" s="155"/>
      <c r="D258" s="155"/>
      <c r="E258" s="155"/>
      <c r="F258" s="505" t="s">
        <v>353</v>
      </c>
      <c r="G258" s="505"/>
      <c r="H258" s="505"/>
      <c r="I258" s="505"/>
      <c r="J258" s="248"/>
      <c r="K258" s="159">
        <f>ROUND((K172+K248),0)</f>
        <v>3075377211</v>
      </c>
      <c r="L258" s="249"/>
      <c r="M258" s="250"/>
      <c r="N258" s="159">
        <f>ROUND((N172+N248),0)</f>
        <v>-1278647913</v>
      </c>
      <c r="O258" s="229"/>
      <c r="P258" s="159">
        <f>ROUND((P172+P248),0)</f>
        <v>3075377211</v>
      </c>
      <c r="Q258" s="229"/>
      <c r="R258" s="159">
        <f>ROUND((R172+R248),0)</f>
        <v>96309966</v>
      </c>
      <c r="S258" s="229"/>
      <c r="T258" s="159">
        <f>ROUND((T172+T248),0)</f>
        <v>162806595</v>
      </c>
      <c r="U258" s="229"/>
      <c r="V258" s="159">
        <f>ROUND((V172+V248),0)</f>
        <v>533298942</v>
      </c>
      <c r="W258" s="229"/>
      <c r="X258" s="159">
        <f>ROUND((X172+X248),0)</f>
        <v>982531526</v>
      </c>
      <c r="Y258" s="229"/>
      <c r="Z258" s="159">
        <f>ROUND((Z172+Z248),0)</f>
        <v>417342411</v>
      </c>
      <c r="AA258" s="229"/>
      <c r="AB258" s="159">
        <f>ROUND((AB172+AB248),0)</f>
        <v>232907452</v>
      </c>
      <c r="AC258" s="229"/>
      <c r="AD258" s="159">
        <f>ROUND((AD172+AD248),0)</f>
        <v>0</v>
      </c>
      <c r="AE258" s="229"/>
      <c r="AF258" s="159">
        <f>ROUND((AF172+AF248),0)</f>
        <v>2425196892</v>
      </c>
      <c r="AG258" s="246"/>
      <c r="AH258" s="251">
        <f>+ROUND(AF258/$G$17,4)</f>
        <v>0.58360000000000001</v>
      </c>
      <c r="AI258" s="229"/>
      <c r="AJ258" s="159">
        <f>ROUND((AJ172+AJ248),0)-1</f>
        <v>650180319</v>
      </c>
      <c r="AM258" s="77">
        <v>1</v>
      </c>
      <c r="AO258" s="228"/>
      <c r="AP258" s="228"/>
    </row>
    <row r="259" spans="2:42" ht="15">
      <c r="B259" s="247"/>
      <c r="C259" s="155"/>
      <c r="D259" s="155"/>
      <c r="E259" s="155"/>
      <c r="F259" s="155"/>
      <c r="G259" s="157" t="s">
        <v>354</v>
      </c>
      <c r="H259" s="506">
        <v>0.26239999990000001</v>
      </c>
      <c r="I259" s="506"/>
      <c r="J259" s="248"/>
      <c r="K259" s="252">
        <f>+ROUND(K258*$H$259,0)</f>
        <v>806978980</v>
      </c>
      <c r="L259" s="253"/>
      <c r="M259" s="254"/>
      <c r="N259" s="252">
        <f>+ROUND(N258*$H$259,0)</f>
        <v>-335517212</v>
      </c>
      <c r="O259" s="255"/>
      <c r="P259" s="252">
        <f>+ROUND(P258*$H$259,0)</f>
        <v>806978980</v>
      </c>
      <c r="Q259" s="255"/>
      <c r="R259" s="252">
        <f>+ROUND(R258*$H$259,0)</f>
        <v>25271735</v>
      </c>
      <c r="S259" s="255"/>
      <c r="T259" s="252">
        <f>+ROUND(T258*$H$259,0)</f>
        <v>42720451</v>
      </c>
      <c r="U259" s="255"/>
      <c r="V259" s="252">
        <f>+ROUND(V258*$H$259,0)</f>
        <v>139937642</v>
      </c>
      <c r="W259" s="255"/>
      <c r="X259" s="252">
        <f>+ROUND(X258*$H$259,0)</f>
        <v>257816272</v>
      </c>
      <c r="Y259" s="229"/>
      <c r="Z259" s="252">
        <f>+ROUND(Z258*$H$259,0)</f>
        <v>109510649</v>
      </c>
      <c r="AA259" s="229"/>
      <c r="AB259" s="256">
        <f>+ROUND(AB258*$H$259,0)</f>
        <v>61114915</v>
      </c>
      <c r="AC259" s="229"/>
      <c r="AD259" s="256">
        <f>+ROUND(AD258*$H$259,0)</f>
        <v>0</v>
      </c>
      <c r="AE259" s="255"/>
      <c r="AF259" s="252">
        <f>+ROUND(AF258*$H$259,0)</f>
        <v>636371664</v>
      </c>
      <c r="AG259" s="246"/>
      <c r="AH259" s="246"/>
      <c r="AI259" s="229"/>
      <c r="AJ259" s="256">
        <f>+ROUND(AJ258*$H$259,0)</f>
        <v>170607316</v>
      </c>
      <c r="AM259" s="77">
        <v>1</v>
      </c>
      <c r="AO259" s="228"/>
      <c r="AP259" s="228"/>
    </row>
    <row r="260" spans="2:42" ht="15">
      <c r="B260" s="247"/>
      <c r="C260" s="155"/>
      <c r="D260" s="155"/>
      <c r="E260" s="155"/>
      <c r="F260" s="155"/>
      <c r="G260" s="157" t="s">
        <v>355</v>
      </c>
      <c r="H260" s="506">
        <v>0.01</v>
      </c>
      <c r="I260" s="506"/>
      <c r="J260" s="248"/>
      <c r="K260" s="256">
        <f>+ROUND(K258*$H$260,0)</f>
        <v>30753772</v>
      </c>
      <c r="L260" s="249"/>
      <c r="M260" s="257"/>
      <c r="N260" s="256">
        <f>+ROUND(N258*$H$260,0)</f>
        <v>-12786479</v>
      </c>
      <c r="O260" s="229"/>
      <c r="P260" s="256">
        <f>+ROUND(P258*$H$260,0)</f>
        <v>30753772</v>
      </c>
      <c r="Q260" s="229"/>
      <c r="R260" s="256">
        <f>+ROUND(R258*$H$260,0)</f>
        <v>963100</v>
      </c>
      <c r="S260" s="229"/>
      <c r="T260" s="256">
        <f>+ROUND(T258*$H$260,0)</f>
        <v>1628066</v>
      </c>
      <c r="U260" s="229"/>
      <c r="V260" s="256">
        <f>+ROUND(V258*$H$260,0)</f>
        <v>5332989</v>
      </c>
      <c r="W260" s="229"/>
      <c r="X260" s="256">
        <f>+ROUND(X258*$H$260,0)</f>
        <v>9825315</v>
      </c>
      <c r="Y260" s="246"/>
      <c r="Z260" s="256">
        <f>+ROUND(Z258*$H$260,0)</f>
        <v>4173424</v>
      </c>
      <c r="AA260" s="229"/>
      <c r="AB260" s="256">
        <f>+ROUND(AB258*$H$260,0)</f>
        <v>2329075</v>
      </c>
      <c r="AC260" s="229"/>
      <c r="AD260" s="256"/>
      <c r="AE260" s="229"/>
      <c r="AF260" s="256">
        <f>+ROUND(AF258*$H$260,0)</f>
        <v>24251969</v>
      </c>
      <c r="AG260" s="246"/>
      <c r="AH260" s="246"/>
      <c r="AI260" s="229"/>
      <c r="AJ260" s="256">
        <f>+ROUND(AJ258*$H$260,0)</f>
        <v>6501803</v>
      </c>
      <c r="AM260" s="77">
        <v>1</v>
      </c>
      <c r="AO260" s="228"/>
      <c r="AP260" s="228"/>
    </row>
    <row r="261" spans="2:42" ht="15">
      <c r="B261" s="247"/>
      <c r="C261" s="155"/>
      <c r="D261" s="155"/>
      <c r="E261" s="155"/>
      <c r="F261" s="155"/>
      <c r="G261" s="157" t="s">
        <v>356</v>
      </c>
      <c r="H261" s="506">
        <v>4.9999999900000001E-2</v>
      </c>
      <c r="I261" s="506"/>
      <c r="J261" s="248"/>
      <c r="K261" s="256">
        <f>+ROUND(K258*$H$261,0)</f>
        <v>153768860</v>
      </c>
      <c r="L261" s="249"/>
      <c r="M261" s="257"/>
      <c r="N261" s="256">
        <f>+ROUND(N258*$H$261,0)</f>
        <v>-63932396</v>
      </c>
      <c r="O261" s="229"/>
      <c r="P261" s="256">
        <f>+ROUND(P258*$H$261,0)</f>
        <v>153768860</v>
      </c>
      <c r="Q261" s="229"/>
      <c r="R261" s="256">
        <f>+ROUND(R258*$H$261,0)</f>
        <v>4815498</v>
      </c>
      <c r="S261" s="229"/>
      <c r="T261" s="256">
        <f>+ROUND(T258*$H$261,0)</f>
        <v>8140330</v>
      </c>
      <c r="U261" s="229"/>
      <c r="V261" s="256">
        <f>+ROUND(V258*$H$261,0)</f>
        <v>26664947</v>
      </c>
      <c r="W261" s="229"/>
      <c r="X261" s="256">
        <f>+ROUND(X258*$H$261,0)</f>
        <v>49126576</v>
      </c>
      <c r="Y261" s="246"/>
      <c r="Z261" s="256">
        <f>+ROUND(Z258*$H$261,0)</f>
        <v>20867121</v>
      </c>
      <c r="AA261" s="229"/>
      <c r="AB261" s="256">
        <f>+ROUND(AB258*$H$261,0)</f>
        <v>11645373</v>
      </c>
      <c r="AC261" s="229"/>
      <c r="AD261" s="256"/>
      <c r="AE261" s="229"/>
      <c r="AF261" s="256">
        <f>+ROUND(AF258*$H$261,0)+1</f>
        <v>121259845</v>
      </c>
      <c r="AG261" s="246"/>
      <c r="AH261" s="246"/>
      <c r="AI261" s="229"/>
      <c r="AJ261" s="256">
        <f>+ROUND(AJ258*$H$261,0)-1</f>
        <v>32509015</v>
      </c>
      <c r="AM261" s="77">
        <v>1</v>
      </c>
      <c r="AO261" s="228"/>
      <c r="AP261" s="228"/>
    </row>
    <row r="262" spans="2:42" ht="15">
      <c r="B262" s="247"/>
      <c r="C262" s="155"/>
      <c r="D262" s="155"/>
      <c r="E262" s="155"/>
      <c r="F262" s="155"/>
      <c r="G262" s="157" t="s">
        <v>357</v>
      </c>
      <c r="H262" s="506">
        <v>0.2024</v>
      </c>
      <c r="I262" s="506"/>
      <c r="J262" s="248"/>
      <c r="K262" s="256">
        <f>+ROUND(K258*$H$262,0)</f>
        <v>622456348</v>
      </c>
      <c r="L262" s="249"/>
      <c r="M262" s="257"/>
      <c r="N262" s="256">
        <f>+ROUND(N258*$H$262,0)</f>
        <v>-258798338</v>
      </c>
      <c r="O262" s="229"/>
      <c r="P262" s="256">
        <f>+ROUND(P258*$H$262,0)</f>
        <v>622456348</v>
      </c>
      <c r="Q262" s="229"/>
      <c r="R262" s="256">
        <f>+ROUND(R258*$H$262,0)</f>
        <v>19493137</v>
      </c>
      <c r="S262" s="229"/>
      <c r="T262" s="256">
        <f>+ROUND(T258*$H$262,0)</f>
        <v>32952055</v>
      </c>
      <c r="U262" s="229"/>
      <c r="V262" s="256">
        <f>+ROUND(V258*$H$262,0)</f>
        <v>107939706</v>
      </c>
      <c r="W262" s="229"/>
      <c r="X262" s="256">
        <f>+ROUND(X258*$H$262,0)</f>
        <v>198864381</v>
      </c>
      <c r="Y262" s="246"/>
      <c r="Z262" s="256">
        <f>+ROUND(Z258*$H$262,0)</f>
        <v>84470104</v>
      </c>
      <c r="AA262" s="229"/>
      <c r="AB262" s="256">
        <f>+ROUND(AB258*$H$262,0)</f>
        <v>47140468</v>
      </c>
      <c r="AC262" s="229"/>
      <c r="AD262" s="256"/>
      <c r="AE262" s="229"/>
      <c r="AF262" s="256">
        <f>+ROUND(AF258*$H$262,0)</f>
        <v>490859851</v>
      </c>
      <c r="AG262" s="246"/>
      <c r="AH262" s="246"/>
      <c r="AI262" s="229"/>
      <c r="AJ262" s="256">
        <f>+ROUND(AJ258*$H$262,0)</f>
        <v>131596497</v>
      </c>
      <c r="AM262" s="77">
        <v>1</v>
      </c>
      <c r="AO262" s="228"/>
      <c r="AP262" s="228"/>
    </row>
    <row r="263" spans="2:42" ht="15">
      <c r="B263" s="247"/>
      <c r="C263" s="155"/>
      <c r="D263" s="155"/>
      <c r="E263" s="155"/>
      <c r="F263" s="155"/>
      <c r="G263" s="507" t="s">
        <v>358</v>
      </c>
      <c r="H263" s="507"/>
      <c r="I263" s="507"/>
      <c r="J263" s="158"/>
      <c r="K263" s="258">
        <f>(K259+K258)</f>
        <v>3882356191</v>
      </c>
      <c r="L263" s="259"/>
      <c r="M263" s="260"/>
      <c r="N263" s="258">
        <f>(N259+N258)</f>
        <v>-1614165125</v>
      </c>
      <c r="O263" s="255"/>
      <c r="P263" s="258">
        <f>(P259+P258)</f>
        <v>3882356191</v>
      </c>
      <c r="Q263" s="255"/>
      <c r="R263" s="258">
        <f>(R259+R258)</f>
        <v>121581701</v>
      </c>
      <c r="S263" s="255"/>
      <c r="T263" s="258">
        <f>(T259+T258)</f>
        <v>205527046</v>
      </c>
      <c r="U263" s="255"/>
      <c r="V263" s="258">
        <f>(V259+V258)</f>
        <v>673236584</v>
      </c>
      <c r="W263" s="255"/>
      <c r="X263" s="258">
        <f>(X259+X258)</f>
        <v>1240347798</v>
      </c>
      <c r="Y263" s="229"/>
      <c r="Z263" s="258">
        <f>(Z259+Z258)</f>
        <v>526853060</v>
      </c>
      <c r="AA263" s="229"/>
      <c r="AB263" s="258">
        <f>(AB259+AB258)</f>
        <v>294022367</v>
      </c>
      <c r="AC263" s="229"/>
      <c r="AD263" s="167">
        <f>(AD259+AD258)</f>
        <v>0</v>
      </c>
      <c r="AE263" s="255"/>
      <c r="AF263" s="258">
        <f>(AF259+AF258)</f>
        <v>3061568556</v>
      </c>
      <c r="AG263" s="246"/>
      <c r="AH263" s="246"/>
      <c r="AI263" s="229"/>
      <c r="AJ263" s="167">
        <f>(AJ259+AJ258)</f>
        <v>820787635</v>
      </c>
      <c r="AM263" s="77">
        <v>1</v>
      </c>
      <c r="AO263" s="228"/>
      <c r="AP263" s="228"/>
    </row>
    <row r="264" spans="2:42" ht="15">
      <c r="B264" s="247"/>
      <c r="C264" s="155"/>
      <c r="D264" s="155"/>
      <c r="E264" s="155"/>
      <c r="F264" s="505" t="s">
        <v>350</v>
      </c>
      <c r="G264" s="505"/>
      <c r="H264" s="505"/>
      <c r="I264" s="505"/>
      <c r="J264" s="158"/>
      <c r="K264" s="159">
        <v>0</v>
      </c>
      <c r="L264" s="160"/>
      <c r="M264" s="250"/>
      <c r="N264" s="159">
        <v>0</v>
      </c>
      <c r="O264" s="229"/>
      <c r="P264" s="159">
        <v>0</v>
      </c>
      <c r="Q264" s="229"/>
      <c r="R264" s="159">
        <v>0</v>
      </c>
      <c r="S264" s="229"/>
      <c r="T264" s="159">
        <v>0</v>
      </c>
      <c r="U264" s="229"/>
      <c r="V264" s="159">
        <v>0</v>
      </c>
      <c r="W264" s="229"/>
      <c r="X264" s="159">
        <v>0</v>
      </c>
      <c r="Y264" s="229"/>
      <c r="Z264" s="159">
        <v>0</v>
      </c>
      <c r="AA264" s="229"/>
      <c r="AB264" s="159">
        <v>0</v>
      </c>
      <c r="AC264" s="229"/>
      <c r="AD264" s="159">
        <v>0</v>
      </c>
      <c r="AE264" s="229"/>
      <c r="AF264" s="159">
        <v>0</v>
      </c>
      <c r="AG264" s="246"/>
      <c r="AH264" s="246"/>
      <c r="AI264" s="229"/>
      <c r="AJ264" s="159">
        <v>0</v>
      </c>
      <c r="AM264" s="77">
        <v>1</v>
      </c>
      <c r="AO264" s="228"/>
      <c r="AP264" s="228"/>
    </row>
    <row r="265" spans="2:42" ht="15">
      <c r="B265" s="247"/>
      <c r="C265" s="155"/>
      <c r="D265" s="155"/>
      <c r="E265" s="155"/>
      <c r="F265" s="165"/>
      <c r="G265" s="157" t="s">
        <v>220</v>
      </c>
      <c r="H265" s="506">
        <v>0.16</v>
      </c>
      <c r="I265" s="506"/>
      <c r="J265" s="158"/>
      <c r="K265" s="167">
        <f>+ROUND(K264*$H$265,0)</f>
        <v>0</v>
      </c>
      <c r="L265" s="160"/>
      <c r="M265" s="250"/>
      <c r="N265" s="167">
        <f>+ROUND(N264*$H$265,0)</f>
        <v>0</v>
      </c>
      <c r="O265" s="229"/>
      <c r="P265" s="167">
        <f>+ROUND(P264*$H$265,0)</f>
        <v>0</v>
      </c>
      <c r="Q265" s="229"/>
      <c r="R265" s="167">
        <f>+ROUND(R264*$H$265,0)</f>
        <v>0</v>
      </c>
      <c r="S265" s="229"/>
      <c r="T265" s="167">
        <f>+ROUND(T264*$H$265,0)</f>
        <v>0</v>
      </c>
      <c r="U265" s="229"/>
      <c r="V265" s="167">
        <f>+ROUND(V264*$H$265,0)</f>
        <v>0</v>
      </c>
      <c r="W265" s="229"/>
      <c r="X265" s="167">
        <f>+ROUND(X264*$H$265,0)</f>
        <v>0</v>
      </c>
      <c r="Y265" s="229"/>
      <c r="Z265" s="167">
        <f>+ROUND(Z264*$H$265,0)</f>
        <v>0</v>
      </c>
      <c r="AA265" s="229"/>
      <c r="AB265" s="167">
        <f>+ROUND(AB264*$H$265,0)</f>
        <v>0</v>
      </c>
      <c r="AC265" s="229"/>
      <c r="AD265" s="167">
        <f>+ROUND(AD264*$H$265,0)</f>
        <v>0</v>
      </c>
      <c r="AE265" s="229"/>
      <c r="AF265" s="167">
        <f>+ROUND(AF264*$H$265,0)</f>
        <v>0</v>
      </c>
      <c r="AG265" s="246"/>
      <c r="AH265" s="246"/>
      <c r="AI265" s="229"/>
      <c r="AJ265" s="167">
        <f>+ROUND(AJ264*$H$265,0)</f>
        <v>0</v>
      </c>
      <c r="AM265" s="77">
        <v>1</v>
      </c>
      <c r="AO265" s="228"/>
      <c r="AP265" s="228"/>
    </row>
    <row r="266" spans="2:42" ht="15">
      <c r="B266" s="247"/>
      <c r="C266" s="155"/>
      <c r="D266" s="155"/>
      <c r="E266" s="155"/>
      <c r="F266" s="165"/>
      <c r="G266" s="507" t="s">
        <v>221</v>
      </c>
      <c r="H266" s="507"/>
      <c r="I266" s="507"/>
      <c r="J266" s="158"/>
      <c r="K266" s="167">
        <f>(K264+K265)</f>
        <v>0</v>
      </c>
      <c r="L266" s="160"/>
      <c r="M266" s="250"/>
      <c r="N266" s="167">
        <f>(N264+N265)</f>
        <v>0</v>
      </c>
      <c r="O266" s="229"/>
      <c r="P266" s="167">
        <f>(P264+P265)</f>
        <v>0</v>
      </c>
      <c r="Q266" s="229"/>
      <c r="R266" s="167">
        <f>(R264+R265)</f>
        <v>0</v>
      </c>
      <c r="S266" s="229"/>
      <c r="T266" s="167">
        <f>(T264+T265)</f>
        <v>0</v>
      </c>
      <c r="U266" s="229"/>
      <c r="V266" s="167">
        <f>(V264+V265)</f>
        <v>0</v>
      </c>
      <c r="W266" s="229"/>
      <c r="X266" s="167">
        <f>(X264+X265)</f>
        <v>0</v>
      </c>
      <c r="Y266" s="229"/>
      <c r="Z266" s="167">
        <f>(Z264+Z265)</f>
        <v>0</v>
      </c>
      <c r="AA266" s="229"/>
      <c r="AB266" s="167">
        <f>(AB264+AB265)</f>
        <v>0</v>
      </c>
      <c r="AC266" s="229"/>
      <c r="AD266" s="167">
        <f>(AD264+AD265)</f>
        <v>0</v>
      </c>
      <c r="AE266" s="229"/>
      <c r="AF266" s="167">
        <f>(AF264+AF265)</f>
        <v>0</v>
      </c>
      <c r="AG266" s="246"/>
      <c r="AH266" s="246"/>
      <c r="AI266" s="229"/>
      <c r="AJ266" s="167">
        <f>(AJ264+AJ265)</f>
        <v>0</v>
      </c>
      <c r="AM266" s="77">
        <v>1</v>
      </c>
      <c r="AO266" s="228"/>
      <c r="AP266" s="228"/>
    </row>
    <row r="267" spans="2:42" ht="15">
      <c r="B267" s="247"/>
      <c r="C267" s="155"/>
      <c r="D267" s="155"/>
      <c r="E267" s="155"/>
      <c r="F267" s="505" t="s">
        <v>359</v>
      </c>
      <c r="G267" s="505"/>
      <c r="H267" s="505"/>
      <c r="I267" s="505"/>
      <c r="J267" s="158"/>
      <c r="K267" s="261">
        <f>(K268+K269+K270)</f>
        <v>273510738</v>
      </c>
      <c r="L267" s="160"/>
      <c r="M267" s="250"/>
      <c r="N267" s="261">
        <f>(N268+N269+N270)</f>
        <v>-113717411</v>
      </c>
      <c r="O267" s="229"/>
      <c r="P267" s="261">
        <f>(P268+P269+P270)</f>
        <v>273510738</v>
      </c>
      <c r="Q267" s="229"/>
      <c r="R267" s="261">
        <f>(R268+R269+R270)</f>
        <v>8565391</v>
      </c>
      <c r="S267" s="229"/>
      <c r="T267" s="261">
        <f>(T268+T269+T270)</f>
        <v>14479314</v>
      </c>
      <c r="U267" s="229"/>
      <c r="V267" s="261">
        <f>(V268+V269+V270)</f>
        <v>47429299</v>
      </c>
      <c r="W267" s="229"/>
      <c r="X267" s="261">
        <f>(X268+X269+X270)</f>
        <v>87382100</v>
      </c>
      <c r="Y267" s="229"/>
      <c r="Z267" s="261">
        <f>(Z268+Z269+Z270)</f>
        <v>37116628</v>
      </c>
      <c r="AA267" s="229"/>
      <c r="AB267" s="261">
        <f>(AB268+AB269+AB270)</f>
        <v>20713780</v>
      </c>
      <c r="AC267" s="229"/>
      <c r="AD267" s="261">
        <f>(AD268+AD269+AD270)</f>
        <v>0</v>
      </c>
      <c r="AE267" s="229"/>
      <c r="AF267" s="261">
        <f>(AF268+AF269+AF270)</f>
        <v>215686512</v>
      </c>
      <c r="AG267" s="246"/>
      <c r="AH267" s="246"/>
      <c r="AI267" s="229"/>
      <c r="AJ267" s="261">
        <f>(AJ268+AJ269+AJ270)+1</f>
        <v>57824227</v>
      </c>
      <c r="AM267" s="77">
        <v>1</v>
      </c>
      <c r="AO267" s="228"/>
      <c r="AP267" s="228"/>
    </row>
    <row r="268" spans="2:42" ht="15">
      <c r="B268" s="247"/>
      <c r="C268" s="155"/>
      <c r="D268" s="155"/>
      <c r="E268" s="155"/>
      <c r="F268" s="165"/>
      <c r="G268" s="157" t="s">
        <v>360</v>
      </c>
      <c r="H268" s="499">
        <v>5.2379160500000001E-2</v>
      </c>
      <c r="I268" s="499"/>
      <c r="J268" s="158"/>
      <c r="K268" s="167">
        <f>ROUND(K258*$H$268,0)</f>
        <v>161085677</v>
      </c>
      <c r="L268" s="160"/>
      <c r="M268" s="250"/>
      <c r="N268" s="167">
        <f>ROUND(N258*$H$268,0)</f>
        <v>-66974504</v>
      </c>
      <c r="O268" s="229"/>
      <c r="P268" s="167">
        <f>ROUND(P258*$H$268,0)</f>
        <v>161085677</v>
      </c>
      <c r="Q268" s="229"/>
      <c r="R268" s="167">
        <f>ROUND(R258*$H$268,0)</f>
        <v>5044635</v>
      </c>
      <c r="S268" s="229"/>
      <c r="T268" s="167">
        <f>ROUND(T258*$H$268,0)</f>
        <v>8527673</v>
      </c>
      <c r="U268" s="229"/>
      <c r="V268" s="167">
        <f>ROUND(V258*$H$268,0)</f>
        <v>27933751</v>
      </c>
      <c r="W268" s="229"/>
      <c r="X268" s="167">
        <f>ROUND(X258*$H$268,0)</f>
        <v>51464176</v>
      </c>
      <c r="Y268" s="229"/>
      <c r="Z268" s="167">
        <f>ROUND(Z258*$H$268,0)</f>
        <v>21860045</v>
      </c>
      <c r="AA268" s="229"/>
      <c r="AB268" s="167">
        <f>ROUND(AB258*$H$268,0)</f>
        <v>12199497</v>
      </c>
      <c r="AC268" s="229"/>
      <c r="AD268" s="167">
        <f>ROUND(AD258*$H$268,0)</f>
        <v>0</v>
      </c>
      <c r="AE268" s="229"/>
      <c r="AF268" s="167">
        <f>ROUND(AF258*$H$268,0)</f>
        <v>127029777</v>
      </c>
      <c r="AG268" s="246"/>
      <c r="AH268" s="246"/>
      <c r="AI268" s="229"/>
      <c r="AJ268" s="167">
        <f>ROUND(AJ258*$H$268,0)+1</f>
        <v>34055900</v>
      </c>
      <c r="AM268" s="77">
        <v>1</v>
      </c>
      <c r="AO268" s="228"/>
      <c r="AP268" s="228"/>
    </row>
    <row r="269" spans="2:42" ht="15">
      <c r="B269" s="247"/>
      <c r="C269" s="155"/>
      <c r="D269" s="155"/>
      <c r="E269" s="155"/>
      <c r="F269" s="165"/>
      <c r="G269" s="157" t="s">
        <v>361</v>
      </c>
      <c r="H269" s="499">
        <v>2.53127943E-2</v>
      </c>
      <c r="I269" s="499"/>
      <c r="J269" s="158"/>
      <c r="K269" s="167">
        <f>ROUND(K258*$H$269,0)</f>
        <v>77846391</v>
      </c>
      <c r="L269" s="160"/>
      <c r="M269" s="250"/>
      <c r="N269" s="167">
        <f>ROUND(N258*$H$269,0)</f>
        <v>-32366152</v>
      </c>
      <c r="O269" s="229"/>
      <c r="P269" s="167">
        <f>ROUND(P258*$H$269,0)</f>
        <v>77846391</v>
      </c>
      <c r="Q269" s="229"/>
      <c r="R269" s="167">
        <f>ROUND(R258*$H$269,0)</f>
        <v>2437874</v>
      </c>
      <c r="S269" s="229"/>
      <c r="T269" s="167">
        <f>ROUND(T258*$H$269,0)</f>
        <v>4121090</v>
      </c>
      <c r="U269" s="229"/>
      <c r="V269" s="167">
        <f>ROUND(V258*$H$269,0)</f>
        <v>13499286</v>
      </c>
      <c r="W269" s="229"/>
      <c r="X269" s="167">
        <f>ROUND(X258*$H$269,0)</f>
        <v>24870618</v>
      </c>
      <c r="Y269" s="229"/>
      <c r="Z269" s="167">
        <f>ROUND(Z258*$H$269,0)</f>
        <v>10564103</v>
      </c>
      <c r="AA269" s="229"/>
      <c r="AB269" s="167">
        <f>ROUND(AB258*$H$269,0)</f>
        <v>5895538</v>
      </c>
      <c r="AC269" s="229"/>
      <c r="AD269" s="167">
        <f>ROUND(AD258*$H$269,0)</f>
        <v>0</v>
      </c>
      <c r="AE269" s="229"/>
      <c r="AF269" s="167">
        <f>ROUND(AF258*$H$269,0)-1</f>
        <v>61388509</v>
      </c>
      <c r="AG269" s="246"/>
      <c r="AH269" s="246"/>
      <c r="AI269" s="229"/>
      <c r="AJ269" s="167">
        <f>ROUND(AJ258*$H$269,0)+1</f>
        <v>16457882</v>
      </c>
      <c r="AM269" s="77">
        <v>1</v>
      </c>
      <c r="AO269" s="228"/>
      <c r="AP269" s="228"/>
    </row>
    <row r="270" spans="2:42" ht="15">
      <c r="B270" s="247"/>
      <c r="C270" s="155"/>
      <c r="D270" s="155"/>
      <c r="E270" s="155"/>
      <c r="F270" s="165"/>
      <c r="G270" s="169" t="s">
        <v>362</v>
      </c>
      <c r="H270" s="499">
        <v>1.1243716799999999E-2</v>
      </c>
      <c r="I270" s="499"/>
      <c r="J270" s="158"/>
      <c r="K270" s="167">
        <f>ROUND(K258*$H$270,0)</f>
        <v>34578670</v>
      </c>
      <c r="L270" s="160"/>
      <c r="M270" s="250"/>
      <c r="N270" s="167">
        <f>ROUND(N258*$H$270,0)</f>
        <v>-14376755</v>
      </c>
      <c r="O270" s="229"/>
      <c r="P270" s="167">
        <f>ROUND(P258*$H$270,0)</f>
        <v>34578670</v>
      </c>
      <c r="Q270" s="229"/>
      <c r="R270" s="167">
        <f>ROUND(R258*$H$270,0)</f>
        <v>1082882</v>
      </c>
      <c r="S270" s="229"/>
      <c r="T270" s="167">
        <f>ROUND(T258*$H$270,0)</f>
        <v>1830551</v>
      </c>
      <c r="U270" s="229"/>
      <c r="V270" s="167">
        <f>ROUND(V258*$H$270,0)</f>
        <v>5996262</v>
      </c>
      <c r="W270" s="229"/>
      <c r="X270" s="167">
        <f>ROUND(X258*$H$270,0)</f>
        <v>11047306</v>
      </c>
      <c r="Y270" s="229"/>
      <c r="Z270" s="167">
        <f>ROUND(Z258*$H$270,0)</f>
        <v>4692480</v>
      </c>
      <c r="AA270" s="229"/>
      <c r="AB270" s="167">
        <f>ROUND(AB258*$H$270,0)</f>
        <v>2618745</v>
      </c>
      <c r="AC270" s="229"/>
      <c r="AD270" s="167">
        <f>ROUND(AD258*$H$270,0)</f>
        <v>0</v>
      </c>
      <c r="AE270" s="229"/>
      <c r="AF270" s="167">
        <f>ROUND(AF258*$H$270,0)-1</f>
        <v>27268226</v>
      </c>
      <c r="AG270" s="246"/>
      <c r="AH270" s="246"/>
      <c r="AI270" s="229"/>
      <c r="AJ270" s="167">
        <f>ROUND(AJ258*$H$270,0)+1</f>
        <v>7310444</v>
      </c>
      <c r="AM270" s="77">
        <v>1</v>
      </c>
      <c r="AO270" s="228"/>
      <c r="AP270" s="228"/>
    </row>
    <row r="271" spans="2:42" ht="25.5" customHeight="1">
      <c r="B271" s="262"/>
      <c r="C271" s="263"/>
      <c r="D271" s="263"/>
      <c r="E271" s="263"/>
      <c r="F271" s="263"/>
      <c r="G271" s="500" t="s">
        <v>363</v>
      </c>
      <c r="H271" s="500"/>
      <c r="I271" s="500"/>
      <c r="J271" s="264"/>
      <c r="K271" s="265">
        <f>(K263+K266+(K268+K269+K270))</f>
        <v>4155866929</v>
      </c>
      <c r="L271" s="266"/>
      <c r="M271" s="267"/>
      <c r="N271" s="265">
        <f>(N263+N266+(N268+N269+N270))</f>
        <v>-1727882536</v>
      </c>
      <c r="O271" s="268"/>
      <c r="P271" s="265">
        <f>(P263+P266+(P268+P269+P270))</f>
        <v>4155866929</v>
      </c>
      <c r="Q271" s="268"/>
      <c r="R271" s="265">
        <f>(R263+R266+(R268+R269+R270))</f>
        <v>130147092</v>
      </c>
      <c r="S271" s="268"/>
      <c r="T271" s="265">
        <f>(T263+T266+(T268+T269+T270))</f>
        <v>220006360</v>
      </c>
      <c r="U271" s="269"/>
      <c r="V271" s="265">
        <f>(V263+V266+(V268+V269+V270))</f>
        <v>720665883</v>
      </c>
      <c r="W271" s="269"/>
      <c r="X271" s="265">
        <f>(X263+X266+(X268+X269+X270))</f>
        <v>1327729898</v>
      </c>
      <c r="Y271" s="269"/>
      <c r="Z271" s="265">
        <f>(Z263+Z266+(Z268+Z269+Z270))</f>
        <v>563969688</v>
      </c>
      <c r="AA271" s="269"/>
      <c r="AB271" s="265">
        <f>(AB263+AB266+(AB268+AB269+AB270))</f>
        <v>314736147</v>
      </c>
      <c r="AC271" s="269"/>
      <c r="AD271" s="265">
        <f>(AD263+AD266+(AD268+AD269+AD270))</f>
        <v>0</v>
      </c>
      <c r="AE271" s="268"/>
      <c r="AF271" s="265">
        <f>(AF263+AF266+(AF268+AF269+AF270))</f>
        <v>3277255068</v>
      </c>
      <c r="AG271" s="270"/>
      <c r="AH271" s="271">
        <f>+ROUND(AF271/$G$17,4)</f>
        <v>0.78859999999999997</v>
      </c>
      <c r="AI271" s="272"/>
      <c r="AJ271" s="265">
        <f>(AJ263+AJ266+(AJ268+AJ269+AJ270))</f>
        <v>878611861</v>
      </c>
      <c r="AM271" s="77">
        <v>1</v>
      </c>
      <c r="AO271" s="228"/>
      <c r="AP271" s="228"/>
    </row>
    <row r="272" spans="2:42" ht="15">
      <c r="B272" s="247"/>
      <c r="C272" s="155"/>
      <c r="D272" s="155"/>
      <c r="E272" s="155"/>
      <c r="F272" s="155"/>
      <c r="G272" s="273"/>
      <c r="H272" s="274"/>
      <c r="I272" s="275"/>
      <c r="J272" s="149"/>
      <c r="K272" s="149"/>
      <c r="L272" s="149"/>
      <c r="M272" s="229"/>
      <c r="N272" s="276"/>
      <c r="O272" s="229"/>
      <c r="P272" s="277"/>
      <c r="Q272" s="229"/>
      <c r="R272" s="278"/>
      <c r="S272" s="229"/>
      <c r="T272" s="279"/>
      <c r="U272" s="229"/>
      <c r="V272" s="280"/>
      <c r="W272" s="229"/>
      <c r="X272" s="278"/>
      <c r="Y272" s="229"/>
      <c r="Z272" s="278"/>
      <c r="AA272" s="229"/>
      <c r="AB272" s="278"/>
      <c r="AC272" s="229"/>
      <c r="AD272" s="278"/>
      <c r="AE272" s="229"/>
      <c r="AF272" s="280"/>
      <c r="AG272" s="246"/>
      <c r="AH272" s="246"/>
      <c r="AI272" s="229"/>
      <c r="AJ272" s="229"/>
      <c r="AM272" s="77">
        <v>1</v>
      </c>
      <c r="AO272" s="228"/>
      <c r="AP272" s="228"/>
    </row>
    <row r="273" spans="2:42" ht="15">
      <c r="B273" s="247"/>
      <c r="C273" s="155"/>
      <c r="D273" s="155"/>
      <c r="E273" s="155"/>
      <c r="F273" s="155"/>
      <c r="G273" s="281" t="s">
        <v>364</v>
      </c>
      <c r="I273" s="281"/>
      <c r="K273" s="282"/>
      <c r="L273" s="282"/>
      <c r="M273" s="257"/>
      <c r="N273" s="257"/>
      <c r="O273" s="229"/>
      <c r="P273" s="257"/>
      <c r="Q273" s="229"/>
      <c r="R273" s="283">
        <v>0</v>
      </c>
      <c r="S273" s="229"/>
      <c r="T273" s="283">
        <v>0</v>
      </c>
      <c r="U273" s="229"/>
      <c r="V273" s="283">
        <v>0</v>
      </c>
      <c r="W273" s="229"/>
      <c r="X273" s="283">
        <v>0</v>
      </c>
      <c r="Y273" s="229"/>
      <c r="Z273" s="283">
        <v>0</v>
      </c>
      <c r="AA273" s="229"/>
      <c r="AB273" s="283">
        <v>0</v>
      </c>
      <c r="AC273" s="229"/>
      <c r="AD273" s="283">
        <f>+AD271*$H$274</f>
        <v>0</v>
      </c>
      <c r="AE273" s="229"/>
      <c r="AF273" s="256">
        <v>0</v>
      </c>
      <c r="AG273" s="246"/>
      <c r="AH273" s="246"/>
      <c r="AI273" s="229"/>
      <c r="AJ273" s="229"/>
      <c r="AM273" s="77">
        <v>1</v>
      </c>
      <c r="AO273" s="228"/>
      <c r="AP273" s="228"/>
    </row>
    <row r="274" spans="2:42" ht="15">
      <c r="B274" s="247"/>
      <c r="C274" s="155"/>
      <c r="D274" s="155"/>
      <c r="E274" s="155"/>
      <c r="F274" s="155"/>
      <c r="G274" s="281" t="s">
        <v>365</v>
      </c>
      <c r="H274" s="501">
        <v>0.1</v>
      </c>
      <c r="I274" s="501"/>
      <c r="J274" s="149"/>
      <c r="K274" s="282"/>
      <c r="L274" s="282"/>
      <c r="M274" s="257"/>
      <c r="N274" s="284"/>
      <c r="O274" s="229"/>
      <c r="P274" s="284"/>
      <c r="Q274" s="229"/>
      <c r="R274" s="256">
        <f>ROUND(R271*$H$274,0)</f>
        <v>13014709</v>
      </c>
      <c r="S274" s="285"/>
      <c r="T274" s="256">
        <f>ROUND(T271*$H$274,0)</f>
        <v>22000636</v>
      </c>
      <c r="U274" s="285"/>
      <c r="V274" s="256">
        <f>ROUND(V271*$H$274,0)</f>
        <v>72066588</v>
      </c>
      <c r="W274" s="285"/>
      <c r="X274" s="256">
        <f>ROUND(X271*$H$274,0)</f>
        <v>132772990</v>
      </c>
      <c r="Y274" s="285"/>
      <c r="Z274" s="256">
        <f>ROUND(Z271*$H$274,0)</f>
        <v>56396969</v>
      </c>
      <c r="AA274" s="285"/>
      <c r="AB274" s="256">
        <f>ROUND(AB271*$H$274,0)</f>
        <v>31473615</v>
      </c>
      <c r="AC274" s="229"/>
      <c r="AD274" s="283"/>
      <c r="AE274" s="285"/>
      <c r="AF274" s="256">
        <f>ROUND(AF271*$H$274,0)</f>
        <v>327725507</v>
      </c>
      <c r="AG274" s="246"/>
      <c r="AH274" s="246"/>
      <c r="AI274" s="229"/>
      <c r="AJ274" s="229"/>
      <c r="AM274" s="77">
        <v>1</v>
      </c>
      <c r="AO274" s="228"/>
      <c r="AP274" s="228"/>
    </row>
    <row r="275" spans="2:42" ht="15">
      <c r="B275" s="247"/>
      <c r="C275" s="155"/>
      <c r="D275" s="155"/>
      <c r="E275" s="155"/>
      <c r="F275" s="155"/>
      <c r="G275" s="502" t="s">
        <v>366</v>
      </c>
      <c r="H275" s="502"/>
      <c r="I275" s="502"/>
      <c r="J275" s="149"/>
      <c r="K275" s="282"/>
      <c r="L275" s="282"/>
      <c r="M275" s="257"/>
      <c r="N275" s="257"/>
      <c r="O275" s="229"/>
      <c r="P275" s="257"/>
      <c r="Q275" s="229"/>
      <c r="R275" s="283"/>
      <c r="S275" s="229"/>
      <c r="T275" s="283"/>
      <c r="U275" s="229"/>
      <c r="V275" s="283"/>
      <c r="W275" s="229"/>
      <c r="X275" s="283"/>
      <c r="Y275" s="229"/>
      <c r="Z275" s="283"/>
      <c r="AA275" s="229"/>
      <c r="AB275" s="283"/>
      <c r="AC275" s="229"/>
      <c r="AD275" s="283"/>
      <c r="AE275" s="229"/>
      <c r="AF275" s="256"/>
      <c r="AG275" s="246"/>
      <c r="AH275" s="246"/>
      <c r="AI275" s="229"/>
      <c r="AJ275" s="229"/>
      <c r="AM275" s="77">
        <v>1</v>
      </c>
      <c r="AO275" s="228"/>
      <c r="AP275" s="228"/>
    </row>
    <row r="276" spans="2:42" ht="18.75" customHeight="1">
      <c r="B276" s="286"/>
      <c r="C276" s="287"/>
      <c r="D276" s="287"/>
      <c r="E276" s="287"/>
      <c r="F276" s="287"/>
      <c r="G276" s="503" t="s">
        <v>367</v>
      </c>
      <c r="H276" s="503"/>
      <c r="I276" s="503"/>
      <c r="J276" s="288"/>
      <c r="K276" s="289"/>
      <c r="L276" s="289"/>
      <c r="M276" s="290"/>
      <c r="N276" s="291"/>
      <c r="O276" s="290"/>
      <c r="P276" s="291"/>
      <c r="Q276" s="290"/>
      <c r="R276" s="292">
        <f>+R271-R273-R274</f>
        <v>117132383</v>
      </c>
      <c r="S276" s="293"/>
      <c r="T276" s="292">
        <f>+T271-T273-T274</f>
        <v>198005724</v>
      </c>
      <c r="U276" s="293"/>
      <c r="V276" s="292">
        <f>+V271-V273-V274</f>
        <v>648599295</v>
      </c>
      <c r="W276" s="293"/>
      <c r="X276" s="292">
        <f>+X271-X273-X274</f>
        <v>1194956908</v>
      </c>
      <c r="Y276" s="293"/>
      <c r="Z276" s="292">
        <f>+Z271-Z273-Z274</f>
        <v>507572719</v>
      </c>
      <c r="AA276" s="293"/>
      <c r="AB276" s="292">
        <f>+AB271-AB273-AB274</f>
        <v>283262532</v>
      </c>
      <c r="AC276" s="293"/>
      <c r="AD276" s="292">
        <f>+AD271-AD273-AD274</f>
        <v>0</v>
      </c>
      <c r="AE276" s="294"/>
      <c r="AF276" s="292">
        <f>+AF271-AF273-AF274</f>
        <v>2949529561</v>
      </c>
      <c r="AG276" s="295"/>
      <c r="AH276" s="296"/>
      <c r="AI276" s="297"/>
      <c r="AJ276" s="297"/>
      <c r="AM276" s="77">
        <v>1</v>
      </c>
      <c r="AO276" s="228"/>
      <c r="AP276" s="228"/>
    </row>
    <row r="277" spans="2:42" ht="15">
      <c r="B277" s="298"/>
      <c r="C277" s="299"/>
      <c r="D277" s="299"/>
      <c r="E277" s="299"/>
      <c r="F277" s="299"/>
      <c r="G277" s="273"/>
      <c r="H277" s="275"/>
      <c r="I277" s="275"/>
      <c r="J277" s="275"/>
      <c r="K277" s="275"/>
      <c r="L277" s="275"/>
      <c r="M277" s="300"/>
      <c r="N277" s="300"/>
      <c r="O277" s="300"/>
      <c r="P277" s="300"/>
      <c r="Q277" s="300"/>
      <c r="R277" s="301" t="s">
        <v>368</v>
      </c>
      <c r="S277" s="302"/>
      <c r="T277" s="301" t="s">
        <v>368</v>
      </c>
      <c r="U277" s="302"/>
      <c r="V277" s="301" t="s">
        <v>368</v>
      </c>
      <c r="W277" s="302"/>
      <c r="X277" s="301" t="s">
        <v>368</v>
      </c>
      <c r="Y277" s="302"/>
      <c r="Z277" s="301" t="s">
        <v>368</v>
      </c>
      <c r="AA277" s="302"/>
      <c r="AB277" s="301" t="s">
        <v>369</v>
      </c>
      <c r="AC277" s="302"/>
      <c r="AD277" s="301" t="s">
        <v>369</v>
      </c>
      <c r="AE277" s="300"/>
      <c r="AF277" s="300"/>
      <c r="AG277" s="303"/>
      <c r="AH277" s="303"/>
      <c r="AI277" s="300"/>
      <c r="AJ277" s="300"/>
      <c r="AM277" s="77">
        <v>1</v>
      </c>
      <c r="AO277" s="228"/>
      <c r="AP277" s="228"/>
    </row>
    <row r="278" spans="2:42" ht="15">
      <c r="B278" s="298"/>
      <c r="C278" s="299"/>
      <c r="D278" s="299"/>
      <c r="E278" s="299"/>
      <c r="F278" s="299"/>
      <c r="G278" s="273"/>
      <c r="H278" s="275"/>
      <c r="I278" s="275"/>
      <c r="J278" s="275"/>
      <c r="K278" s="275"/>
      <c r="L278" s="275"/>
      <c r="M278" s="300"/>
      <c r="N278" s="300"/>
      <c r="O278" s="300"/>
      <c r="P278" s="300"/>
      <c r="Q278" s="300"/>
      <c r="R278" s="300"/>
      <c r="S278" s="300"/>
      <c r="T278" s="304"/>
      <c r="U278" s="300"/>
      <c r="V278" s="300"/>
      <c r="W278" s="300"/>
      <c r="X278" s="300"/>
      <c r="Y278" s="300"/>
      <c r="Z278" s="300"/>
      <c r="AA278" s="300"/>
      <c r="AB278" s="300"/>
      <c r="AC278" s="300"/>
      <c r="AD278" s="300"/>
      <c r="AE278" s="300"/>
      <c r="AF278" s="300"/>
      <c r="AG278" s="303"/>
      <c r="AH278" s="303"/>
      <c r="AI278" s="300"/>
      <c r="AJ278" s="300"/>
      <c r="AM278" s="77">
        <v>1</v>
      </c>
      <c r="AO278" s="228"/>
    </row>
    <row r="279" spans="2:42" ht="15">
      <c r="B279" s="305" t="s">
        <v>370</v>
      </c>
      <c r="C279" s="306"/>
      <c r="D279" s="306"/>
      <c r="E279" s="306"/>
      <c r="F279" s="306"/>
      <c r="G279" s="307" t="s">
        <v>371</v>
      </c>
      <c r="H279" s="308"/>
      <c r="I279" s="308"/>
      <c r="J279" s="308"/>
      <c r="K279" s="308"/>
      <c r="L279" s="308"/>
      <c r="M279" s="309"/>
      <c r="N279" s="309"/>
      <c r="O279" s="309"/>
      <c r="P279" s="309"/>
      <c r="Q279" s="309"/>
      <c r="R279" s="309"/>
      <c r="S279" s="309"/>
      <c r="T279" s="310"/>
      <c r="U279" s="309"/>
      <c r="V279" s="309"/>
      <c r="W279" s="309"/>
      <c r="X279" s="309"/>
      <c r="Y279" s="309"/>
      <c r="Z279" s="309"/>
      <c r="AA279" s="309"/>
      <c r="AB279" s="309"/>
      <c r="AC279" s="309"/>
      <c r="AD279" s="309"/>
      <c r="AE279" s="309"/>
      <c r="AF279" s="309"/>
      <c r="AG279" s="311"/>
      <c r="AH279" s="311"/>
      <c r="AI279" s="309"/>
      <c r="AJ279" s="312">
        <v>0</v>
      </c>
      <c r="AM279" s="77">
        <v>1</v>
      </c>
      <c r="AO279" s="228"/>
    </row>
    <row r="280" spans="2:42" ht="15">
      <c r="B280" s="299"/>
      <c r="C280" s="299"/>
      <c r="D280" s="299"/>
      <c r="E280" s="299"/>
      <c r="F280" s="299"/>
      <c r="G280" s="313"/>
      <c r="H280" s="313"/>
      <c r="I280" s="313"/>
      <c r="J280" s="313"/>
      <c r="K280" s="313"/>
      <c r="L280" s="313"/>
      <c r="N280" s="228"/>
      <c r="AM280" s="77">
        <v>1</v>
      </c>
      <c r="AO280" s="228"/>
    </row>
    <row r="281" spans="2:42" ht="15">
      <c r="Q281" s="30"/>
      <c r="R281" s="30"/>
      <c r="S281" s="30"/>
      <c r="T281" s="314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15"/>
      <c r="AG281" s="30"/>
      <c r="AH281" s="30"/>
      <c r="AI281" s="30"/>
      <c r="AJ281" s="30"/>
      <c r="AK281" s="30"/>
      <c r="AL281" s="30"/>
      <c r="AM281" s="77">
        <v>1</v>
      </c>
    </row>
    <row r="282" spans="2:42" ht="57" customHeight="1">
      <c r="G282" s="316" t="s">
        <v>372</v>
      </c>
      <c r="H282" s="225"/>
      <c r="I282" s="225"/>
      <c r="J282" s="317"/>
      <c r="K282" s="317"/>
      <c r="L282" s="318"/>
      <c r="M282" s="225"/>
      <c r="N282" s="497" t="s">
        <v>373</v>
      </c>
      <c r="O282" s="497"/>
      <c r="P282" s="225"/>
      <c r="AF282" s="319"/>
      <c r="AG282" s="3"/>
      <c r="AH282" s="3"/>
      <c r="AM282" s="77">
        <v>1</v>
      </c>
    </row>
    <row r="283" spans="2:42" ht="15">
      <c r="G283" s="225"/>
      <c r="H283" s="320" t="s">
        <v>374</v>
      </c>
      <c r="I283" s="321"/>
      <c r="J283" s="225"/>
      <c r="K283" s="225"/>
      <c r="L283" s="225"/>
      <c r="M283" s="318"/>
      <c r="N283" s="318"/>
      <c r="O283" s="225"/>
      <c r="P283" s="320" t="s">
        <v>375</v>
      </c>
      <c r="Q283" s="321"/>
      <c r="R283" s="321"/>
      <c r="S283" s="321"/>
      <c r="U283" s="24"/>
      <c r="V283" s="24"/>
      <c r="AG283" s="49"/>
      <c r="AH283" s="49"/>
      <c r="AI283" s="49"/>
      <c r="AJ283" s="49"/>
      <c r="AM283" s="77">
        <v>1</v>
      </c>
    </row>
    <row r="284" spans="2:42" ht="16.5" customHeight="1">
      <c r="G284" s="225"/>
      <c r="H284" s="322" t="s">
        <v>376</v>
      </c>
      <c r="I284" s="322"/>
      <c r="J284" s="323"/>
      <c r="K284" s="323"/>
      <c r="L284" s="323"/>
      <c r="M284" s="323"/>
      <c r="N284" s="323"/>
      <c r="O284" s="324"/>
      <c r="P284" s="164" t="s">
        <v>376</v>
      </c>
      <c r="Q284" s="313"/>
      <c r="R284" s="313"/>
      <c r="S284" s="313"/>
      <c r="U284" s="313"/>
      <c r="V284" s="313"/>
      <c r="W284" s="325"/>
      <c r="Y284" s="325"/>
      <c r="AA284" s="325"/>
      <c r="AC284" s="325"/>
      <c r="AG284" s="49"/>
      <c r="AH284" s="30"/>
      <c r="AI284" s="5"/>
      <c r="AJ284" s="313"/>
      <c r="AM284" s="77">
        <v>1</v>
      </c>
    </row>
    <row r="285" spans="2:42" ht="15">
      <c r="G285" s="225"/>
      <c r="H285" s="326" t="s">
        <v>377</v>
      </c>
      <c r="I285" s="322"/>
      <c r="J285" s="323"/>
      <c r="K285" s="323"/>
      <c r="L285" s="323"/>
      <c r="M285" s="323"/>
      <c r="N285" s="323"/>
      <c r="O285" s="324"/>
      <c r="P285" s="326" t="s">
        <v>378</v>
      </c>
      <c r="Q285" s="327"/>
      <c r="R285" s="327"/>
      <c r="S285" s="327"/>
      <c r="U285" s="327"/>
      <c r="V285" s="327"/>
      <c r="W285" s="325"/>
      <c r="Y285" s="325"/>
      <c r="AA285" s="325"/>
      <c r="AC285" s="325"/>
      <c r="AG285" s="3"/>
      <c r="AH285" s="30"/>
      <c r="AI285" s="325"/>
      <c r="AJ285" s="325"/>
      <c r="AM285" s="77">
        <v>1</v>
      </c>
    </row>
    <row r="286" spans="2:42" ht="12.75" customHeight="1">
      <c r="H286" s="498"/>
      <c r="I286" s="498"/>
      <c r="J286" s="498"/>
      <c r="K286" s="498"/>
      <c r="L286" s="327"/>
      <c r="M286" s="325"/>
      <c r="N286" s="325"/>
      <c r="O286" s="30"/>
      <c r="P286" s="325"/>
      <c r="Q286" s="328"/>
      <c r="R286" s="325"/>
      <c r="S286" s="328"/>
      <c r="U286" s="325"/>
      <c r="AM286" s="77">
        <v>1</v>
      </c>
    </row>
    <row r="287" spans="2:42" ht="9" customHeight="1">
      <c r="Q287" s="4"/>
      <c r="S287" s="4"/>
      <c r="AM287" s="77">
        <v>1</v>
      </c>
    </row>
    <row r="288" spans="2:42" ht="15">
      <c r="Q288" s="4"/>
      <c r="S288" s="4"/>
      <c r="AM288" s="77">
        <v>1</v>
      </c>
    </row>
    <row r="289" spans="7:39" ht="57" customHeight="1">
      <c r="Q289" s="329"/>
      <c r="S289" s="329"/>
      <c r="T289" s="329"/>
      <c r="AG289" s="3"/>
      <c r="AH289" s="3"/>
      <c r="AI289" s="6"/>
      <c r="AJ289" s="6"/>
      <c r="AM289" s="77">
        <v>1</v>
      </c>
    </row>
    <row r="290" spans="7:39" ht="15">
      <c r="G290" s="330"/>
      <c r="O290" s="330"/>
      <c r="T290" s="329"/>
      <c r="AF290" s="331"/>
      <c r="AG290" s="3"/>
      <c r="AH290" s="3"/>
      <c r="AM290" s="77">
        <v>1</v>
      </c>
    </row>
    <row r="291" spans="7:39" ht="15">
      <c r="H291" s="43"/>
      <c r="P291" s="43"/>
      <c r="T291" s="329"/>
      <c r="AG291" s="43"/>
      <c r="AH291" s="3"/>
      <c r="AI291" s="6"/>
      <c r="AM291" s="77">
        <v>1</v>
      </c>
    </row>
    <row r="292" spans="7:39" ht="15">
      <c r="Q292" s="329"/>
      <c r="S292" s="329"/>
      <c r="T292" s="329"/>
      <c r="AG292" s="3"/>
      <c r="AH292" s="3"/>
      <c r="AI292" s="6"/>
      <c r="AJ292" s="329"/>
      <c r="AM292" s="77">
        <v>1</v>
      </c>
    </row>
    <row r="293" spans="7:39" ht="15">
      <c r="V293" s="332"/>
      <c r="W293" s="332"/>
      <c r="X293" s="332"/>
      <c r="Y293" s="332"/>
      <c r="Z293" s="332"/>
      <c r="AA293" s="332"/>
      <c r="AB293" s="332"/>
      <c r="AC293" s="332"/>
      <c r="AD293" s="332"/>
      <c r="AE293" s="332"/>
      <c r="AF293" s="332"/>
      <c r="AG293" s="332"/>
      <c r="AH293" s="332"/>
      <c r="AI293" s="332"/>
      <c r="AJ293" s="332"/>
      <c r="AM293" s="77">
        <v>1</v>
      </c>
    </row>
  </sheetData>
  <autoFilter ref="AM25:AM293" xr:uid="{00000000-0009-0000-0000-000002000000}">
    <filterColumn colId="0">
      <customFilters>
        <customFilter operator="notEqual" val=" "/>
      </customFilters>
    </filterColumn>
  </autoFilter>
  <mergeCells count="79">
    <mergeCell ref="AA21:AB22"/>
    <mergeCell ref="AC21:AD22"/>
    <mergeCell ref="H21:H24"/>
    <mergeCell ref="I21:K22"/>
    <mergeCell ref="B9:F9"/>
    <mergeCell ref="E11:F11"/>
    <mergeCell ref="P11:R11"/>
    <mergeCell ref="T11:V11"/>
    <mergeCell ref="E12:F12"/>
    <mergeCell ref="P12:R12"/>
    <mergeCell ref="T12:V12"/>
    <mergeCell ref="B19:C19"/>
    <mergeCell ref="E19:F19"/>
    <mergeCell ref="B21:B24"/>
    <mergeCell ref="C21:C24"/>
    <mergeCell ref="D21:F24"/>
    <mergeCell ref="B14:F15"/>
    <mergeCell ref="G14:AJ15"/>
    <mergeCell ref="B16:AJ16"/>
    <mergeCell ref="B17:E17"/>
    <mergeCell ref="I17:M17"/>
    <mergeCell ref="O17:P17"/>
    <mergeCell ref="L21:L22"/>
    <mergeCell ref="M21:N22"/>
    <mergeCell ref="O21:P22"/>
    <mergeCell ref="Q21:R22"/>
    <mergeCell ref="X23:X24"/>
    <mergeCell ref="S21:T22"/>
    <mergeCell ref="U21:V22"/>
    <mergeCell ref="W21:X22"/>
    <mergeCell ref="Y21:Z22"/>
    <mergeCell ref="Q23:Q24"/>
    <mergeCell ref="R23:R24"/>
    <mergeCell ref="U23:U24"/>
    <mergeCell ref="V23:V24"/>
    <mergeCell ref="W23:W24"/>
    <mergeCell ref="Y23:Y24"/>
    <mergeCell ref="Z23:Z24"/>
    <mergeCell ref="AD23:AD24"/>
    <mergeCell ref="AE21:AF22"/>
    <mergeCell ref="AG21:AG23"/>
    <mergeCell ref="AH21:AH23"/>
    <mergeCell ref="AI21:AJ22"/>
    <mergeCell ref="AA23:AA24"/>
    <mergeCell ref="AB23:AB24"/>
    <mergeCell ref="AC23:AC24"/>
    <mergeCell ref="G254:I254"/>
    <mergeCell ref="F172:G172"/>
    <mergeCell ref="G174:I174"/>
    <mergeCell ref="F175:I175"/>
    <mergeCell ref="G177:I177"/>
    <mergeCell ref="G178:I178"/>
    <mergeCell ref="F248:I248"/>
    <mergeCell ref="H249:I249"/>
    <mergeCell ref="G250:I250"/>
    <mergeCell ref="F251:I251"/>
    <mergeCell ref="H252:I252"/>
    <mergeCell ref="G253:I253"/>
    <mergeCell ref="G21:G24"/>
    <mergeCell ref="H268:I268"/>
    <mergeCell ref="G256:I256"/>
    <mergeCell ref="F258:I258"/>
    <mergeCell ref="H259:I259"/>
    <mergeCell ref="H260:I260"/>
    <mergeCell ref="H261:I261"/>
    <mergeCell ref="H262:I262"/>
    <mergeCell ref="G263:I263"/>
    <mergeCell ref="F264:I264"/>
    <mergeCell ref="H265:I265"/>
    <mergeCell ref="G266:I266"/>
    <mergeCell ref="F267:I267"/>
    <mergeCell ref="N282:O282"/>
    <mergeCell ref="H286:K286"/>
    <mergeCell ref="H269:I269"/>
    <mergeCell ref="H270:I270"/>
    <mergeCell ref="G271:I271"/>
    <mergeCell ref="H274:I274"/>
    <mergeCell ref="G275:I275"/>
    <mergeCell ref="G276:I276"/>
  </mergeCells>
  <conditionalFormatting sqref="B29:B31">
    <cfRule type="duplicateValues" dxfId="89" priority="90"/>
  </conditionalFormatting>
  <conditionalFormatting sqref="B188">
    <cfRule type="duplicateValues" dxfId="88" priority="89"/>
  </conditionalFormatting>
  <conditionalFormatting sqref="B189:B190">
    <cfRule type="duplicateValues" dxfId="87" priority="88"/>
  </conditionalFormatting>
  <conditionalFormatting sqref="B191">
    <cfRule type="duplicateValues" dxfId="86" priority="87"/>
  </conditionalFormatting>
  <conditionalFormatting sqref="B192">
    <cfRule type="duplicateValues" dxfId="85" priority="62"/>
  </conditionalFormatting>
  <conditionalFormatting sqref="B195">
    <cfRule type="duplicateValues" dxfId="84" priority="64"/>
  </conditionalFormatting>
  <conditionalFormatting sqref="B196:B197">
    <cfRule type="duplicateValues" dxfId="83" priority="84"/>
  </conditionalFormatting>
  <conditionalFormatting sqref="B198:B199 B204">
    <cfRule type="duplicateValues" dxfId="82" priority="85"/>
  </conditionalFormatting>
  <conditionalFormatting sqref="B200">
    <cfRule type="duplicateValues" dxfId="81" priority="83"/>
  </conditionalFormatting>
  <conditionalFormatting sqref="B201">
    <cfRule type="duplicateValues" dxfId="80" priority="82"/>
  </conditionalFormatting>
  <conditionalFormatting sqref="B202">
    <cfRule type="duplicateValues" dxfId="79" priority="81"/>
  </conditionalFormatting>
  <conditionalFormatting sqref="B203">
    <cfRule type="duplicateValues" dxfId="78" priority="80"/>
  </conditionalFormatting>
  <conditionalFormatting sqref="B205">
    <cfRule type="duplicateValues" dxfId="77" priority="72"/>
  </conditionalFormatting>
  <conditionalFormatting sqref="B206">
    <cfRule type="duplicateValues" dxfId="76" priority="71"/>
  </conditionalFormatting>
  <conditionalFormatting sqref="B207:B210">
    <cfRule type="duplicateValues" dxfId="75" priority="86"/>
  </conditionalFormatting>
  <conditionalFormatting sqref="B211:B219">
    <cfRule type="duplicateValues" dxfId="74" priority="5"/>
  </conditionalFormatting>
  <conditionalFormatting sqref="B220:B221">
    <cfRule type="duplicateValues" dxfId="73" priority="4"/>
  </conditionalFormatting>
  <conditionalFormatting sqref="B223:B224">
    <cfRule type="duplicateValues" dxfId="72" priority="79"/>
  </conditionalFormatting>
  <conditionalFormatting sqref="B225">
    <cfRule type="duplicateValues" dxfId="71" priority="78"/>
  </conditionalFormatting>
  <conditionalFormatting sqref="B226">
    <cfRule type="duplicateValues" dxfId="70" priority="77"/>
  </conditionalFormatting>
  <conditionalFormatting sqref="B227">
    <cfRule type="duplicateValues" dxfId="69" priority="76"/>
  </conditionalFormatting>
  <conditionalFormatting sqref="B228">
    <cfRule type="duplicateValues" dxfId="68" priority="75"/>
  </conditionalFormatting>
  <conditionalFormatting sqref="B229">
    <cfRule type="duplicateValues" dxfId="67" priority="74"/>
  </conditionalFormatting>
  <conditionalFormatting sqref="B230">
    <cfRule type="duplicateValues" dxfId="66" priority="73"/>
  </conditionalFormatting>
  <conditionalFormatting sqref="B231">
    <cfRule type="duplicateValues" dxfId="65" priority="70"/>
  </conditionalFormatting>
  <conditionalFormatting sqref="B232">
    <cfRule type="duplicateValues" dxfId="64" priority="69"/>
  </conditionalFormatting>
  <conditionalFormatting sqref="B233:B236">
    <cfRule type="duplicateValues" dxfId="63" priority="68"/>
  </conditionalFormatting>
  <conditionalFormatting sqref="B237">
    <cfRule type="duplicateValues" dxfId="62" priority="67"/>
  </conditionalFormatting>
  <conditionalFormatting sqref="B238">
    <cfRule type="duplicateValues" dxfId="61" priority="66"/>
  </conditionalFormatting>
  <conditionalFormatting sqref="B239">
    <cfRule type="duplicateValues" dxfId="60" priority="65"/>
  </conditionalFormatting>
  <conditionalFormatting sqref="B240">
    <cfRule type="duplicateValues" dxfId="59" priority="63"/>
  </conditionalFormatting>
  <conditionalFormatting sqref="B241">
    <cfRule type="duplicateValues" dxfId="58" priority="61"/>
  </conditionalFormatting>
  <conditionalFormatting sqref="B242:B243">
    <cfRule type="duplicateValues" dxfId="57" priority="60"/>
  </conditionalFormatting>
  <conditionalFormatting sqref="B244">
    <cfRule type="duplicateValues" dxfId="56" priority="59"/>
  </conditionalFormatting>
  <conditionalFormatting sqref="G29:G31">
    <cfRule type="duplicateValues" dxfId="55" priority="41"/>
  </conditionalFormatting>
  <conditionalFormatting sqref="G33:G35">
    <cfRule type="duplicateValues" dxfId="54" priority="40"/>
  </conditionalFormatting>
  <conditionalFormatting sqref="G37:G40">
    <cfRule type="duplicateValues" dxfId="53" priority="39"/>
  </conditionalFormatting>
  <conditionalFormatting sqref="G45:G46">
    <cfRule type="duplicateValues" dxfId="52" priority="38"/>
  </conditionalFormatting>
  <conditionalFormatting sqref="G48">
    <cfRule type="duplicateValues" dxfId="51" priority="37"/>
  </conditionalFormatting>
  <conditionalFormatting sqref="G50:G52">
    <cfRule type="duplicateValues" dxfId="50" priority="36"/>
  </conditionalFormatting>
  <conditionalFormatting sqref="G55">
    <cfRule type="duplicateValues" dxfId="49" priority="35"/>
  </conditionalFormatting>
  <conditionalFormatting sqref="G58:G62">
    <cfRule type="duplicateValues" dxfId="48" priority="34"/>
  </conditionalFormatting>
  <conditionalFormatting sqref="G64:G65">
    <cfRule type="duplicateValues" dxfId="47" priority="33"/>
  </conditionalFormatting>
  <conditionalFormatting sqref="G68:G77">
    <cfRule type="duplicateValues" dxfId="46" priority="32"/>
  </conditionalFormatting>
  <conditionalFormatting sqref="G79:G86">
    <cfRule type="duplicateValues" dxfId="45" priority="31"/>
  </conditionalFormatting>
  <conditionalFormatting sqref="G88">
    <cfRule type="duplicateValues" dxfId="44" priority="30"/>
  </conditionalFormatting>
  <conditionalFormatting sqref="G91">
    <cfRule type="duplicateValues" dxfId="43" priority="29"/>
  </conditionalFormatting>
  <conditionalFormatting sqref="G97:G99">
    <cfRule type="duplicateValues" dxfId="42" priority="28"/>
  </conditionalFormatting>
  <conditionalFormatting sqref="G102:G108">
    <cfRule type="duplicateValues" dxfId="41" priority="27"/>
  </conditionalFormatting>
  <conditionalFormatting sqref="G110:G112">
    <cfRule type="duplicateValues" dxfId="40" priority="26"/>
  </conditionalFormatting>
  <conditionalFormatting sqref="G114:G116">
    <cfRule type="duplicateValues" dxfId="39" priority="25"/>
  </conditionalFormatting>
  <conditionalFormatting sqref="G118:G119">
    <cfRule type="duplicateValues" dxfId="38" priority="24"/>
  </conditionalFormatting>
  <conditionalFormatting sqref="G121:G126">
    <cfRule type="duplicateValues" dxfId="37" priority="23"/>
  </conditionalFormatting>
  <conditionalFormatting sqref="G167:G170">
    <cfRule type="duplicateValues" dxfId="36" priority="22"/>
  </conditionalFormatting>
  <conditionalFormatting sqref="G186:G187">
    <cfRule type="duplicateValues" dxfId="35" priority="19"/>
  </conditionalFormatting>
  <conditionalFormatting sqref="G188">
    <cfRule type="duplicateValues" dxfId="34" priority="18"/>
  </conditionalFormatting>
  <conditionalFormatting sqref="G189:G190">
    <cfRule type="duplicateValues" dxfId="33" priority="17"/>
  </conditionalFormatting>
  <conditionalFormatting sqref="G191 G193:G194">
    <cfRule type="duplicateValues" dxfId="32" priority="16"/>
  </conditionalFormatting>
  <conditionalFormatting sqref="G192">
    <cfRule type="duplicateValues" dxfId="31" priority="7"/>
  </conditionalFormatting>
  <conditionalFormatting sqref="G195:G197">
    <cfRule type="duplicateValues" dxfId="30" priority="15"/>
  </conditionalFormatting>
  <conditionalFormatting sqref="G198:G199">
    <cfRule type="duplicateValues" dxfId="29" priority="20"/>
  </conditionalFormatting>
  <conditionalFormatting sqref="G200">
    <cfRule type="duplicateValues" dxfId="28" priority="13"/>
  </conditionalFormatting>
  <conditionalFormatting sqref="G201">
    <cfRule type="duplicateValues" dxfId="27" priority="12"/>
  </conditionalFormatting>
  <conditionalFormatting sqref="G202">
    <cfRule type="duplicateValues" dxfId="26" priority="11"/>
  </conditionalFormatting>
  <conditionalFormatting sqref="G203">
    <cfRule type="duplicateValues" dxfId="25" priority="10"/>
  </conditionalFormatting>
  <conditionalFormatting sqref="G204">
    <cfRule type="duplicateValues" dxfId="24" priority="14"/>
  </conditionalFormatting>
  <conditionalFormatting sqref="G205">
    <cfRule type="duplicateValues" dxfId="23" priority="9"/>
  </conditionalFormatting>
  <conditionalFormatting sqref="G206">
    <cfRule type="duplicateValues" dxfId="22" priority="8"/>
  </conditionalFormatting>
  <conditionalFormatting sqref="G207:G208">
    <cfRule type="duplicateValues" dxfId="21" priority="21"/>
  </conditionalFormatting>
  <conditionalFormatting sqref="G209:G210">
    <cfRule type="duplicateValues" dxfId="20" priority="6"/>
  </conditionalFormatting>
  <conditionalFormatting sqref="G211:G214">
    <cfRule type="duplicateValues" dxfId="19" priority="1"/>
  </conditionalFormatting>
  <conditionalFormatting sqref="G215:G219">
    <cfRule type="duplicateValues" dxfId="18" priority="3"/>
  </conditionalFormatting>
  <conditionalFormatting sqref="G220:G221">
    <cfRule type="duplicateValues" dxfId="17" priority="2"/>
  </conditionalFormatting>
  <conditionalFormatting sqref="G223:G224">
    <cfRule type="duplicateValues" dxfId="16" priority="58"/>
  </conditionalFormatting>
  <conditionalFormatting sqref="G225">
    <cfRule type="duplicateValues" dxfId="15" priority="57"/>
  </conditionalFormatting>
  <conditionalFormatting sqref="G226">
    <cfRule type="duplicateValues" dxfId="14" priority="56"/>
  </conditionalFormatting>
  <conditionalFormatting sqref="G227">
    <cfRule type="duplicateValues" dxfId="13" priority="55"/>
  </conditionalFormatting>
  <conditionalFormatting sqref="G228">
    <cfRule type="duplicateValues" dxfId="12" priority="54"/>
  </conditionalFormatting>
  <conditionalFormatting sqref="G229">
    <cfRule type="duplicateValues" dxfId="11" priority="53"/>
  </conditionalFormatting>
  <conditionalFormatting sqref="G230">
    <cfRule type="duplicateValues" dxfId="10" priority="52"/>
  </conditionalFormatting>
  <conditionalFormatting sqref="G231">
    <cfRule type="duplicateValues" dxfId="9" priority="51"/>
  </conditionalFormatting>
  <conditionalFormatting sqref="G232">
    <cfRule type="duplicateValues" dxfId="8" priority="50"/>
  </conditionalFormatting>
  <conditionalFormatting sqref="G233:G236">
    <cfRule type="duplicateValues" dxfId="7" priority="49"/>
  </conditionalFormatting>
  <conditionalFormatting sqref="G237">
    <cfRule type="duplicateValues" dxfId="6" priority="48"/>
  </conditionalFormatting>
  <conditionalFormatting sqref="G238">
    <cfRule type="duplicateValues" dxfId="5" priority="47"/>
  </conditionalFormatting>
  <conditionalFormatting sqref="G239">
    <cfRule type="duplicateValues" dxfId="4" priority="46"/>
  </conditionalFormatting>
  <conditionalFormatting sqref="G240">
    <cfRule type="duplicateValues" dxfId="3" priority="45"/>
  </conditionalFormatting>
  <conditionalFormatting sqref="G241">
    <cfRule type="duplicateValues" dxfId="2" priority="44"/>
  </conditionalFormatting>
  <conditionalFormatting sqref="G242:G243">
    <cfRule type="duplicateValues" dxfId="1" priority="43"/>
  </conditionalFormatting>
  <conditionalFormatting sqref="G244">
    <cfRule type="duplicateValues" dxfId="0" priority="42"/>
  </conditionalFormatting>
  <dataValidations count="1">
    <dataValidation type="list" allowBlank="1" showInputMessage="1" showErrorMessage="1" sqref="JP10:JQ10 WWB983112:WWC983112 WMF983112:WMG983112 WCJ983112:WCK983112 VSN983112:VSO983112 VIR983112:VIS983112 UYV983112:UYW983112 UOZ983112:UPA983112 UFD983112:UFE983112 TVH983112:TVI983112 TLL983112:TLM983112 TBP983112:TBQ983112 SRT983112:SRU983112 SHX983112:SHY983112 RYB983112:RYC983112 ROF983112:ROG983112 REJ983112:REK983112 QUN983112:QUO983112 QKR983112:QKS983112 QAV983112:QAW983112 PQZ983112:PRA983112 PHD983112:PHE983112 OXH983112:OXI983112 ONL983112:ONM983112 ODP983112:ODQ983112 NTT983112:NTU983112 NJX983112:NJY983112 NAB983112:NAC983112 MQF983112:MQG983112 MGJ983112:MGK983112 LWN983112:LWO983112 LMR983112:LMS983112 LCV983112:LCW983112 KSZ983112:KTA983112 KJD983112:KJE983112 JZH983112:JZI983112 JPL983112:JPM983112 JFP983112:JFQ983112 IVT983112:IVU983112 ILX983112:ILY983112 ICB983112:ICC983112 HSF983112:HSG983112 HIJ983112:HIK983112 GYN983112:GYO983112 GOR983112:GOS983112 GEV983112:GEW983112 FUZ983112:FVA983112 FLD983112:FLE983112 FBH983112:FBI983112 ERL983112:ERM983112 EHP983112:EHQ983112 DXT983112:DXU983112 DNX983112:DNY983112 DEB983112:DEC983112 CUF983112:CUG983112 CKJ983112:CKK983112 CAN983112:CAO983112 BQR983112:BQS983112 BGV983112:BGW983112 AWZ983112:AXA983112 AND983112:ANE983112 ADH983112:ADI983112 TL983112:TM983112 JP983112:JQ983112 AG983112:AH983112 WWB917576:WWC917576 WMF917576:WMG917576 WCJ917576:WCK917576 VSN917576:VSO917576 VIR917576:VIS917576 UYV917576:UYW917576 UOZ917576:UPA917576 UFD917576:UFE917576 TVH917576:TVI917576 TLL917576:TLM917576 TBP917576:TBQ917576 SRT917576:SRU917576 SHX917576:SHY917576 RYB917576:RYC917576 ROF917576:ROG917576 REJ917576:REK917576 QUN917576:QUO917576 QKR917576:QKS917576 QAV917576:QAW917576 PQZ917576:PRA917576 PHD917576:PHE917576 OXH917576:OXI917576 ONL917576:ONM917576 ODP917576:ODQ917576 NTT917576:NTU917576 NJX917576:NJY917576 NAB917576:NAC917576 MQF917576:MQG917576 MGJ917576:MGK917576 LWN917576:LWO917576 LMR917576:LMS917576 LCV917576:LCW917576 KSZ917576:KTA917576 KJD917576:KJE917576 JZH917576:JZI917576 JPL917576:JPM917576 JFP917576:JFQ917576 IVT917576:IVU917576 ILX917576:ILY917576 ICB917576:ICC917576 HSF917576:HSG917576 HIJ917576:HIK917576 GYN917576:GYO917576 GOR917576:GOS917576 GEV917576:GEW917576 FUZ917576:FVA917576 FLD917576:FLE917576 FBH917576:FBI917576 ERL917576:ERM917576 EHP917576:EHQ917576 DXT917576:DXU917576 DNX917576:DNY917576 DEB917576:DEC917576 CUF917576:CUG917576 CKJ917576:CKK917576 CAN917576:CAO917576 BQR917576:BQS917576 BGV917576:BGW917576 AWZ917576:AXA917576 AND917576:ANE917576 ADH917576:ADI917576 TL917576:TM917576 JP917576:JQ917576 AG917576:AH917576 WWB852040:WWC852040 WMF852040:WMG852040 WCJ852040:WCK852040 VSN852040:VSO852040 VIR852040:VIS852040 UYV852040:UYW852040 UOZ852040:UPA852040 UFD852040:UFE852040 TVH852040:TVI852040 TLL852040:TLM852040 TBP852040:TBQ852040 SRT852040:SRU852040 SHX852040:SHY852040 RYB852040:RYC852040 ROF852040:ROG852040 REJ852040:REK852040 QUN852040:QUO852040 QKR852040:QKS852040 QAV852040:QAW852040 PQZ852040:PRA852040 PHD852040:PHE852040 OXH852040:OXI852040 ONL852040:ONM852040 ODP852040:ODQ852040 NTT852040:NTU852040 NJX852040:NJY852040 NAB852040:NAC852040 MQF852040:MQG852040 MGJ852040:MGK852040 LWN852040:LWO852040 LMR852040:LMS852040 LCV852040:LCW852040 KSZ852040:KTA852040 KJD852040:KJE852040 JZH852040:JZI852040 JPL852040:JPM852040 JFP852040:JFQ852040 IVT852040:IVU852040 ILX852040:ILY852040 ICB852040:ICC852040 HSF852040:HSG852040 HIJ852040:HIK852040 GYN852040:GYO852040 GOR852040:GOS852040 GEV852040:GEW852040 FUZ852040:FVA852040 FLD852040:FLE852040 FBH852040:FBI852040 ERL852040:ERM852040 EHP852040:EHQ852040 DXT852040:DXU852040 DNX852040:DNY852040 DEB852040:DEC852040 CUF852040:CUG852040 CKJ852040:CKK852040 CAN852040:CAO852040 BQR852040:BQS852040 BGV852040:BGW852040 AWZ852040:AXA852040 AND852040:ANE852040 ADH852040:ADI852040 TL852040:TM852040 JP852040:JQ852040 AG852040:AH852040 WWB786504:WWC786504 WMF786504:WMG786504 WCJ786504:WCK786504 VSN786504:VSO786504 VIR786504:VIS786504 UYV786504:UYW786504 UOZ786504:UPA786504 UFD786504:UFE786504 TVH786504:TVI786504 TLL786504:TLM786504 TBP786504:TBQ786504 SRT786504:SRU786504 SHX786504:SHY786504 RYB786504:RYC786504 ROF786504:ROG786504 REJ786504:REK786504 QUN786504:QUO786504 QKR786504:QKS786504 QAV786504:QAW786504 PQZ786504:PRA786504 PHD786504:PHE786504 OXH786504:OXI786504 ONL786504:ONM786504 ODP786504:ODQ786504 NTT786504:NTU786504 NJX786504:NJY786504 NAB786504:NAC786504 MQF786504:MQG786504 MGJ786504:MGK786504 LWN786504:LWO786504 LMR786504:LMS786504 LCV786504:LCW786504 KSZ786504:KTA786504 KJD786504:KJE786504 JZH786504:JZI786504 JPL786504:JPM786504 JFP786504:JFQ786504 IVT786504:IVU786504 ILX786504:ILY786504 ICB786504:ICC786504 HSF786504:HSG786504 HIJ786504:HIK786504 GYN786504:GYO786504 GOR786504:GOS786504 GEV786504:GEW786504 FUZ786504:FVA786504 FLD786504:FLE786504 FBH786504:FBI786504 ERL786504:ERM786504 EHP786504:EHQ786504 DXT786504:DXU786504 DNX786504:DNY786504 DEB786504:DEC786504 CUF786504:CUG786504 CKJ786504:CKK786504 CAN786504:CAO786504 BQR786504:BQS786504 BGV786504:BGW786504 AWZ786504:AXA786504 AND786504:ANE786504 ADH786504:ADI786504 TL786504:TM786504 JP786504:JQ786504 AG786504:AH786504 WWB720968:WWC720968 WMF720968:WMG720968 WCJ720968:WCK720968 VSN720968:VSO720968 VIR720968:VIS720968 UYV720968:UYW720968 UOZ720968:UPA720968 UFD720968:UFE720968 TVH720968:TVI720968 TLL720968:TLM720968 TBP720968:TBQ720968 SRT720968:SRU720968 SHX720968:SHY720968 RYB720968:RYC720968 ROF720968:ROG720968 REJ720968:REK720968 QUN720968:QUO720968 QKR720968:QKS720968 QAV720968:QAW720968 PQZ720968:PRA720968 PHD720968:PHE720968 OXH720968:OXI720968 ONL720968:ONM720968 ODP720968:ODQ720968 NTT720968:NTU720968 NJX720968:NJY720968 NAB720968:NAC720968 MQF720968:MQG720968 MGJ720968:MGK720968 LWN720968:LWO720968 LMR720968:LMS720968 LCV720968:LCW720968 KSZ720968:KTA720968 KJD720968:KJE720968 JZH720968:JZI720968 JPL720968:JPM720968 JFP720968:JFQ720968 IVT720968:IVU720968 ILX720968:ILY720968 ICB720968:ICC720968 HSF720968:HSG720968 HIJ720968:HIK720968 GYN720968:GYO720968 GOR720968:GOS720968 GEV720968:GEW720968 FUZ720968:FVA720968 FLD720968:FLE720968 FBH720968:FBI720968 ERL720968:ERM720968 EHP720968:EHQ720968 DXT720968:DXU720968 DNX720968:DNY720968 DEB720968:DEC720968 CUF720968:CUG720968 CKJ720968:CKK720968 CAN720968:CAO720968 BQR720968:BQS720968 BGV720968:BGW720968 AWZ720968:AXA720968 AND720968:ANE720968 ADH720968:ADI720968 TL720968:TM720968 JP720968:JQ720968 AG720968:AH720968 WWB655432:WWC655432 WMF655432:WMG655432 WCJ655432:WCK655432 VSN655432:VSO655432 VIR655432:VIS655432 UYV655432:UYW655432 UOZ655432:UPA655432 UFD655432:UFE655432 TVH655432:TVI655432 TLL655432:TLM655432 TBP655432:TBQ655432 SRT655432:SRU655432 SHX655432:SHY655432 RYB655432:RYC655432 ROF655432:ROG655432 REJ655432:REK655432 QUN655432:QUO655432 QKR655432:QKS655432 QAV655432:QAW655432 PQZ655432:PRA655432 PHD655432:PHE655432 OXH655432:OXI655432 ONL655432:ONM655432 ODP655432:ODQ655432 NTT655432:NTU655432 NJX655432:NJY655432 NAB655432:NAC655432 MQF655432:MQG655432 MGJ655432:MGK655432 LWN655432:LWO655432 LMR655432:LMS655432 LCV655432:LCW655432 KSZ655432:KTA655432 KJD655432:KJE655432 JZH655432:JZI655432 JPL655432:JPM655432 JFP655432:JFQ655432 IVT655432:IVU655432 ILX655432:ILY655432 ICB655432:ICC655432 HSF655432:HSG655432 HIJ655432:HIK655432 GYN655432:GYO655432 GOR655432:GOS655432 GEV655432:GEW655432 FUZ655432:FVA655432 FLD655432:FLE655432 FBH655432:FBI655432 ERL655432:ERM655432 EHP655432:EHQ655432 DXT655432:DXU655432 DNX655432:DNY655432 DEB655432:DEC655432 CUF655432:CUG655432 CKJ655432:CKK655432 CAN655432:CAO655432 BQR655432:BQS655432 BGV655432:BGW655432 AWZ655432:AXA655432 AND655432:ANE655432 ADH655432:ADI655432 TL655432:TM655432 JP655432:JQ655432 AG655432:AH655432 WWB589896:WWC589896 WMF589896:WMG589896 WCJ589896:WCK589896 VSN589896:VSO589896 VIR589896:VIS589896 UYV589896:UYW589896 UOZ589896:UPA589896 UFD589896:UFE589896 TVH589896:TVI589896 TLL589896:TLM589896 TBP589896:TBQ589896 SRT589896:SRU589896 SHX589896:SHY589896 RYB589896:RYC589896 ROF589896:ROG589896 REJ589896:REK589896 QUN589896:QUO589896 QKR589896:QKS589896 QAV589896:QAW589896 PQZ589896:PRA589896 PHD589896:PHE589896 OXH589896:OXI589896 ONL589896:ONM589896 ODP589896:ODQ589896 NTT589896:NTU589896 NJX589896:NJY589896 NAB589896:NAC589896 MQF589896:MQG589896 MGJ589896:MGK589896 LWN589896:LWO589896 LMR589896:LMS589896 LCV589896:LCW589896 KSZ589896:KTA589896 KJD589896:KJE589896 JZH589896:JZI589896 JPL589896:JPM589896 JFP589896:JFQ589896 IVT589896:IVU589896 ILX589896:ILY589896 ICB589896:ICC589896 HSF589896:HSG589896 HIJ589896:HIK589896 GYN589896:GYO589896 GOR589896:GOS589896 GEV589896:GEW589896 FUZ589896:FVA589896 FLD589896:FLE589896 FBH589896:FBI589896 ERL589896:ERM589896 EHP589896:EHQ589896 DXT589896:DXU589896 DNX589896:DNY589896 DEB589896:DEC589896 CUF589896:CUG589896 CKJ589896:CKK589896 CAN589896:CAO589896 BQR589896:BQS589896 BGV589896:BGW589896 AWZ589896:AXA589896 AND589896:ANE589896 ADH589896:ADI589896 TL589896:TM589896 JP589896:JQ589896 AG589896:AH589896 WWB524360:WWC524360 WMF524360:WMG524360 WCJ524360:WCK524360 VSN524360:VSO524360 VIR524360:VIS524360 UYV524360:UYW524360 UOZ524360:UPA524360 UFD524360:UFE524360 TVH524360:TVI524360 TLL524360:TLM524360 TBP524360:TBQ524360 SRT524360:SRU524360 SHX524360:SHY524360 RYB524360:RYC524360 ROF524360:ROG524360 REJ524360:REK524360 QUN524360:QUO524360 QKR524360:QKS524360 QAV524360:QAW524360 PQZ524360:PRA524360 PHD524360:PHE524360 OXH524360:OXI524360 ONL524360:ONM524360 ODP524360:ODQ524360 NTT524360:NTU524360 NJX524360:NJY524360 NAB524360:NAC524360 MQF524360:MQG524360 MGJ524360:MGK524360 LWN524360:LWO524360 LMR524360:LMS524360 LCV524360:LCW524360 KSZ524360:KTA524360 KJD524360:KJE524360 JZH524360:JZI524360 JPL524360:JPM524360 JFP524360:JFQ524360 IVT524360:IVU524360 ILX524360:ILY524360 ICB524360:ICC524360 HSF524360:HSG524360 HIJ524360:HIK524360 GYN524360:GYO524360 GOR524360:GOS524360 GEV524360:GEW524360 FUZ524360:FVA524360 FLD524360:FLE524360 FBH524360:FBI524360 ERL524360:ERM524360 EHP524360:EHQ524360 DXT524360:DXU524360 DNX524360:DNY524360 DEB524360:DEC524360 CUF524360:CUG524360 CKJ524360:CKK524360 CAN524360:CAO524360 BQR524360:BQS524360 BGV524360:BGW524360 AWZ524360:AXA524360 AND524360:ANE524360 ADH524360:ADI524360 TL524360:TM524360 JP524360:JQ524360 AG524360:AH524360 WWB458824:WWC458824 WMF458824:WMG458824 WCJ458824:WCK458824 VSN458824:VSO458824 VIR458824:VIS458824 UYV458824:UYW458824 UOZ458824:UPA458824 UFD458824:UFE458824 TVH458824:TVI458824 TLL458824:TLM458824 TBP458824:TBQ458824 SRT458824:SRU458824 SHX458824:SHY458824 RYB458824:RYC458824 ROF458824:ROG458824 REJ458824:REK458824 QUN458824:QUO458824 QKR458824:QKS458824 QAV458824:QAW458824 PQZ458824:PRA458824 PHD458824:PHE458824 OXH458824:OXI458824 ONL458824:ONM458824 ODP458824:ODQ458824 NTT458824:NTU458824 NJX458824:NJY458824 NAB458824:NAC458824 MQF458824:MQG458824 MGJ458824:MGK458824 LWN458824:LWO458824 LMR458824:LMS458824 LCV458824:LCW458824 KSZ458824:KTA458824 KJD458824:KJE458824 JZH458824:JZI458824 JPL458824:JPM458824 JFP458824:JFQ458824 IVT458824:IVU458824 ILX458824:ILY458824 ICB458824:ICC458824 HSF458824:HSG458824 HIJ458824:HIK458824 GYN458824:GYO458824 GOR458824:GOS458824 GEV458824:GEW458824 FUZ458824:FVA458824 FLD458824:FLE458824 FBH458824:FBI458824 ERL458824:ERM458824 EHP458824:EHQ458824 DXT458824:DXU458824 DNX458824:DNY458824 DEB458824:DEC458824 CUF458824:CUG458824 CKJ458824:CKK458824 CAN458824:CAO458824 BQR458824:BQS458824 BGV458824:BGW458824 AWZ458824:AXA458824 AND458824:ANE458824 ADH458824:ADI458824 TL458824:TM458824 JP458824:JQ458824 AG458824:AH458824 WWB393288:WWC393288 WMF393288:WMG393288 WCJ393288:WCK393288 VSN393288:VSO393288 VIR393288:VIS393288 UYV393288:UYW393288 UOZ393288:UPA393288 UFD393288:UFE393288 TVH393288:TVI393288 TLL393288:TLM393288 TBP393288:TBQ393288 SRT393288:SRU393288 SHX393288:SHY393288 RYB393288:RYC393288 ROF393288:ROG393288 REJ393288:REK393288 QUN393288:QUO393288 QKR393288:QKS393288 QAV393288:QAW393288 PQZ393288:PRA393288 PHD393288:PHE393288 OXH393288:OXI393288 ONL393288:ONM393288 ODP393288:ODQ393288 NTT393288:NTU393288 NJX393288:NJY393288 NAB393288:NAC393288 MQF393288:MQG393288 MGJ393288:MGK393288 LWN393288:LWO393288 LMR393288:LMS393288 LCV393288:LCW393288 KSZ393288:KTA393288 KJD393288:KJE393288 JZH393288:JZI393288 JPL393288:JPM393288 JFP393288:JFQ393288 IVT393288:IVU393288 ILX393288:ILY393288 ICB393288:ICC393288 HSF393288:HSG393288 HIJ393288:HIK393288 GYN393288:GYO393288 GOR393288:GOS393288 GEV393288:GEW393288 FUZ393288:FVA393288 FLD393288:FLE393288 FBH393288:FBI393288 ERL393288:ERM393288 EHP393288:EHQ393288 DXT393288:DXU393288 DNX393288:DNY393288 DEB393288:DEC393288 CUF393288:CUG393288 CKJ393288:CKK393288 CAN393288:CAO393288 BQR393288:BQS393288 BGV393288:BGW393288 AWZ393288:AXA393288 AND393288:ANE393288 ADH393288:ADI393288 TL393288:TM393288 JP393288:JQ393288 AG393288:AH393288 WWB327752:WWC327752 WMF327752:WMG327752 WCJ327752:WCK327752 VSN327752:VSO327752 VIR327752:VIS327752 UYV327752:UYW327752 UOZ327752:UPA327752 UFD327752:UFE327752 TVH327752:TVI327752 TLL327752:TLM327752 TBP327752:TBQ327752 SRT327752:SRU327752 SHX327752:SHY327752 RYB327752:RYC327752 ROF327752:ROG327752 REJ327752:REK327752 QUN327752:QUO327752 QKR327752:QKS327752 QAV327752:QAW327752 PQZ327752:PRA327752 PHD327752:PHE327752 OXH327752:OXI327752 ONL327752:ONM327752 ODP327752:ODQ327752 NTT327752:NTU327752 NJX327752:NJY327752 NAB327752:NAC327752 MQF327752:MQG327752 MGJ327752:MGK327752 LWN327752:LWO327752 LMR327752:LMS327752 LCV327752:LCW327752 KSZ327752:KTA327752 KJD327752:KJE327752 JZH327752:JZI327752 JPL327752:JPM327752 JFP327752:JFQ327752 IVT327752:IVU327752 ILX327752:ILY327752 ICB327752:ICC327752 HSF327752:HSG327752 HIJ327752:HIK327752 GYN327752:GYO327752 GOR327752:GOS327752 GEV327752:GEW327752 FUZ327752:FVA327752 FLD327752:FLE327752 FBH327752:FBI327752 ERL327752:ERM327752 EHP327752:EHQ327752 DXT327752:DXU327752 DNX327752:DNY327752 DEB327752:DEC327752 CUF327752:CUG327752 CKJ327752:CKK327752 CAN327752:CAO327752 BQR327752:BQS327752 BGV327752:BGW327752 AWZ327752:AXA327752 AND327752:ANE327752 ADH327752:ADI327752 TL327752:TM327752 JP327752:JQ327752 AG327752:AH327752 WWB262216:WWC262216 WMF262216:WMG262216 WCJ262216:WCK262216 VSN262216:VSO262216 VIR262216:VIS262216 UYV262216:UYW262216 UOZ262216:UPA262216 UFD262216:UFE262216 TVH262216:TVI262216 TLL262216:TLM262216 TBP262216:TBQ262216 SRT262216:SRU262216 SHX262216:SHY262216 RYB262216:RYC262216 ROF262216:ROG262216 REJ262216:REK262216 QUN262216:QUO262216 QKR262216:QKS262216 QAV262216:QAW262216 PQZ262216:PRA262216 PHD262216:PHE262216 OXH262216:OXI262216 ONL262216:ONM262216 ODP262216:ODQ262216 NTT262216:NTU262216 NJX262216:NJY262216 NAB262216:NAC262216 MQF262216:MQG262216 MGJ262216:MGK262216 LWN262216:LWO262216 LMR262216:LMS262216 LCV262216:LCW262216 KSZ262216:KTA262216 KJD262216:KJE262216 JZH262216:JZI262216 JPL262216:JPM262216 JFP262216:JFQ262216 IVT262216:IVU262216 ILX262216:ILY262216 ICB262216:ICC262216 HSF262216:HSG262216 HIJ262216:HIK262216 GYN262216:GYO262216 GOR262216:GOS262216 GEV262216:GEW262216 FUZ262216:FVA262216 FLD262216:FLE262216 FBH262216:FBI262216 ERL262216:ERM262216 EHP262216:EHQ262216 DXT262216:DXU262216 DNX262216:DNY262216 DEB262216:DEC262216 CUF262216:CUG262216 CKJ262216:CKK262216 CAN262216:CAO262216 BQR262216:BQS262216 BGV262216:BGW262216 AWZ262216:AXA262216 AND262216:ANE262216 ADH262216:ADI262216 TL262216:TM262216 JP262216:JQ262216 AG262216:AH262216 WWB196680:WWC196680 WMF196680:WMG196680 WCJ196680:WCK196680 VSN196680:VSO196680 VIR196680:VIS196680 UYV196680:UYW196680 UOZ196680:UPA196680 UFD196680:UFE196680 TVH196680:TVI196680 TLL196680:TLM196680 TBP196680:TBQ196680 SRT196680:SRU196680 SHX196680:SHY196680 RYB196680:RYC196680 ROF196680:ROG196680 REJ196680:REK196680 QUN196680:QUO196680 QKR196680:QKS196680 QAV196680:QAW196680 PQZ196680:PRA196680 PHD196680:PHE196680 OXH196680:OXI196680 ONL196680:ONM196680 ODP196680:ODQ196680 NTT196680:NTU196680 NJX196680:NJY196680 NAB196680:NAC196680 MQF196680:MQG196680 MGJ196680:MGK196680 LWN196680:LWO196680 LMR196680:LMS196680 LCV196680:LCW196680 KSZ196680:KTA196680 KJD196680:KJE196680 JZH196680:JZI196680 JPL196680:JPM196680 JFP196680:JFQ196680 IVT196680:IVU196680 ILX196680:ILY196680 ICB196680:ICC196680 HSF196680:HSG196680 HIJ196680:HIK196680 GYN196680:GYO196680 GOR196680:GOS196680 GEV196680:GEW196680 FUZ196680:FVA196680 FLD196680:FLE196680 FBH196680:FBI196680 ERL196680:ERM196680 EHP196680:EHQ196680 DXT196680:DXU196680 DNX196680:DNY196680 DEB196680:DEC196680 CUF196680:CUG196680 CKJ196680:CKK196680 CAN196680:CAO196680 BQR196680:BQS196680 BGV196680:BGW196680 AWZ196680:AXA196680 AND196680:ANE196680 ADH196680:ADI196680 TL196680:TM196680 JP196680:JQ196680 AG196680:AH196680 WWB131144:WWC131144 WMF131144:WMG131144 WCJ131144:WCK131144 VSN131144:VSO131144 VIR131144:VIS131144 UYV131144:UYW131144 UOZ131144:UPA131144 UFD131144:UFE131144 TVH131144:TVI131144 TLL131144:TLM131144 TBP131144:TBQ131144 SRT131144:SRU131144 SHX131144:SHY131144 RYB131144:RYC131144 ROF131144:ROG131144 REJ131144:REK131144 QUN131144:QUO131144 QKR131144:QKS131144 QAV131144:QAW131144 PQZ131144:PRA131144 PHD131144:PHE131144 OXH131144:OXI131144 ONL131144:ONM131144 ODP131144:ODQ131144 NTT131144:NTU131144 NJX131144:NJY131144 NAB131144:NAC131144 MQF131144:MQG131144 MGJ131144:MGK131144 LWN131144:LWO131144 LMR131144:LMS131144 LCV131144:LCW131144 KSZ131144:KTA131144 KJD131144:KJE131144 JZH131144:JZI131144 JPL131144:JPM131144 JFP131144:JFQ131144 IVT131144:IVU131144 ILX131144:ILY131144 ICB131144:ICC131144 HSF131144:HSG131144 HIJ131144:HIK131144 GYN131144:GYO131144 GOR131144:GOS131144 GEV131144:GEW131144 FUZ131144:FVA131144 FLD131144:FLE131144 FBH131144:FBI131144 ERL131144:ERM131144 EHP131144:EHQ131144 DXT131144:DXU131144 DNX131144:DNY131144 DEB131144:DEC131144 CUF131144:CUG131144 CKJ131144:CKK131144 CAN131144:CAO131144 BQR131144:BQS131144 BGV131144:BGW131144 AWZ131144:AXA131144 AND131144:ANE131144 ADH131144:ADI131144 TL131144:TM131144 JP131144:JQ131144 AG131144:AH131144 WWB65608:WWC65608 WMF65608:WMG65608 WCJ65608:WCK65608 VSN65608:VSO65608 VIR65608:VIS65608 UYV65608:UYW65608 UOZ65608:UPA65608 UFD65608:UFE65608 TVH65608:TVI65608 TLL65608:TLM65608 TBP65608:TBQ65608 SRT65608:SRU65608 SHX65608:SHY65608 RYB65608:RYC65608 ROF65608:ROG65608 REJ65608:REK65608 QUN65608:QUO65608 QKR65608:QKS65608 QAV65608:QAW65608 PQZ65608:PRA65608 PHD65608:PHE65608 OXH65608:OXI65608 ONL65608:ONM65608 ODP65608:ODQ65608 NTT65608:NTU65608 NJX65608:NJY65608 NAB65608:NAC65608 MQF65608:MQG65608 MGJ65608:MGK65608 LWN65608:LWO65608 LMR65608:LMS65608 LCV65608:LCW65608 KSZ65608:KTA65608 KJD65608:KJE65608 JZH65608:JZI65608 JPL65608:JPM65608 JFP65608:JFQ65608 IVT65608:IVU65608 ILX65608:ILY65608 ICB65608:ICC65608 HSF65608:HSG65608 HIJ65608:HIK65608 GYN65608:GYO65608 GOR65608:GOS65608 GEV65608:GEW65608 FUZ65608:FVA65608 FLD65608:FLE65608 FBH65608:FBI65608 ERL65608:ERM65608 EHP65608:EHQ65608 DXT65608:DXU65608 DNX65608:DNY65608 DEB65608:DEC65608 CUF65608:CUG65608 CKJ65608:CKK65608 CAN65608:CAO65608 BQR65608:BQS65608 BGV65608:BGW65608 AWZ65608:AXA65608 AND65608:ANE65608 ADH65608:ADI65608 TL65608:TM65608 JP65608:JQ65608 WWB10:WWC10 WMF10:WMG10 WCJ10:WCK10 VSN10:VSO10 VIR10:VIS10 UYV10:UYW10 UOZ10:UPA10 UFD10:UFE10 TVH10:TVI10 TLL10:TLM10 TBP10:TBQ10 SRT10:SRU10 SHX10:SHY10 RYB10:RYC10 ROF10:ROG10 REJ10:REK10 QUN10:QUO10 QKR10:QKS10 QAV10:QAW10 PQZ10:PRA10 PHD10:PHE10 OXH10:OXI10 ONL10:ONM10 ODP10:ODQ10 NTT10:NTU10 NJX10:NJY10 NAB10:NAC10 MQF10:MQG10 MGJ10:MGK10 LWN10:LWO10 LMR10:LMS10 LCV10:LCW10 KSZ10:KTA10 KJD10:KJE10 JZH10:JZI10 JPL10:JPM10 JFP10:JFQ10 IVT10:IVU10 ILX10:ILY10 ICB10:ICC10 HSF10:HSG10 HIJ10:HIK10 GYN10:GYO10 GOR10:GOS10 GEV10:GEW10 FUZ10:FVA10 FLD10:FLE10 FBH10:FBI10 ERL10:ERM10 EHP10:EHQ10 DXT10:DXU10 DNX10:DNY10 DEB10:DEC10 CUF10:CUG10 CKJ10:CKK10 CAN10:CAO10 BQR10:BQS10 BGV10:BGW10 AWZ10:AXA10 AND10:ANE10 ADH10:ADI10 TL10:TM10 AN10:AO10 AG65608:AH65608" xr:uid="{D76E7377-2913-4303-BDA9-CA990AE2CDEC}">
      <formula1>#REF!</formula1>
    </dataValidation>
  </dataValidations>
  <printOptions horizontalCentered="1"/>
  <pageMargins left="0.19685039370078741" right="0.55118110236220474" top="0.55118110236220474" bottom="0.39370078740157483" header="0.35433070866141736" footer="0.39370078740157483"/>
  <pageSetup paperSize="5" scale="36" fitToHeight="0" orientation="landscape" horizontalDpi="1200" verticalDpi="1200" r:id="rId1"/>
  <headerFooter alignWithMargins="0"/>
  <rowBreaks count="3" manualBreakCount="3">
    <brk id="163" max="36" man="1"/>
    <brk id="225" max="36" man="1"/>
    <brk id="285" max="36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0574A-D3C6-4BFE-BAB1-A43193246CCC}">
  <dimension ref="A1:N46"/>
  <sheetViews>
    <sheetView topLeftCell="A12" workbookViewId="0">
      <selection activeCell="F10" sqref="F10:G10"/>
    </sheetView>
  </sheetViews>
  <sheetFormatPr baseColWidth="10" defaultColWidth="9.140625" defaultRowHeight="15"/>
  <cols>
    <col min="1" max="1" width="18.5703125" style="333" customWidth="1"/>
    <col min="2" max="2" width="7.42578125" style="333" customWidth="1"/>
    <col min="3" max="3" width="15.5703125" style="362" bestFit="1" customWidth="1"/>
    <col min="4" max="4" width="15.42578125" style="362" bestFit="1" customWidth="1"/>
    <col min="5" max="5" width="14.28515625" style="333" customWidth="1"/>
    <col min="6" max="6" width="11.5703125" style="421" customWidth="1"/>
    <col min="7" max="7" width="17" style="373" customWidth="1"/>
    <col min="8" max="8" width="5.42578125" style="333" bestFit="1" customWidth="1"/>
    <col min="9" max="9" width="13.28515625" style="333" bestFit="1" customWidth="1"/>
    <col min="10" max="12" width="11.42578125" style="333" customWidth="1"/>
    <col min="13" max="13" width="14.7109375" style="335" bestFit="1" customWidth="1"/>
    <col min="14" max="258" width="11.42578125" style="333" customWidth="1"/>
    <col min="259" max="16384" width="9.140625" style="333"/>
  </cols>
  <sheetData>
    <row r="1" spans="1:14" ht="15" customHeight="1">
      <c r="A1" s="550"/>
      <c r="B1" s="551"/>
      <c r="C1" s="554" t="s">
        <v>379</v>
      </c>
      <c r="D1" s="554"/>
      <c r="E1" s="554"/>
      <c r="F1" s="554"/>
      <c r="G1" s="556" t="s">
        <v>380</v>
      </c>
      <c r="H1" s="558"/>
      <c r="J1" s="334"/>
    </row>
    <row r="2" spans="1:14">
      <c r="A2" s="552"/>
      <c r="B2" s="553"/>
      <c r="C2" s="555"/>
      <c r="D2" s="555"/>
      <c r="E2" s="555"/>
      <c r="F2" s="555"/>
      <c r="G2" s="557"/>
      <c r="H2" s="558"/>
      <c r="I2" s="334"/>
      <c r="J2" s="334"/>
    </row>
    <row r="3" spans="1:14" ht="15" customHeight="1">
      <c r="A3" s="552"/>
      <c r="B3" s="553"/>
      <c r="C3" s="555"/>
      <c r="D3" s="555"/>
      <c r="E3" s="555"/>
      <c r="F3" s="555"/>
      <c r="G3" s="557"/>
      <c r="H3" s="558"/>
      <c r="I3" s="334"/>
      <c r="J3" s="334"/>
    </row>
    <row r="4" spans="1:14" ht="19.899999999999999" customHeight="1">
      <c r="A4" s="552"/>
      <c r="B4" s="553"/>
      <c r="C4" s="555"/>
      <c r="D4" s="555"/>
      <c r="E4" s="555"/>
      <c r="F4" s="555"/>
      <c r="G4" s="557"/>
      <c r="H4" s="558"/>
      <c r="I4" s="334"/>
      <c r="J4" s="334"/>
    </row>
    <row r="5" spans="1:14">
      <c r="A5" s="559" t="s">
        <v>381</v>
      </c>
      <c r="B5" s="560"/>
      <c r="C5" s="560"/>
      <c r="D5" s="560"/>
      <c r="E5" s="560"/>
      <c r="F5" s="560"/>
      <c r="G5" s="561"/>
    </row>
    <row r="6" spans="1:14" ht="7.5" customHeight="1">
      <c r="A6" s="336"/>
      <c r="B6" s="337"/>
      <c r="C6" s="338"/>
      <c r="D6" s="338"/>
      <c r="E6" s="337"/>
      <c r="F6" s="339"/>
      <c r="G6" s="340"/>
    </row>
    <row r="7" spans="1:14" ht="15" customHeight="1">
      <c r="A7" s="341" t="s">
        <v>382</v>
      </c>
      <c r="B7" s="562" t="s">
        <v>383</v>
      </c>
      <c r="C7" s="562"/>
      <c r="D7" s="562"/>
      <c r="E7" s="562"/>
      <c r="F7" s="342" t="s">
        <v>384</v>
      </c>
      <c r="G7" s="343">
        <f ca="1">TODAY()</f>
        <v>45734</v>
      </c>
    </row>
    <row r="8" spans="1:14" ht="15" customHeight="1">
      <c r="A8" s="341" t="s">
        <v>385</v>
      </c>
      <c r="B8" s="562" t="s">
        <v>386</v>
      </c>
      <c r="C8" s="562"/>
      <c r="D8" s="562"/>
      <c r="E8" s="562"/>
      <c r="F8" s="342" t="s">
        <v>387</v>
      </c>
      <c r="G8" s="344" t="s">
        <v>388</v>
      </c>
    </row>
    <row r="9" spans="1:14" ht="15" customHeight="1">
      <c r="A9" s="341" t="s">
        <v>389</v>
      </c>
      <c r="B9" s="345"/>
      <c r="C9" s="346" t="s">
        <v>390</v>
      </c>
      <c r="D9" s="347">
        <v>45316</v>
      </c>
      <c r="E9" s="345"/>
      <c r="F9" s="348" t="s">
        <v>391</v>
      </c>
      <c r="G9" s="347">
        <v>45322</v>
      </c>
    </row>
    <row r="10" spans="1:14" ht="32.450000000000003" customHeight="1">
      <c r="A10" s="341" t="s">
        <v>392</v>
      </c>
      <c r="B10" s="563" t="s">
        <v>426</v>
      </c>
      <c r="C10" s="563"/>
      <c r="D10" s="563"/>
      <c r="E10" s="349" t="s">
        <v>393</v>
      </c>
      <c r="F10" s="564" t="s">
        <v>427</v>
      </c>
      <c r="G10" s="565"/>
      <c r="H10" s="350"/>
    </row>
    <row r="11" spans="1:14" ht="6.75" customHeight="1" thickBot="1">
      <c r="A11" s="351"/>
      <c r="B11" s="352"/>
      <c r="C11" s="353"/>
      <c r="D11" s="353"/>
      <c r="E11" s="354"/>
      <c r="F11" s="355"/>
      <c r="G11" s="356"/>
      <c r="H11" s="350"/>
      <c r="I11" s="333" t="s">
        <v>394</v>
      </c>
    </row>
    <row r="12" spans="1:14" s="362" customFormat="1" ht="69.75" customHeight="1" thickTop="1" thickBot="1">
      <c r="A12" s="566" t="s">
        <v>395</v>
      </c>
      <c r="B12" s="567"/>
      <c r="C12" s="357" t="s">
        <v>396</v>
      </c>
      <c r="D12" s="357" t="s">
        <v>397</v>
      </c>
      <c r="E12" s="358" t="s">
        <v>398</v>
      </c>
      <c r="F12" s="359" t="s">
        <v>399</v>
      </c>
      <c r="G12" s="360" t="s">
        <v>400</v>
      </c>
      <c r="H12" s="361"/>
      <c r="M12" s="363"/>
    </row>
    <row r="13" spans="1:14" ht="15" customHeight="1" thickTop="1">
      <c r="A13" s="568" t="s">
        <v>401</v>
      </c>
      <c r="B13" s="569"/>
      <c r="C13" s="364">
        <v>19080101</v>
      </c>
      <c r="D13" s="364">
        <v>19080101</v>
      </c>
      <c r="E13" s="365"/>
      <c r="F13" s="366"/>
      <c r="G13" s="367">
        <f>+M16</f>
        <v>283262532.30000001</v>
      </c>
      <c r="H13" s="368"/>
      <c r="K13" s="333" t="s">
        <v>402</v>
      </c>
      <c r="M13" s="335">
        <v>314736147</v>
      </c>
    </row>
    <row r="14" spans="1:14" ht="15" customHeight="1">
      <c r="A14" s="535" t="s">
        <v>403</v>
      </c>
      <c r="B14" s="536"/>
      <c r="C14" s="369">
        <v>243603</v>
      </c>
      <c r="D14" s="369">
        <v>243603</v>
      </c>
      <c r="E14" s="370"/>
      <c r="F14" s="371">
        <v>0.06</v>
      </c>
      <c r="G14" s="372">
        <f>+E14*F14</f>
        <v>0</v>
      </c>
      <c r="H14" s="368">
        <v>24</v>
      </c>
      <c r="I14" s="373"/>
    </row>
    <row r="15" spans="1:14" ht="15" customHeight="1">
      <c r="A15" s="535" t="s">
        <v>404</v>
      </c>
      <c r="B15" s="536"/>
      <c r="C15" s="369">
        <v>243605</v>
      </c>
      <c r="D15" s="369">
        <v>243605</v>
      </c>
      <c r="E15" s="370"/>
      <c r="F15" s="371">
        <v>0.04</v>
      </c>
      <c r="G15" s="372">
        <f t="shared" ref="G15:G19" si="0">+E15*F15</f>
        <v>0</v>
      </c>
      <c r="H15" s="368">
        <v>31</v>
      </c>
      <c r="I15" s="374"/>
      <c r="K15" s="333" t="s">
        <v>365</v>
      </c>
      <c r="M15" s="335">
        <f>+M13*10%</f>
        <v>31473614.700000003</v>
      </c>
      <c r="N15" s="333">
        <v>72066588</v>
      </c>
    </row>
    <row r="16" spans="1:14" ht="15" customHeight="1">
      <c r="A16" s="535" t="s">
        <v>405</v>
      </c>
      <c r="B16" s="536"/>
      <c r="C16" s="369">
        <v>243606</v>
      </c>
      <c r="D16" s="369">
        <v>243606</v>
      </c>
      <c r="E16" s="370"/>
      <c r="F16" s="371">
        <v>0.04</v>
      </c>
      <c r="G16" s="372">
        <f t="shared" si="0"/>
        <v>0</v>
      </c>
      <c r="H16" s="368">
        <v>11</v>
      </c>
      <c r="M16" s="335">
        <f>+M13-M15</f>
        <v>283262532.30000001</v>
      </c>
    </row>
    <row r="17" spans="1:13" ht="15" customHeight="1">
      <c r="A17" s="535" t="s">
        <v>406</v>
      </c>
      <c r="B17" s="536"/>
      <c r="C17" s="369">
        <v>243608</v>
      </c>
      <c r="D17" s="369">
        <v>243608</v>
      </c>
      <c r="E17" s="370"/>
      <c r="F17" s="371">
        <v>2.5000000000000001E-2</v>
      </c>
      <c r="G17" s="372">
        <f t="shared" si="0"/>
        <v>0</v>
      </c>
      <c r="H17" s="368">
        <v>16</v>
      </c>
    </row>
    <row r="18" spans="1:13" ht="15" customHeight="1">
      <c r="A18" s="535" t="s">
        <v>407</v>
      </c>
      <c r="B18" s="536"/>
      <c r="C18" s="369"/>
      <c r="D18" s="369"/>
      <c r="E18" s="370"/>
      <c r="F18" s="371"/>
      <c r="G18" s="372"/>
      <c r="H18" s="373"/>
    </row>
    <row r="19" spans="1:13" ht="15" customHeight="1">
      <c r="A19" s="535" t="s">
        <v>408</v>
      </c>
      <c r="B19" s="536"/>
      <c r="C19" s="369">
        <v>243625</v>
      </c>
      <c r="D19" s="369">
        <v>243625</v>
      </c>
      <c r="E19" s="370"/>
      <c r="F19" s="371">
        <v>0.15</v>
      </c>
      <c r="G19" s="372">
        <f t="shared" si="0"/>
        <v>0</v>
      </c>
      <c r="H19" s="333">
        <v>40</v>
      </c>
    </row>
    <row r="20" spans="1:13" ht="15" customHeight="1">
      <c r="A20" s="535" t="s">
        <v>409</v>
      </c>
      <c r="B20" s="536"/>
      <c r="C20" s="369">
        <v>243627</v>
      </c>
      <c r="D20" s="369">
        <v>243627</v>
      </c>
      <c r="E20" s="370">
        <f>+M13</f>
        <v>314736147</v>
      </c>
      <c r="F20" s="375">
        <v>7.3600000000000002E-3</v>
      </c>
      <c r="G20" s="372">
        <f>+E20*F20</f>
        <v>2316458.0419200002</v>
      </c>
      <c r="H20" s="333">
        <v>96</v>
      </c>
      <c r="J20" s="333">
        <v>7.36</v>
      </c>
      <c r="K20" s="333">
        <f>+J20/100</f>
        <v>7.3599999999999999E-2</v>
      </c>
    </row>
    <row r="21" spans="1:13" ht="15" customHeight="1">
      <c r="A21" s="535" t="s">
        <v>410</v>
      </c>
      <c r="B21" s="536"/>
      <c r="C21" s="369">
        <v>243690</v>
      </c>
      <c r="D21" s="369">
        <v>243690</v>
      </c>
      <c r="E21" s="370">
        <f>+E20</f>
        <v>314736147</v>
      </c>
      <c r="F21" s="371">
        <v>0.05</v>
      </c>
      <c r="G21" s="372">
        <f>+E21*F21</f>
        <v>15736807.350000001</v>
      </c>
      <c r="H21" s="333">
        <v>42</v>
      </c>
      <c r="M21" s="376"/>
    </row>
    <row r="22" spans="1:13" ht="14.25" customHeight="1">
      <c r="A22" s="535" t="s">
        <v>411</v>
      </c>
      <c r="B22" s="536"/>
      <c r="C22" s="369"/>
      <c r="D22" s="369"/>
      <c r="E22" s="370"/>
      <c r="F22" s="371"/>
      <c r="G22" s="372"/>
    </row>
    <row r="23" spans="1:13" ht="15" customHeight="1">
      <c r="A23" s="535" t="s">
        <v>412</v>
      </c>
      <c r="B23" s="536"/>
      <c r="C23" s="369"/>
      <c r="D23" s="369"/>
      <c r="E23" s="370"/>
      <c r="F23" s="371"/>
      <c r="G23" s="372"/>
    </row>
    <row r="24" spans="1:13" ht="15" customHeight="1">
      <c r="A24" s="535" t="s">
        <v>413</v>
      </c>
      <c r="B24" s="536"/>
      <c r="C24" s="377">
        <v>24369004</v>
      </c>
      <c r="D24" s="377">
        <v>24369004</v>
      </c>
      <c r="E24" s="378">
        <f>+E21</f>
        <v>314736147</v>
      </c>
      <c r="F24" s="379">
        <v>5.0000000000000001E-3</v>
      </c>
      <c r="G24" s="372">
        <f>+E24*F24</f>
        <v>1573680.7350000001</v>
      </c>
      <c r="H24" s="333">
        <v>7</v>
      </c>
    </row>
    <row r="25" spans="1:13" ht="15" customHeight="1">
      <c r="A25" s="535" t="s">
        <v>414</v>
      </c>
      <c r="B25" s="536"/>
      <c r="C25" s="380">
        <v>243626</v>
      </c>
      <c r="D25" s="380">
        <v>243626</v>
      </c>
      <c r="E25" s="370">
        <f>+E24</f>
        <v>314736147</v>
      </c>
      <c r="F25" s="379">
        <v>0.02</v>
      </c>
      <c r="G25" s="372">
        <f>+E25*F25</f>
        <v>6294722.9400000004</v>
      </c>
      <c r="H25" s="333">
        <v>19</v>
      </c>
    </row>
    <row r="26" spans="1:13" ht="15" customHeight="1">
      <c r="A26" s="535"/>
      <c r="B26" s="536"/>
      <c r="C26" s="377"/>
      <c r="D26" s="377"/>
      <c r="E26" s="378"/>
      <c r="F26" s="379"/>
      <c r="G26" s="381"/>
    </row>
    <row r="27" spans="1:13" ht="15" customHeight="1" thickBot="1">
      <c r="A27" s="535"/>
      <c r="B27" s="536"/>
      <c r="C27" s="382"/>
      <c r="D27" s="382"/>
      <c r="E27" s="378"/>
      <c r="F27" s="383"/>
      <c r="G27" s="381"/>
    </row>
    <row r="28" spans="1:13" ht="15" customHeight="1">
      <c r="A28" s="537" t="s">
        <v>415</v>
      </c>
      <c r="B28" s="538"/>
      <c r="C28" s="384"/>
      <c r="D28" s="384"/>
      <c r="E28" s="385"/>
      <c r="F28" s="386"/>
      <c r="G28" s="387">
        <f>SUM(G14:G27)</f>
        <v>25921669.066920001</v>
      </c>
    </row>
    <row r="29" spans="1:13" s="392" customFormat="1" ht="15" customHeight="1" thickBot="1">
      <c r="A29" s="539" t="s">
        <v>416</v>
      </c>
      <c r="B29" s="540"/>
      <c r="C29" s="388"/>
      <c r="D29" s="388"/>
      <c r="E29" s="389"/>
      <c r="F29" s="390"/>
      <c r="G29" s="391">
        <f>+G13-G28</f>
        <v>257340863.23308</v>
      </c>
      <c r="M29" s="393"/>
    </row>
    <row r="30" spans="1:13">
      <c r="A30" s="336"/>
      <c r="B30" s="337"/>
      <c r="C30" s="338" t="s">
        <v>394</v>
      </c>
      <c r="D30" s="338"/>
      <c r="E30" s="337"/>
      <c r="F30" s="339"/>
      <c r="G30" s="394" t="s">
        <v>394</v>
      </c>
    </row>
    <row r="31" spans="1:13" ht="29.45" customHeight="1">
      <c r="A31" s="541" t="s">
        <v>428</v>
      </c>
      <c r="B31" s="542"/>
      <c r="C31" s="542"/>
      <c r="D31" s="542"/>
      <c r="E31" s="542"/>
      <c r="F31" s="542"/>
      <c r="G31" s="543"/>
    </row>
    <row r="32" spans="1:13">
      <c r="A32" s="395"/>
      <c r="B32" s="396"/>
      <c r="C32" s="338"/>
      <c r="D32" s="338"/>
      <c r="E32" s="337"/>
      <c r="F32" s="339"/>
      <c r="G32" s="340"/>
    </row>
    <row r="33" spans="1:8">
      <c r="A33" s="336" t="s">
        <v>417</v>
      </c>
      <c r="B33" s="337"/>
      <c r="C33" s="338"/>
      <c r="D33" s="338"/>
      <c r="E33" s="337"/>
      <c r="F33" s="397"/>
      <c r="G33" s="398"/>
      <c r="H33" s="374"/>
    </row>
    <row r="34" spans="1:8">
      <c r="A34" s="399" t="s">
        <v>418</v>
      </c>
      <c r="B34" s="400"/>
      <c r="C34" s="338"/>
      <c r="D34" s="338"/>
      <c r="E34" s="400"/>
      <c r="F34" s="337"/>
      <c r="G34" s="401"/>
      <c r="H34" s="374"/>
    </row>
    <row r="35" spans="1:8">
      <c r="A35" s="399"/>
      <c r="B35" s="400"/>
      <c r="C35" s="338"/>
      <c r="D35" s="338"/>
      <c r="E35" s="400"/>
      <c r="F35" s="337"/>
      <c r="G35" s="401"/>
      <c r="H35" s="374"/>
    </row>
    <row r="36" spans="1:8" ht="20.25" customHeight="1">
      <c r="A36" s="336" t="s">
        <v>429</v>
      </c>
      <c r="B36" s="337"/>
      <c r="C36" s="338"/>
      <c r="D36" s="338"/>
      <c r="E36" s="337"/>
      <c r="F36" s="339"/>
      <c r="G36" s="340"/>
    </row>
    <row r="37" spans="1:8" ht="20.25" customHeight="1">
      <c r="A37" s="336" t="s">
        <v>419</v>
      </c>
      <c r="B37" s="337"/>
      <c r="C37" s="338"/>
      <c r="D37" s="338"/>
      <c r="E37" s="337"/>
      <c r="F37" s="339"/>
      <c r="G37" s="340"/>
    </row>
    <row r="38" spans="1:8" ht="15" customHeight="1">
      <c r="A38" s="402"/>
      <c r="B38" s="397"/>
      <c r="C38" s="338"/>
      <c r="D38" s="338"/>
      <c r="E38" s="403"/>
      <c r="F38" s="339"/>
      <c r="G38" s="340"/>
    </row>
    <row r="39" spans="1:8" ht="15" customHeight="1">
      <c r="A39" s="544" t="s">
        <v>420</v>
      </c>
      <c r="B39" s="545"/>
      <c r="C39" s="545"/>
      <c r="D39" s="545"/>
      <c r="E39" s="545"/>
      <c r="F39" s="545"/>
      <c r="G39" s="546"/>
    </row>
    <row r="40" spans="1:8" ht="48.75" customHeight="1">
      <c r="A40" s="547"/>
      <c r="B40" s="548"/>
      <c r="C40" s="548"/>
      <c r="D40" s="548"/>
      <c r="E40" s="548"/>
      <c r="F40" s="548"/>
      <c r="G40" s="549"/>
    </row>
    <row r="41" spans="1:8">
      <c r="A41" s="404"/>
      <c r="B41" s="405"/>
      <c r="C41" s="406"/>
      <c r="D41" s="406"/>
      <c r="E41" s="405"/>
      <c r="F41" s="407"/>
      <c r="G41" s="408"/>
    </row>
    <row r="42" spans="1:8">
      <c r="A42" s="409" t="s">
        <v>421</v>
      </c>
      <c r="B42" s="410"/>
      <c r="C42" s="411"/>
      <c r="D42" s="411"/>
      <c r="F42" s="333"/>
      <c r="G42" s="412"/>
    </row>
    <row r="43" spans="1:8">
      <c r="A43" s="413" t="s">
        <v>422</v>
      </c>
      <c r="B43" s="414"/>
      <c r="C43" s="411"/>
      <c r="D43" s="411"/>
      <c r="F43" s="333"/>
      <c r="G43" s="412"/>
    </row>
    <row r="44" spans="1:8">
      <c r="A44" s="413" t="s">
        <v>423</v>
      </c>
      <c r="B44" s="414"/>
      <c r="C44" s="411"/>
      <c r="D44" s="411"/>
      <c r="F44" s="333"/>
      <c r="G44" s="412"/>
    </row>
    <row r="45" spans="1:8">
      <c r="A45" s="413" t="s">
        <v>424</v>
      </c>
      <c r="B45" s="414"/>
      <c r="C45" s="411"/>
      <c r="D45" s="411"/>
      <c r="F45" s="333"/>
      <c r="G45" s="415"/>
    </row>
    <row r="46" spans="1:8" ht="21" customHeight="1" thickBot="1">
      <c r="A46" s="416" t="s">
        <v>425</v>
      </c>
      <c r="B46" s="417"/>
      <c r="C46" s="418"/>
      <c r="D46" s="418"/>
      <c r="E46" s="419"/>
      <c r="F46" s="419"/>
      <c r="G46" s="420"/>
    </row>
  </sheetData>
  <mergeCells count="29">
    <mergeCell ref="A14:B14"/>
    <mergeCell ref="A1:B4"/>
    <mergeCell ref="C1:F4"/>
    <mergeCell ref="G1:G4"/>
    <mergeCell ref="H1:H4"/>
    <mergeCell ref="A5:G5"/>
    <mergeCell ref="B7:E7"/>
    <mergeCell ref="B8:E8"/>
    <mergeCell ref="B10:D10"/>
    <mergeCell ref="F10:G10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28:B28"/>
    <mergeCell ref="A29:B29"/>
    <mergeCell ref="A31:G31"/>
    <mergeCell ref="A39:G40"/>
  </mergeCells>
  <pageMargins left="0.70866141732283472" right="0.70866141732283472" top="0.74803149606299213" bottom="0.74803149606299213" header="0.31496062992125984" footer="0.31496062992125984"/>
  <pageSetup scale="8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B7EC-3D06-4881-8CD0-BB420128FADE}">
  <dimension ref="A1:AR285"/>
  <sheetViews>
    <sheetView topLeftCell="AC1" workbookViewId="0">
      <selection activeCell="AC1" sqref="A1:XFD1048576"/>
    </sheetView>
  </sheetViews>
  <sheetFormatPr baseColWidth="10" defaultColWidth="11.42578125" defaultRowHeight="15"/>
  <cols>
    <col min="3" max="3" width="11" bestFit="1" customWidth="1"/>
    <col min="8" max="8" width="16.85546875" bestFit="1" customWidth="1"/>
    <col min="10" max="10" width="12" customWidth="1"/>
    <col min="38" max="38" width="25.85546875" customWidth="1"/>
    <col min="42" max="42" width="14.85546875" bestFit="1" customWidth="1"/>
    <col min="44" max="44" width="15.7109375" customWidth="1"/>
  </cols>
  <sheetData>
    <row r="1" spans="1:44" ht="22.5">
      <c r="A1" s="422" t="s">
        <v>430</v>
      </c>
      <c r="B1" s="422" t="s">
        <v>431</v>
      </c>
      <c r="C1" s="422" t="s">
        <v>432</v>
      </c>
      <c r="D1" s="422" t="s">
        <v>433</v>
      </c>
      <c r="E1" s="422" t="s">
        <v>434</v>
      </c>
      <c r="F1" s="422" t="s">
        <v>435</v>
      </c>
      <c r="G1" s="422" t="s">
        <v>436</v>
      </c>
      <c r="H1" s="422" t="s">
        <v>437</v>
      </c>
      <c r="I1" s="422" t="s">
        <v>438</v>
      </c>
      <c r="J1" s="422" t="s">
        <v>439</v>
      </c>
      <c r="K1" s="422" t="s">
        <v>440</v>
      </c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3"/>
      <c r="AH1" s="423"/>
      <c r="AI1" s="423"/>
      <c r="AJ1" s="423"/>
      <c r="AK1" s="423"/>
      <c r="AL1" s="423"/>
      <c r="AM1" s="423"/>
      <c r="AN1" s="423"/>
      <c r="AO1" s="423"/>
      <c r="AP1" s="423"/>
      <c r="AQ1" s="423"/>
    </row>
    <row r="2" spans="1:44" ht="22.5">
      <c r="A2" s="424" t="s">
        <v>441</v>
      </c>
      <c r="B2" s="424" t="s">
        <v>442</v>
      </c>
      <c r="C2" s="424" t="s">
        <v>443</v>
      </c>
      <c r="D2" s="424" t="s">
        <v>444</v>
      </c>
      <c r="E2" s="424" t="s">
        <v>445</v>
      </c>
      <c r="F2" s="424" t="s">
        <v>446</v>
      </c>
      <c r="G2" s="424" t="s">
        <v>447</v>
      </c>
      <c r="H2" s="424" t="s">
        <v>448</v>
      </c>
      <c r="I2" s="424" t="s">
        <v>449</v>
      </c>
      <c r="J2" s="424" t="s">
        <v>450</v>
      </c>
      <c r="K2" s="424" t="s">
        <v>451</v>
      </c>
      <c r="L2" s="424" t="s">
        <v>452</v>
      </c>
      <c r="M2" s="424" t="s">
        <v>453</v>
      </c>
      <c r="N2" s="424" t="s">
        <v>454</v>
      </c>
      <c r="O2" s="424" t="s">
        <v>455</v>
      </c>
      <c r="P2" s="424" t="s">
        <v>456</v>
      </c>
      <c r="Q2" s="424" t="s">
        <v>457</v>
      </c>
      <c r="R2" s="424" t="s">
        <v>458</v>
      </c>
      <c r="S2" s="424" t="s">
        <v>459</v>
      </c>
      <c r="T2" s="424" t="s">
        <v>460</v>
      </c>
      <c r="U2" s="424" t="s">
        <v>461</v>
      </c>
      <c r="V2" s="424" t="s">
        <v>462</v>
      </c>
      <c r="W2" s="424" t="s">
        <v>463</v>
      </c>
      <c r="X2" s="424" t="s">
        <v>464</v>
      </c>
      <c r="Y2" s="424" t="s">
        <v>465</v>
      </c>
      <c r="Z2" s="424" t="s">
        <v>466</v>
      </c>
      <c r="AA2" s="424" t="s">
        <v>467</v>
      </c>
      <c r="AB2" s="424" t="s">
        <v>468</v>
      </c>
      <c r="AC2" s="425" t="s">
        <v>444</v>
      </c>
      <c r="AD2" s="425" t="s">
        <v>445</v>
      </c>
      <c r="AE2" s="424" t="s">
        <v>469</v>
      </c>
      <c r="AF2" s="424" t="s">
        <v>470</v>
      </c>
      <c r="AG2" s="424" t="s">
        <v>471</v>
      </c>
      <c r="AH2" s="424" t="s">
        <v>472</v>
      </c>
      <c r="AI2" s="424" t="s">
        <v>473</v>
      </c>
      <c r="AJ2" s="424" t="s">
        <v>474</v>
      </c>
      <c r="AK2" s="424" t="s">
        <v>475</v>
      </c>
      <c r="AL2" s="424" t="s">
        <v>476</v>
      </c>
      <c r="AM2" s="424" t="s">
        <v>477</v>
      </c>
      <c r="AN2" s="424" t="s">
        <v>478</v>
      </c>
      <c r="AO2" s="424" t="s">
        <v>479</v>
      </c>
      <c r="AP2" s="424" t="s">
        <v>480</v>
      </c>
      <c r="AQ2" s="424" t="s">
        <v>481</v>
      </c>
    </row>
    <row r="3" spans="1:44">
      <c r="A3" s="426" t="s">
        <v>482</v>
      </c>
      <c r="B3" s="426">
        <v>1</v>
      </c>
      <c r="C3" s="426">
        <v>20241123</v>
      </c>
      <c r="D3" s="426" t="s">
        <v>483</v>
      </c>
      <c r="E3" s="426">
        <v>1001</v>
      </c>
      <c r="F3" s="426">
        <v>20241123</v>
      </c>
      <c r="G3" s="426"/>
      <c r="H3" s="426" t="s">
        <v>484</v>
      </c>
      <c r="I3" s="426"/>
      <c r="J3" s="427" t="s">
        <v>383</v>
      </c>
      <c r="K3" s="428" t="s">
        <v>386</v>
      </c>
      <c r="L3" s="429"/>
      <c r="M3" s="429"/>
      <c r="N3" s="572"/>
      <c r="O3" s="572"/>
      <c r="P3" s="572"/>
      <c r="Q3" s="572"/>
      <c r="R3" s="572"/>
      <c r="S3" s="572"/>
      <c r="T3" s="572"/>
      <c r="U3" s="572"/>
      <c r="V3" s="572"/>
      <c r="W3" s="572"/>
      <c r="X3" s="429"/>
      <c r="Y3" s="427"/>
      <c r="Z3" s="426"/>
      <c r="AA3" s="429"/>
      <c r="AB3" s="429"/>
      <c r="AC3" s="429"/>
      <c r="AD3" s="429"/>
      <c r="AE3" s="429"/>
      <c r="AF3" s="429"/>
      <c r="AG3" s="429"/>
      <c r="AH3" s="429"/>
      <c r="AI3" s="429"/>
      <c r="AJ3" s="429"/>
      <c r="AK3" s="429"/>
      <c r="AL3" s="429"/>
      <c r="AM3" s="429"/>
      <c r="AN3" s="429"/>
      <c r="AO3" s="429"/>
      <c r="AP3" s="429"/>
      <c r="AQ3" s="429"/>
    </row>
    <row r="4" spans="1:44">
      <c r="A4" s="426" t="s">
        <v>485</v>
      </c>
      <c r="B4" s="426">
        <v>40</v>
      </c>
      <c r="C4" s="426">
        <v>5507060000</v>
      </c>
      <c r="D4" s="430"/>
      <c r="E4" s="431"/>
      <c r="F4" s="426"/>
      <c r="G4" s="426"/>
      <c r="H4" s="426">
        <v>283262532</v>
      </c>
      <c r="I4" s="426"/>
      <c r="J4" s="432" t="s">
        <v>486</v>
      </c>
      <c r="K4" s="432" t="s">
        <v>487</v>
      </c>
      <c r="L4" s="429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6"/>
      <c r="Y4" s="426"/>
      <c r="Z4" s="426"/>
      <c r="AA4" s="426"/>
      <c r="AB4" s="426"/>
      <c r="AC4" s="426"/>
      <c r="AD4" s="426"/>
      <c r="AE4" s="426"/>
      <c r="AF4" s="426"/>
      <c r="AG4" s="426"/>
      <c r="AH4" s="426"/>
      <c r="AI4" s="426"/>
      <c r="AJ4" s="426"/>
      <c r="AK4" s="426"/>
      <c r="AL4" s="433"/>
      <c r="AM4" s="426"/>
      <c r="AN4" s="426"/>
      <c r="AO4" s="426"/>
      <c r="AP4" s="426"/>
      <c r="AQ4" s="426"/>
    </row>
    <row r="5" spans="1:44">
      <c r="A5" s="426" t="s">
        <v>485</v>
      </c>
      <c r="B5" s="426">
        <v>31</v>
      </c>
      <c r="C5" s="426"/>
      <c r="D5" s="426" t="s">
        <v>488</v>
      </c>
      <c r="E5" s="428">
        <v>901001320</v>
      </c>
      <c r="F5" s="426"/>
      <c r="G5" s="426">
        <v>2401010100</v>
      </c>
      <c r="H5" s="426">
        <v>283262532</v>
      </c>
      <c r="I5" s="426"/>
      <c r="J5" s="426"/>
      <c r="K5" s="426"/>
      <c r="L5" s="429"/>
      <c r="M5" s="426"/>
      <c r="N5" s="426"/>
      <c r="O5" s="426"/>
      <c r="P5" s="426"/>
      <c r="Q5" s="426"/>
      <c r="R5" s="426"/>
      <c r="S5" s="426"/>
      <c r="T5" s="426"/>
      <c r="U5" s="426"/>
      <c r="V5" s="426"/>
      <c r="W5" s="426"/>
      <c r="X5" s="433" t="s">
        <v>489</v>
      </c>
      <c r="Y5" s="427" t="str">
        <f>+J3</f>
        <v>335-2022</v>
      </c>
      <c r="Z5" s="426" t="s">
        <v>493</v>
      </c>
      <c r="AA5" s="426"/>
      <c r="AB5" s="426"/>
      <c r="AC5" s="426"/>
      <c r="AD5" s="426"/>
      <c r="AE5" s="426"/>
      <c r="AF5" s="426"/>
      <c r="AG5" s="426"/>
      <c r="AH5" s="426"/>
      <c r="AI5" s="426"/>
      <c r="AJ5" s="426"/>
      <c r="AK5" s="434" t="s">
        <v>490</v>
      </c>
      <c r="AL5" s="435" t="s">
        <v>491</v>
      </c>
      <c r="AM5" s="434" t="s">
        <v>492</v>
      </c>
      <c r="AN5" s="429">
        <v>96</v>
      </c>
      <c r="AO5" s="429">
        <v>96</v>
      </c>
      <c r="AP5">
        <v>3147361472</v>
      </c>
      <c r="AQ5">
        <v>2316458</v>
      </c>
    </row>
    <row r="6" spans="1:44">
      <c r="A6" s="426"/>
      <c r="B6" s="426"/>
      <c r="C6" s="426"/>
      <c r="D6" s="426"/>
      <c r="E6" s="436"/>
      <c r="F6" s="426"/>
      <c r="G6" s="426"/>
      <c r="H6" s="426"/>
      <c r="I6" s="426"/>
      <c r="J6" s="426"/>
      <c r="K6" s="426"/>
      <c r="L6" s="429"/>
      <c r="M6" s="426"/>
      <c r="N6" s="426"/>
      <c r="O6" s="426"/>
      <c r="P6" s="426"/>
      <c r="Q6" s="426"/>
      <c r="R6" s="426"/>
      <c r="S6" s="426"/>
      <c r="T6" s="426"/>
      <c r="U6" s="426"/>
      <c r="V6" s="426"/>
      <c r="W6" s="426"/>
      <c r="X6" s="437"/>
      <c r="Y6" s="426"/>
      <c r="Z6" s="426"/>
      <c r="AA6" s="426"/>
      <c r="AB6" s="426"/>
      <c r="AC6" s="426"/>
      <c r="AD6" s="426"/>
      <c r="AE6" s="426"/>
      <c r="AF6" s="426"/>
      <c r="AG6" s="426"/>
      <c r="AH6" s="426"/>
      <c r="AI6" s="426"/>
      <c r="AJ6" s="426"/>
      <c r="AK6" s="437"/>
      <c r="AL6" s="438"/>
      <c r="AM6" s="437"/>
      <c r="AN6" s="429">
        <v>42</v>
      </c>
      <c r="AO6" s="429">
        <v>42</v>
      </c>
      <c r="AP6">
        <v>314736147</v>
      </c>
      <c r="AQ6">
        <v>15736807</v>
      </c>
    </row>
    <row r="7" spans="1:44" s="439" customFormat="1">
      <c r="A7" s="426"/>
      <c r="B7" s="426"/>
      <c r="C7" s="426"/>
      <c r="D7" s="426"/>
      <c r="E7" s="426"/>
      <c r="F7" s="426"/>
      <c r="G7" s="426"/>
      <c r="H7" s="426"/>
      <c r="I7" s="426"/>
      <c r="J7" s="426"/>
      <c r="K7" s="426"/>
      <c r="L7" s="429"/>
      <c r="M7" s="429"/>
      <c r="N7" s="572"/>
      <c r="O7" s="572"/>
      <c r="P7" s="572"/>
      <c r="Q7" s="572"/>
      <c r="R7" s="572"/>
      <c r="S7" s="572"/>
      <c r="T7" s="572"/>
      <c r="U7" s="572"/>
      <c r="V7" s="572"/>
      <c r="W7" s="572"/>
      <c r="X7" s="429"/>
      <c r="Y7" s="427"/>
      <c r="Z7" s="429"/>
      <c r="AA7" s="429"/>
      <c r="AB7" s="429"/>
      <c r="AC7" s="429"/>
      <c r="AD7" s="429"/>
      <c r="AE7" s="429"/>
      <c r="AF7" s="429"/>
      <c r="AG7" s="429"/>
      <c r="AH7" s="429"/>
      <c r="AI7" s="429"/>
      <c r="AJ7" s="429"/>
      <c r="AK7" s="429"/>
      <c r="AL7" s="429"/>
      <c r="AM7" s="429"/>
      <c r="AN7" s="429">
        <v>7</v>
      </c>
      <c r="AO7" s="429">
        <v>7</v>
      </c>
      <c r="AP7">
        <v>314736147</v>
      </c>
      <c r="AQ7">
        <v>1573681</v>
      </c>
    </row>
    <row r="8" spans="1:44" ht="17.25" customHeight="1">
      <c r="K8" s="432"/>
      <c r="L8" s="440"/>
      <c r="M8" s="440"/>
      <c r="N8" s="571"/>
      <c r="O8" s="571"/>
      <c r="P8" s="571"/>
      <c r="Q8" s="571"/>
      <c r="R8" s="571"/>
      <c r="S8" s="571"/>
      <c r="T8" s="571"/>
      <c r="U8" s="571"/>
      <c r="V8" s="571"/>
      <c r="W8" s="571"/>
      <c r="X8" s="440"/>
      <c r="Y8" s="441"/>
      <c r="Z8" s="440"/>
      <c r="AA8" s="440"/>
      <c r="AB8" s="440"/>
      <c r="AC8" s="440"/>
      <c r="AD8" s="440"/>
      <c r="AE8" s="440"/>
      <c r="AF8" s="440"/>
      <c r="AG8" s="440"/>
      <c r="AH8" s="440"/>
      <c r="AI8" s="440"/>
      <c r="AJ8" s="440"/>
      <c r="AK8" s="440"/>
      <c r="AL8" s="440"/>
      <c r="AM8" s="440"/>
      <c r="AN8" s="429">
        <v>19</v>
      </c>
      <c r="AO8" s="429">
        <v>19</v>
      </c>
      <c r="AP8">
        <v>314736147</v>
      </c>
      <c r="AQ8">
        <v>6294723</v>
      </c>
      <c r="AR8" s="442"/>
    </row>
    <row r="9" spans="1:44">
      <c r="D9" s="443"/>
      <c r="E9" s="444"/>
      <c r="H9" s="445"/>
      <c r="J9" s="446"/>
      <c r="L9" s="440"/>
      <c r="Z9" s="432"/>
      <c r="AL9" s="447"/>
      <c r="AN9" s="426"/>
      <c r="AO9" s="426"/>
      <c r="AP9" s="448"/>
      <c r="AQ9" s="426"/>
    </row>
    <row r="10" spans="1:44">
      <c r="E10" s="432"/>
      <c r="L10" s="440"/>
      <c r="X10" s="449"/>
      <c r="Z10" s="432"/>
      <c r="AK10" s="449"/>
      <c r="AL10" s="450"/>
      <c r="AM10" s="449"/>
      <c r="AN10" s="426"/>
      <c r="AO10" s="426"/>
      <c r="AP10" s="448"/>
      <c r="AQ10" s="426"/>
      <c r="AR10" s="451">
        <f>H5-AQ5-AQ6-AQ7-AQ8</f>
        <v>257340863</v>
      </c>
    </row>
    <row r="11" spans="1:44">
      <c r="AP11" s="452"/>
    </row>
    <row r="12" spans="1:44">
      <c r="AP12" s="442"/>
      <c r="AR12">
        <v>3</v>
      </c>
    </row>
    <row r="13" spans="1:44">
      <c r="AP13" s="452"/>
    </row>
    <row r="15" spans="1:44">
      <c r="AL15" s="442"/>
    </row>
    <row r="16" spans="1:44">
      <c r="AL16" s="442"/>
    </row>
    <row r="17" spans="1:43" ht="17.25" customHeight="1">
      <c r="K17" s="432"/>
      <c r="L17" s="440"/>
      <c r="M17" s="440"/>
      <c r="N17" s="571"/>
      <c r="O17" s="571"/>
      <c r="P17" s="571"/>
      <c r="Q17" s="571"/>
      <c r="R17" s="571"/>
      <c r="S17" s="571"/>
      <c r="T17" s="571"/>
      <c r="U17" s="571"/>
      <c r="V17" s="571"/>
      <c r="W17" s="571"/>
      <c r="X17" s="440"/>
      <c r="Y17" s="441"/>
      <c r="Z17" s="440"/>
      <c r="AA17" s="440"/>
      <c r="AB17" s="440"/>
      <c r="AC17" s="440"/>
      <c r="AD17" s="440"/>
      <c r="AE17" s="440"/>
      <c r="AF17" s="440"/>
      <c r="AG17" s="440"/>
      <c r="AH17" s="440"/>
      <c r="AI17" s="440"/>
      <c r="AJ17" s="440"/>
      <c r="AK17" s="440"/>
      <c r="AL17" s="440"/>
      <c r="AM17" s="440"/>
    </row>
    <row r="18" spans="1:43">
      <c r="D18" s="443"/>
      <c r="E18" s="444"/>
      <c r="J18" s="432"/>
      <c r="L18" s="440"/>
      <c r="AK18" s="426"/>
      <c r="AL18" s="447"/>
    </row>
    <row r="19" spans="1:43">
      <c r="E19" s="432"/>
      <c r="L19" s="440"/>
      <c r="X19" s="449"/>
      <c r="AK19" s="449"/>
      <c r="AL19" s="450"/>
      <c r="AM19" s="449"/>
    </row>
    <row r="20" spans="1:43" ht="17.25" customHeight="1">
      <c r="K20" s="432"/>
      <c r="L20" s="440"/>
      <c r="M20" s="440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440"/>
      <c r="Y20" s="441"/>
      <c r="Z20" s="440"/>
      <c r="AA20" s="440"/>
      <c r="AB20" s="440"/>
      <c r="AC20" s="440"/>
      <c r="AD20" s="440"/>
      <c r="AE20" s="440"/>
      <c r="AF20" s="440"/>
      <c r="AG20" s="440"/>
      <c r="AH20" s="440"/>
      <c r="AI20" s="440"/>
      <c r="AJ20" s="440"/>
      <c r="AK20" s="440"/>
      <c r="AL20" s="440"/>
      <c r="AM20" s="440"/>
    </row>
    <row r="21" spans="1:43">
      <c r="D21" s="443"/>
      <c r="E21" s="444"/>
      <c r="J21" s="432"/>
      <c r="L21" s="440"/>
      <c r="Z21" s="432"/>
      <c r="AL21" s="447"/>
    </row>
    <row r="22" spans="1:43">
      <c r="E22" s="432"/>
      <c r="L22" s="440"/>
      <c r="X22" s="449"/>
      <c r="Z22" s="432"/>
      <c r="AK22" s="449"/>
      <c r="AL22" s="450"/>
      <c r="AM22" s="449"/>
    </row>
    <row r="23" spans="1:43">
      <c r="K23" s="432"/>
      <c r="L23" s="440"/>
      <c r="M23" s="440"/>
      <c r="N23" s="571"/>
      <c r="O23" s="571"/>
      <c r="P23" s="571"/>
      <c r="Q23" s="571"/>
      <c r="R23" s="571"/>
      <c r="S23" s="571"/>
      <c r="T23" s="571"/>
      <c r="U23" s="571"/>
      <c r="V23" s="571"/>
      <c r="W23" s="571"/>
      <c r="X23" s="440"/>
      <c r="Y23" s="441"/>
      <c r="Z23" s="440"/>
      <c r="AA23" s="440"/>
      <c r="AB23" s="440"/>
      <c r="AC23" s="440"/>
      <c r="AD23" s="440"/>
      <c r="AE23" s="440"/>
      <c r="AF23" s="440"/>
      <c r="AG23" s="440"/>
      <c r="AH23" s="440"/>
      <c r="AI23" s="440"/>
      <c r="AJ23" s="440"/>
      <c r="AK23" s="440"/>
      <c r="AL23" s="440"/>
      <c r="AM23" s="440"/>
      <c r="AN23" s="440"/>
      <c r="AO23" s="440"/>
      <c r="AP23" s="440"/>
      <c r="AQ23" s="440"/>
    </row>
    <row r="24" spans="1:43">
      <c r="D24" s="443"/>
      <c r="E24" s="444"/>
      <c r="J24" s="432"/>
      <c r="L24" s="440"/>
      <c r="AL24" s="447"/>
    </row>
    <row r="25" spans="1:43">
      <c r="E25" s="432"/>
      <c r="L25" s="440"/>
      <c r="X25" s="449"/>
      <c r="AK25" s="449"/>
      <c r="AL25" s="450"/>
      <c r="AM25" s="449"/>
    </row>
    <row r="26" spans="1:43">
      <c r="E26" s="432"/>
      <c r="L26" s="440"/>
      <c r="X26" s="449"/>
      <c r="AK26" s="449"/>
      <c r="AL26" s="447"/>
      <c r="AM26" s="449"/>
    </row>
    <row r="27" spans="1:43">
      <c r="A27" s="440"/>
      <c r="B27" s="440"/>
      <c r="C27" s="441"/>
      <c r="D27" s="441"/>
      <c r="E27" s="441"/>
      <c r="F27" s="441"/>
      <c r="G27" s="441"/>
      <c r="H27" s="441"/>
      <c r="I27" s="441"/>
      <c r="J27" s="441"/>
      <c r="K27" s="440"/>
      <c r="L27" s="441"/>
      <c r="M27" s="441"/>
      <c r="N27" s="441"/>
      <c r="O27" s="441"/>
      <c r="P27" s="441"/>
      <c r="Q27" s="441"/>
      <c r="R27" s="441"/>
      <c r="S27" s="441"/>
      <c r="T27" s="441"/>
      <c r="U27" s="441"/>
      <c r="V27" s="441"/>
      <c r="W27" s="441"/>
      <c r="X27" s="441"/>
      <c r="Y27" s="441"/>
      <c r="Z27" s="441"/>
      <c r="AB27" s="441"/>
      <c r="AE27" s="441"/>
      <c r="AF27" s="441"/>
      <c r="AG27" s="441"/>
      <c r="AH27" s="441"/>
      <c r="AI27" s="441"/>
      <c r="AJ27" s="441"/>
      <c r="AK27" s="441"/>
      <c r="AL27" s="441"/>
      <c r="AM27" s="441"/>
    </row>
    <row r="29" spans="1:43" ht="15.75" customHeight="1">
      <c r="K29" s="432"/>
      <c r="L29" s="440"/>
      <c r="M29" s="440"/>
      <c r="N29" s="571"/>
      <c r="O29" s="571"/>
      <c r="P29" s="571"/>
      <c r="Q29" s="571"/>
      <c r="R29" s="571"/>
      <c r="S29" s="571"/>
      <c r="T29" s="571"/>
      <c r="U29" s="571"/>
      <c r="V29" s="571"/>
      <c r="W29" s="571"/>
      <c r="X29" s="440"/>
      <c r="Y29" s="441"/>
      <c r="Z29" s="440"/>
      <c r="AA29" s="440"/>
      <c r="AB29" s="440"/>
      <c r="AC29" s="440"/>
      <c r="AD29" s="440"/>
      <c r="AE29" s="440"/>
      <c r="AF29" s="440"/>
      <c r="AG29" s="440"/>
      <c r="AH29" s="440"/>
      <c r="AI29" s="440"/>
      <c r="AJ29" s="440"/>
      <c r="AK29" s="440"/>
      <c r="AL29" s="440"/>
      <c r="AM29" s="440"/>
      <c r="AN29" s="440"/>
      <c r="AO29" s="440"/>
      <c r="AP29" s="440"/>
      <c r="AQ29" s="440"/>
    </row>
    <row r="30" spans="1:43">
      <c r="D30" s="443"/>
      <c r="E30" s="444"/>
      <c r="J30" s="432"/>
      <c r="L30" s="440"/>
      <c r="AL30" s="447"/>
    </row>
    <row r="31" spans="1:43">
      <c r="E31" s="432"/>
      <c r="L31" s="440"/>
      <c r="X31" s="449"/>
      <c r="AK31" s="449"/>
      <c r="AL31" s="447"/>
      <c r="AM31" s="449"/>
    </row>
    <row r="32" spans="1:43" ht="15.75" customHeight="1">
      <c r="K32" s="432"/>
      <c r="L32" s="440"/>
      <c r="M32" s="440"/>
      <c r="N32" s="571"/>
      <c r="O32" s="571"/>
      <c r="P32" s="571"/>
      <c r="Q32" s="571"/>
      <c r="R32" s="571"/>
      <c r="S32" s="571"/>
      <c r="T32" s="571"/>
      <c r="U32" s="571"/>
      <c r="V32" s="571"/>
      <c r="W32" s="571"/>
      <c r="X32" s="440"/>
      <c r="Y32" s="441"/>
      <c r="Z32" s="440"/>
      <c r="AA32" s="440"/>
      <c r="AB32" s="440"/>
      <c r="AC32" s="440"/>
      <c r="AD32" s="440"/>
      <c r="AE32" s="440"/>
      <c r="AF32" s="440"/>
      <c r="AG32" s="440"/>
      <c r="AH32" s="440"/>
      <c r="AI32" s="440"/>
      <c r="AJ32" s="440"/>
      <c r="AK32" s="440"/>
      <c r="AL32" s="440"/>
      <c r="AM32" s="440"/>
      <c r="AN32" s="440"/>
      <c r="AO32" s="440"/>
      <c r="AP32" s="440"/>
      <c r="AQ32" s="440"/>
    </row>
    <row r="33" spans="4:44">
      <c r="D33" s="443"/>
      <c r="E33" s="444"/>
      <c r="J33" s="432"/>
      <c r="L33" s="440"/>
      <c r="AL33" s="447"/>
    </row>
    <row r="34" spans="4:44">
      <c r="E34" s="432"/>
      <c r="L34" s="440"/>
      <c r="X34" s="449"/>
      <c r="AK34" s="449"/>
      <c r="AL34" s="447"/>
      <c r="AM34" s="449"/>
    </row>
    <row r="35" spans="4:44" ht="15.75" customHeight="1">
      <c r="K35" s="432"/>
      <c r="L35" s="440"/>
      <c r="M35" s="440"/>
      <c r="N35" s="571"/>
      <c r="O35" s="571"/>
      <c r="P35" s="571"/>
      <c r="Q35" s="571"/>
      <c r="R35" s="571"/>
      <c r="S35" s="571"/>
      <c r="T35" s="571"/>
      <c r="U35" s="571"/>
      <c r="V35" s="571"/>
      <c r="W35" s="571"/>
      <c r="X35" s="440"/>
      <c r="Y35" s="441"/>
      <c r="Z35" s="440"/>
      <c r="AA35" s="440"/>
      <c r="AB35" s="440"/>
      <c r="AC35" s="440"/>
      <c r="AD35" s="440"/>
      <c r="AE35" s="440"/>
      <c r="AF35" s="440"/>
      <c r="AG35" s="440"/>
      <c r="AH35" s="440"/>
      <c r="AI35" s="440"/>
      <c r="AJ35" s="440"/>
      <c r="AK35" s="440"/>
      <c r="AL35" s="440"/>
      <c r="AM35" s="440"/>
      <c r="AN35" s="440"/>
      <c r="AO35" s="440"/>
      <c r="AP35" s="440"/>
      <c r="AQ35" s="440"/>
    </row>
    <row r="36" spans="4:44">
      <c r="D36" s="443"/>
      <c r="E36" s="444"/>
      <c r="J36" s="432"/>
      <c r="L36" s="440"/>
      <c r="AL36" s="447"/>
    </row>
    <row r="37" spans="4:44">
      <c r="E37" s="432"/>
      <c r="L37" s="440"/>
      <c r="X37" s="449"/>
      <c r="AK37" s="449"/>
      <c r="AL37" s="447"/>
      <c r="AM37" s="449"/>
    </row>
    <row r="38" spans="4:44">
      <c r="K38" s="432"/>
    </row>
    <row r="39" spans="4:44">
      <c r="D39" s="443"/>
      <c r="E39" s="444"/>
      <c r="H39" s="453"/>
      <c r="J39" s="432"/>
      <c r="AL39" s="447"/>
    </row>
    <row r="40" spans="4:44">
      <c r="E40" s="432"/>
      <c r="H40" s="453"/>
      <c r="X40" s="449"/>
      <c r="AK40" s="449"/>
      <c r="AL40" s="447"/>
      <c r="AM40" s="449"/>
    </row>
    <row r="41" spans="4:44">
      <c r="K41" s="432"/>
    </row>
    <row r="42" spans="4:44">
      <c r="D42" s="443"/>
      <c r="E42" s="444"/>
      <c r="H42" s="453"/>
      <c r="J42" s="432"/>
      <c r="AL42" s="447"/>
    </row>
    <row r="43" spans="4:44">
      <c r="E43" s="432"/>
      <c r="H43" s="453"/>
      <c r="X43" s="449"/>
      <c r="AK43" s="449"/>
      <c r="AL43" s="447"/>
      <c r="AM43" s="449"/>
    </row>
    <row r="44" spans="4:44">
      <c r="K44" s="432"/>
    </row>
    <row r="45" spans="4:44">
      <c r="D45" s="443"/>
      <c r="E45" s="444"/>
      <c r="H45" s="453"/>
      <c r="J45" s="432"/>
      <c r="AL45" s="447"/>
    </row>
    <row r="46" spans="4:44">
      <c r="E46" s="432"/>
      <c r="H46" s="453"/>
      <c r="X46" s="449"/>
      <c r="AK46" s="449"/>
      <c r="AL46" s="447"/>
      <c r="AM46" s="449"/>
    </row>
    <row r="47" spans="4:44">
      <c r="K47" s="432"/>
      <c r="L47" s="440"/>
      <c r="M47" s="440"/>
      <c r="N47" s="440"/>
      <c r="O47" s="440"/>
      <c r="P47" s="440"/>
      <c r="Q47" s="440"/>
      <c r="R47" s="440"/>
      <c r="S47" s="440"/>
      <c r="T47" s="440"/>
      <c r="U47" s="440"/>
      <c r="V47" s="440"/>
      <c r="W47" s="440"/>
      <c r="X47" s="440"/>
      <c r="Y47" s="441"/>
      <c r="Z47" s="440"/>
      <c r="AA47" s="440"/>
      <c r="AB47" s="440"/>
      <c r="AC47" s="440"/>
      <c r="AD47" s="440"/>
      <c r="AE47" s="440"/>
      <c r="AF47" s="440"/>
      <c r="AG47" s="440"/>
      <c r="AH47" s="440"/>
      <c r="AI47" s="440"/>
      <c r="AJ47" s="440"/>
      <c r="AK47" s="440"/>
      <c r="AL47" s="440"/>
      <c r="AM47" s="440"/>
      <c r="AN47" s="440"/>
      <c r="AO47" s="440"/>
      <c r="AP47" s="440"/>
      <c r="AQ47" s="440"/>
      <c r="AR47" s="454"/>
    </row>
    <row r="48" spans="4:44">
      <c r="D48" s="443"/>
      <c r="E48" s="444"/>
      <c r="J48" s="432"/>
      <c r="AL48" s="447"/>
      <c r="AR48" s="454"/>
    </row>
    <row r="49" spans="1:44">
      <c r="E49" s="432"/>
      <c r="X49" s="449"/>
      <c r="AK49" s="455"/>
      <c r="AL49" s="447"/>
      <c r="AM49" s="449"/>
      <c r="AR49" s="454"/>
    </row>
    <row r="50" spans="1:44">
      <c r="K50" s="432"/>
      <c r="L50" s="440"/>
      <c r="M50" s="440"/>
      <c r="N50" s="440"/>
      <c r="O50" s="440"/>
      <c r="P50" s="440"/>
      <c r="Q50" s="440"/>
      <c r="R50" s="440"/>
      <c r="S50" s="440"/>
      <c r="T50" s="440"/>
      <c r="U50" s="440"/>
      <c r="V50" s="440"/>
      <c r="W50" s="440"/>
      <c r="X50" s="440"/>
      <c r="Y50" s="441"/>
      <c r="Z50" s="440"/>
      <c r="AA50" s="440"/>
      <c r="AB50" s="440"/>
      <c r="AC50" s="440"/>
      <c r="AD50" s="440"/>
      <c r="AE50" s="440"/>
      <c r="AF50" s="440"/>
      <c r="AG50" s="440"/>
      <c r="AH50" s="440"/>
      <c r="AI50" s="440"/>
      <c r="AJ50" s="440"/>
      <c r="AK50" s="440"/>
      <c r="AL50" s="440"/>
      <c r="AM50" s="440"/>
      <c r="AN50" s="440"/>
      <c r="AO50" s="440"/>
      <c r="AP50" s="440"/>
      <c r="AQ50" s="440"/>
      <c r="AR50" s="454"/>
    </row>
    <row r="51" spans="1:44">
      <c r="D51" s="443"/>
      <c r="E51" s="444"/>
      <c r="J51" s="432"/>
      <c r="AL51" s="447"/>
      <c r="AR51" s="454"/>
    </row>
    <row r="52" spans="1:44">
      <c r="E52" s="432"/>
      <c r="X52" s="449"/>
      <c r="AK52" s="455"/>
      <c r="AL52" s="447"/>
      <c r="AM52" s="449"/>
      <c r="AR52" s="454"/>
    </row>
    <row r="53" spans="1:44">
      <c r="E53" s="432"/>
      <c r="X53" s="449"/>
      <c r="AK53" s="455"/>
      <c r="AL53" s="447"/>
      <c r="AM53" s="449"/>
      <c r="AR53" s="454"/>
    </row>
    <row r="54" spans="1:44">
      <c r="K54" s="432"/>
      <c r="L54" s="440"/>
      <c r="M54" s="440"/>
      <c r="N54" s="571"/>
      <c r="O54" s="571"/>
      <c r="P54" s="571"/>
      <c r="Q54" s="571"/>
      <c r="R54" s="571"/>
      <c r="S54" s="571"/>
      <c r="T54" s="571"/>
      <c r="U54" s="571"/>
      <c r="V54" s="571"/>
      <c r="W54" s="571"/>
      <c r="X54" s="440"/>
      <c r="Y54" s="441"/>
      <c r="Z54" s="440"/>
      <c r="AA54" s="440"/>
      <c r="AB54" s="440"/>
      <c r="AC54" s="440"/>
      <c r="AD54" s="440"/>
      <c r="AE54" s="440"/>
      <c r="AF54" s="440"/>
      <c r="AG54" s="440"/>
      <c r="AH54" s="440"/>
      <c r="AI54" s="440"/>
      <c r="AJ54" s="440"/>
      <c r="AK54" s="440"/>
      <c r="AL54" s="440"/>
      <c r="AM54" s="440"/>
      <c r="AN54" s="440"/>
      <c r="AO54" s="440"/>
      <c r="AP54" s="440"/>
      <c r="AQ54" s="440"/>
    </row>
    <row r="55" spans="1:44">
      <c r="D55" s="443"/>
      <c r="E55" s="444"/>
      <c r="J55" s="432"/>
      <c r="L55" s="440"/>
      <c r="AL55" s="447"/>
    </row>
    <row r="56" spans="1:44">
      <c r="E56" s="432"/>
      <c r="L56" s="440"/>
      <c r="X56" s="449"/>
      <c r="AK56" s="449"/>
      <c r="AL56" s="447"/>
      <c r="AM56" s="449"/>
    </row>
    <row r="57" spans="1:44">
      <c r="A57" s="440"/>
      <c r="B57" s="440"/>
      <c r="C57" s="440"/>
      <c r="D57" s="440"/>
      <c r="E57" s="440"/>
      <c r="F57" s="440"/>
      <c r="G57" s="440"/>
      <c r="H57" s="440"/>
      <c r="I57" s="440"/>
      <c r="J57" s="456"/>
      <c r="K57" s="440"/>
      <c r="L57" s="440"/>
      <c r="M57" s="441"/>
      <c r="N57" s="441"/>
      <c r="O57" s="441"/>
      <c r="P57" s="441"/>
      <c r="Q57" s="441"/>
      <c r="R57" s="441"/>
      <c r="S57" s="441"/>
      <c r="T57" s="441"/>
      <c r="U57" s="441"/>
      <c r="V57" s="441"/>
      <c r="W57" s="441"/>
      <c r="X57" s="457"/>
      <c r="Y57" s="440"/>
      <c r="Z57" s="440"/>
      <c r="AB57" s="440"/>
      <c r="AC57" s="440"/>
      <c r="AD57" s="440"/>
      <c r="AE57" s="440"/>
      <c r="AF57" s="440"/>
      <c r="AG57" s="440"/>
      <c r="AH57" s="440"/>
      <c r="AI57" s="440"/>
      <c r="AJ57" s="440"/>
      <c r="AK57" s="458"/>
      <c r="AL57" s="459"/>
      <c r="AM57" s="440"/>
    </row>
    <row r="58" spans="1:44">
      <c r="A58" s="440"/>
      <c r="B58" s="440"/>
      <c r="C58" s="440"/>
      <c r="D58" s="440"/>
      <c r="E58" s="440"/>
      <c r="F58" s="440"/>
      <c r="G58" s="440"/>
      <c r="H58" s="456"/>
      <c r="I58" s="440"/>
      <c r="J58" s="456"/>
      <c r="K58" s="440"/>
      <c r="L58" s="440"/>
      <c r="M58" s="441"/>
      <c r="N58" s="441"/>
      <c r="O58" s="441"/>
      <c r="P58" s="441"/>
      <c r="Q58" s="441"/>
      <c r="R58" s="441"/>
      <c r="S58" s="441"/>
      <c r="T58" s="441"/>
      <c r="U58" s="441"/>
      <c r="V58" s="441"/>
      <c r="W58" s="441"/>
      <c r="X58" s="457"/>
      <c r="Y58" s="440"/>
      <c r="Z58" s="440"/>
      <c r="AB58" s="440"/>
      <c r="AC58" s="440"/>
      <c r="AD58" s="440"/>
      <c r="AE58" s="440"/>
      <c r="AF58" s="440"/>
      <c r="AG58" s="440"/>
      <c r="AH58" s="440"/>
      <c r="AI58" s="440"/>
      <c r="AJ58" s="440"/>
      <c r="AK58" s="458"/>
      <c r="AL58" s="459"/>
      <c r="AM58" s="440"/>
    </row>
    <row r="59" spans="1:44">
      <c r="K59" s="432"/>
      <c r="L59" s="440"/>
      <c r="M59" s="440"/>
      <c r="N59" s="440"/>
      <c r="O59" s="440"/>
      <c r="P59" s="440"/>
      <c r="Q59" s="440"/>
      <c r="R59" s="440"/>
      <c r="S59" s="440"/>
      <c r="T59" s="440"/>
      <c r="U59" s="440"/>
      <c r="V59" s="440"/>
      <c r="W59" s="440"/>
      <c r="X59" s="440"/>
      <c r="Y59" s="441"/>
      <c r="Z59" s="440"/>
      <c r="AA59" s="440"/>
      <c r="AB59" s="440"/>
      <c r="AC59" s="440"/>
      <c r="AD59" s="440"/>
      <c r="AE59" s="440"/>
      <c r="AF59" s="440"/>
      <c r="AG59" s="440"/>
      <c r="AH59" s="440"/>
      <c r="AI59" s="440"/>
      <c r="AJ59" s="440"/>
      <c r="AK59" s="440"/>
      <c r="AL59" s="440"/>
      <c r="AM59" s="440"/>
      <c r="AN59" s="440"/>
      <c r="AO59" s="440"/>
      <c r="AP59" s="440"/>
      <c r="AQ59" s="440"/>
      <c r="AR59" s="454"/>
    </row>
    <row r="60" spans="1:44">
      <c r="D60" s="443"/>
      <c r="E60" s="444"/>
      <c r="J60" s="432"/>
      <c r="AL60" s="447"/>
      <c r="AR60" s="454"/>
    </row>
    <row r="61" spans="1:44">
      <c r="E61" s="432"/>
      <c r="X61" s="449"/>
      <c r="AK61" s="455"/>
      <c r="AL61" s="447"/>
      <c r="AM61" s="449"/>
      <c r="AR61" s="454"/>
    </row>
    <row r="62" spans="1:44">
      <c r="K62" s="432"/>
      <c r="L62" s="440"/>
      <c r="M62" s="440"/>
      <c r="N62" s="571"/>
      <c r="O62" s="571"/>
      <c r="P62" s="571"/>
      <c r="Q62" s="571"/>
      <c r="R62" s="571"/>
      <c r="S62" s="571"/>
      <c r="T62" s="571"/>
      <c r="U62" s="571"/>
      <c r="V62" s="571"/>
      <c r="W62" s="571"/>
      <c r="X62" s="440"/>
      <c r="Y62" s="441"/>
      <c r="Z62" s="440"/>
      <c r="AA62" s="440"/>
      <c r="AB62" s="440"/>
      <c r="AC62" s="440"/>
      <c r="AD62" s="440"/>
      <c r="AE62" s="440"/>
      <c r="AF62" s="440"/>
      <c r="AG62" s="440"/>
      <c r="AH62" s="440"/>
      <c r="AI62" s="440"/>
      <c r="AJ62" s="440"/>
      <c r="AK62" s="440"/>
      <c r="AL62" s="440"/>
      <c r="AM62" s="440"/>
    </row>
    <row r="63" spans="1:44">
      <c r="D63" s="443"/>
      <c r="E63" s="444"/>
      <c r="J63" s="432"/>
      <c r="K63" s="460"/>
      <c r="L63" s="440"/>
      <c r="AL63" s="447"/>
    </row>
    <row r="64" spans="1:44">
      <c r="E64" s="432"/>
      <c r="L64" s="440"/>
      <c r="X64" s="449"/>
      <c r="AK64" s="449"/>
      <c r="AL64" s="447"/>
      <c r="AM64" s="449"/>
    </row>
    <row r="65" spans="1:43">
      <c r="A65" s="440"/>
      <c r="B65" s="440"/>
      <c r="C65" s="441"/>
      <c r="D65" s="441"/>
      <c r="E65" s="441"/>
      <c r="F65" s="441"/>
      <c r="G65" s="441"/>
      <c r="H65" s="441"/>
      <c r="I65" s="441"/>
      <c r="J65" s="456"/>
      <c r="K65" s="441"/>
      <c r="L65" s="440"/>
      <c r="M65" s="441"/>
      <c r="N65" s="441"/>
      <c r="O65" s="441"/>
      <c r="P65" s="441"/>
      <c r="Q65" s="441"/>
      <c r="R65" s="441"/>
      <c r="S65" s="441"/>
      <c r="T65" s="441"/>
      <c r="U65" s="441"/>
      <c r="V65" s="441"/>
      <c r="W65" s="441"/>
      <c r="X65" s="441"/>
      <c r="Y65" s="441"/>
      <c r="Z65" s="441"/>
      <c r="AB65" s="441"/>
      <c r="AE65" s="441"/>
      <c r="AF65" s="441"/>
      <c r="AG65" s="441"/>
      <c r="AH65" s="441"/>
      <c r="AI65" s="441"/>
      <c r="AJ65" s="441"/>
      <c r="AK65" s="441"/>
      <c r="AL65" s="441"/>
      <c r="AM65" s="441"/>
    </row>
    <row r="66" spans="1:43">
      <c r="A66" s="440"/>
      <c r="B66" s="440"/>
      <c r="C66" s="441"/>
      <c r="D66" s="441"/>
      <c r="E66" s="441"/>
      <c r="F66" s="441"/>
      <c r="G66" s="441"/>
      <c r="H66" s="441"/>
      <c r="I66" s="441"/>
      <c r="J66" s="456"/>
      <c r="K66" s="441"/>
      <c r="L66" s="440"/>
      <c r="M66" s="441"/>
      <c r="N66" s="441"/>
      <c r="O66" s="441"/>
      <c r="P66" s="441"/>
      <c r="Q66" s="441"/>
      <c r="R66" s="441"/>
      <c r="S66" s="441"/>
      <c r="T66" s="441"/>
      <c r="U66" s="441"/>
      <c r="V66" s="441"/>
      <c r="W66" s="441"/>
      <c r="X66" s="441"/>
      <c r="Y66" s="441"/>
      <c r="Z66" s="441"/>
      <c r="AB66" s="441"/>
      <c r="AE66" s="441"/>
      <c r="AF66" s="441"/>
      <c r="AG66" s="441"/>
      <c r="AH66" s="441"/>
      <c r="AI66" s="441"/>
      <c r="AJ66" s="441"/>
      <c r="AK66" s="441"/>
      <c r="AL66" s="441"/>
      <c r="AM66" s="441"/>
    </row>
    <row r="67" spans="1:43">
      <c r="A67" s="440"/>
      <c r="B67" s="440"/>
      <c r="C67" s="441"/>
      <c r="D67" s="441"/>
      <c r="E67" s="441"/>
      <c r="F67" s="441"/>
      <c r="G67" s="441"/>
      <c r="H67" s="441"/>
      <c r="I67" s="441"/>
      <c r="J67" s="456"/>
      <c r="K67" s="441"/>
      <c r="L67" s="440"/>
      <c r="M67" s="441"/>
      <c r="N67" s="441"/>
      <c r="O67" s="441"/>
      <c r="P67" s="441"/>
      <c r="Q67" s="441"/>
      <c r="R67" s="441"/>
      <c r="S67" s="441"/>
      <c r="T67" s="441"/>
      <c r="U67" s="441"/>
      <c r="V67" s="441"/>
      <c r="W67" s="441"/>
      <c r="X67" s="441"/>
      <c r="Y67" s="441"/>
      <c r="Z67" s="441"/>
      <c r="AB67" s="441"/>
      <c r="AE67" s="441"/>
      <c r="AF67" s="441"/>
      <c r="AG67" s="441"/>
      <c r="AH67" s="441"/>
      <c r="AI67" s="441"/>
      <c r="AJ67" s="441"/>
      <c r="AK67" s="441"/>
      <c r="AL67" s="441"/>
      <c r="AM67" s="441"/>
    </row>
    <row r="68" spans="1:43">
      <c r="K68" s="432"/>
      <c r="L68" s="440"/>
      <c r="M68" s="440"/>
      <c r="N68" s="571"/>
      <c r="O68" s="571"/>
      <c r="P68" s="571"/>
      <c r="Q68" s="571"/>
      <c r="R68" s="571"/>
      <c r="S68" s="571"/>
      <c r="T68" s="571"/>
      <c r="U68" s="571"/>
      <c r="V68" s="571"/>
      <c r="W68" s="571"/>
      <c r="X68" s="440"/>
      <c r="Y68" s="441"/>
      <c r="Z68" s="440"/>
      <c r="AA68" s="440"/>
      <c r="AB68" s="440"/>
      <c r="AC68" s="440"/>
      <c r="AD68" s="440"/>
      <c r="AE68" s="440"/>
      <c r="AF68" s="440"/>
      <c r="AG68" s="440"/>
      <c r="AH68" s="440"/>
      <c r="AI68" s="440"/>
      <c r="AJ68" s="440"/>
      <c r="AK68" s="440"/>
      <c r="AL68" s="440"/>
      <c r="AM68" s="440"/>
    </row>
    <row r="69" spans="1:43">
      <c r="D69" s="443"/>
      <c r="E69" s="444"/>
      <c r="J69" s="432"/>
      <c r="K69" s="460"/>
      <c r="L69" s="440"/>
      <c r="AL69" s="447"/>
    </row>
    <row r="70" spans="1:43">
      <c r="E70" s="432"/>
      <c r="L70" s="440"/>
      <c r="X70" s="449"/>
      <c r="AK70" s="449"/>
      <c r="AL70" s="447"/>
      <c r="AM70" s="449"/>
    </row>
    <row r="71" spans="1:43">
      <c r="A71" s="440"/>
      <c r="B71" s="440"/>
      <c r="C71" s="441"/>
      <c r="D71" s="441"/>
      <c r="E71" s="441"/>
      <c r="F71" s="441"/>
      <c r="G71" s="441"/>
      <c r="H71" s="441"/>
      <c r="I71" s="441"/>
      <c r="J71" s="456"/>
      <c r="K71" s="441"/>
      <c r="L71" s="440"/>
      <c r="M71" s="441"/>
      <c r="N71" s="441"/>
      <c r="O71" s="441"/>
      <c r="P71" s="441"/>
      <c r="Q71" s="441"/>
      <c r="R71" s="441"/>
      <c r="S71" s="441"/>
      <c r="T71" s="441"/>
      <c r="U71" s="441"/>
      <c r="V71" s="441"/>
      <c r="W71" s="441"/>
      <c r="X71" s="441"/>
      <c r="Y71" s="441"/>
      <c r="Z71" s="441"/>
      <c r="AB71" s="441"/>
      <c r="AE71" s="441"/>
      <c r="AF71" s="441"/>
      <c r="AG71" s="441"/>
      <c r="AH71" s="441"/>
      <c r="AI71" s="441"/>
      <c r="AJ71" s="441"/>
      <c r="AK71" s="441"/>
      <c r="AL71" s="441"/>
      <c r="AM71" s="441"/>
    </row>
    <row r="72" spans="1:43">
      <c r="A72" s="440"/>
      <c r="B72" s="440"/>
      <c r="C72" s="441"/>
      <c r="D72" s="441"/>
      <c r="E72" s="441"/>
      <c r="F72" s="441"/>
      <c r="G72" s="441"/>
      <c r="H72" s="441"/>
      <c r="I72" s="441"/>
      <c r="J72" s="456"/>
      <c r="K72" s="441"/>
      <c r="L72" s="440"/>
      <c r="M72" s="441"/>
      <c r="N72" s="441"/>
      <c r="O72" s="441"/>
      <c r="P72" s="441"/>
      <c r="Q72" s="441"/>
      <c r="R72" s="441"/>
      <c r="S72" s="441"/>
      <c r="T72" s="441"/>
      <c r="U72" s="441"/>
      <c r="V72" s="441"/>
      <c r="W72" s="441"/>
      <c r="X72" s="441"/>
      <c r="Y72" s="441"/>
      <c r="Z72" s="441"/>
      <c r="AB72" s="441"/>
      <c r="AE72" s="441"/>
      <c r="AF72" s="441"/>
      <c r="AG72" s="441"/>
      <c r="AH72" s="441"/>
      <c r="AI72" s="441"/>
      <c r="AJ72" s="441"/>
      <c r="AK72" s="441"/>
      <c r="AL72" s="441"/>
      <c r="AM72" s="441"/>
    </row>
    <row r="75" spans="1:43">
      <c r="K75" s="432"/>
      <c r="L75" s="440"/>
      <c r="M75" s="440"/>
      <c r="N75" s="571"/>
      <c r="O75" s="571"/>
      <c r="P75" s="571"/>
      <c r="Q75" s="571"/>
      <c r="R75" s="571"/>
      <c r="S75" s="571"/>
      <c r="T75" s="571"/>
      <c r="U75" s="571"/>
      <c r="V75" s="571"/>
      <c r="W75" s="571"/>
      <c r="X75" s="440"/>
      <c r="Y75" s="441"/>
      <c r="Z75" s="440"/>
      <c r="AA75" s="440"/>
      <c r="AB75" s="440"/>
      <c r="AC75" s="440"/>
      <c r="AD75" s="440"/>
      <c r="AE75" s="440"/>
      <c r="AF75" s="440"/>
      <c r="AG75" s="440"/>
      <c r="AH75" s="440"/>
      <c r="AI75" s="440"/>
      <c r="AJ75" s="440"/>
      <c r="AK75" s="440"/>
      <c r="AL75" s="440"/>
      <c r="AM75" s="440"/>
      <c r="AN75" s="440"/>
      <c r="AO75" s="440"/>
      <c r="AP75" s="440"/>
      <c r="AQ75" s="440"/>
    </row>
    <row r="76" spans="1:43">
      <c r="D76" s="443"/>
      <c r="E76" s="444"/>
      <c r="J76" s="432"/>
      <c r="L76" s="440"/>
      <c r="AL76" s="447"/>
    </row>
    <row r="77" spans="1:43">
      <c r="E77" s="432"/>
      <c r="L77" s="440"/>
      <c r="X77" s="449"/>
      <c r="AK77" s="449"/>
      <c r="AL77" s="447"/>
      <c r="AM77" s="449"/>
    </row>
    <row r="78" spans="1:43">
      <c r="A78" s="440"/>
      <c r="B78" s="440"/>
      <c r="C78" s="440"/>
      <c r="D78" s="440"/>
      <c r="E78" s="440"/>
      <c r="F78" s="440"/>
      <c r="G78" s="440"/>
      <c r="H78" s="440"/>
      <c r="I78" s="440"/>
      <c r="J78" s="456"/>
      <c r="K78" s="440"/>
      <c r="L78" s="440"/>
      <c r="M78" s="441"/>
      <c r="N78" s="441"/>
      <c r="O78" s="441"/>
      <c r="P78" s="441"/>
      <c r="Q78" s="441"/>
      <c r="R78" s="441"/>
      <c r="S78" s="441"/>
      <c r="T78" s="441"/>
      <c r="U78" s="441"/>
      <c r="V78" s="441"/>
      <c r="W78" s="441"/>
      <c r="X78" s="457"/>
      <c r="Y78" s="440"/>
      <c r="Z78" s="440"/>
      <c r="AB78" s="440"/>
      <c r="AC78" s="440"/>
      <c r="AD78" s="440"/>
      <c r="AE78" s="440"/>
      <c r="AF78" s="440"/>
      <c r="AG78" s="440"/>
      <c r="AH78" s="440"/>
      <c r="AI78" s="440"/>
      <c r="AJ78" s="440"/>
      <c r="AK78" s="458"/>
      <c r="AL78" s="459"/>
      <c r="AM78" s="440"/>
    </row>
    <row r="79" spans="1:43">
      <c r="A79" s="440"/>
      <c r="B79" s="440"/>
      <c r="C79" s="440"/>
      <c r="D79" s="440"/>
      <c r="E79" s="440"/>
      <c r="F79" s="440"/>
      <c r="G79" s="440"/>
      <c r="H79" s="456"/>
      <c r="I79" s="440"/>
      <c r="J79" s="456"/>
      <c r="K79" s="440"/>
      <c r="L79" s="440"/>
      <c r="M79" s="441"/>
      <c r="N79" s="441"/>
      <c r="O79" s="441"/>
      <c r="P79" s="441"/>
      <c r="Q79" s="441"/>
      <c r="R79" s="441"/>
      <c r="S79" s="441"/>
      <c r="T79" s="441"/>
      <c r="U79" s="441"/>
      <c r="V79" s="441"/>
      <c r="W79" s="441"/>
      <c r="X79" s="457"/>
      <c r="Y79" s="440"/>
      <c r="Z79" s="440"/>
      <c r="AB79" s="440"/>
      <c r="AC79" s="440"/>
      <c r="AD79" s="440"/>
      <c r="AE79" s="440"/>
      <c r="AF79" s="440"/>
      <c r="AG79" s="440"/>
      <c r="AH79" s="440"/>
      <c r="AI79" s="440"/>
      <c r="AJ79" s="440"/>
      <c r="AK79" s="458"/>
      <c r="AL79" s="459"/>
      <c r="AM79" s="440"/>
    </row>
    <row r="80" spans="1:43">
      <c r="A80" s="440"/>
      <c r="B80" s="440"/>
      <c r="C80" s="440"/>
      <c r="D80" s="440"/>
      <c r="E80" s="440"/>
      <c r="F80" s="440"/>
      <c r="G80" s="440"/>
      <c r="H80" s="456"/>
      <c r="I80" s="440"/>
      <c r="J80" s="456"/>
      <c r="K80" s="440"/>
      <c r="L80" s="440"/>
      <c r="M80" s="441"/>
      <c r="N80" s="441"/>
      <c r="O80" s="441"/>
      <c r="P80" s="441"/>
      <c r="Q80" s="441"/>
      <c r="R80" s="441"/>
      <c r="S80" s="441"/>
      <c r="T80" s="441"/>
      <c r="U80" s="441"/>
      <c r="V80" s="441"/>
      <c r="W80" s="441"/>
      <c r="X80" s="457"/>
      <c r="Y80" s="440"/>
      <c r="Z80" s="440"/>
      <c r="AB80" s="440"/>
      <c r="AC80" s="440"/>
      <c r="AD80" s="440"/>
      <c r="AE80" s="440"/>
      <c r="AF80" s="440"/>
      <c r="AG80" s="440"/>
      <c r="AH80" s="440"/>
      <c r="AI80" s="440"/>
      <c r="AJ80" s="440"/>
      <c r="AK80" s="458"/>
      <c r="AL80" s="459"/>
      <c r="AM80" s="440"/>
    </row>
    <row r="85" spans="1:44">
      <c r="K85" s="432"/>
      <c r="L85" s="440"/>
      <c r="M85" s="440"/>
      <c r="N85" s="571"/>
      <c r="O85" s="571"/>
      <c r="P85" s="571"/>
      <c r="Q85" s="571"/>
      <c r="R85" s="571"/>
      <c r="S85" s="571"/>
      <c r="T85" s="571"/>
      <c r="U85" s="571"/>
      <c r="V85" s="571"/>
      <c r="W85" s="571"/>
      <c r="X85" s="440"/>
      <c r="Y85" s="441"/>
      <c r="Z85" s="440"/>
      <c r="AA85" s="440"/>
      <c r="AB85" s="440"/>
      <c r="AC85" s="440"/>
      <c r="AD85" s="440"/>
      <c r="AE85" s="440"/>
      <c r="AF85" s="440"/>
      <c r="AG85" s="440"/>
      <c r="AH85" s="440"/>
      <c r="AI85" s="440"/>
      <c r="AJ85" s="440"/>
      <c r="AK85" s="440"/>
      <c r="AL85" s="440"/>
      <c r="AM85" s="440"/>
    </row>
    <row r="86" spans="1:44">
      <c r="D86" s="443"/>
      <c r="E86" s="444"/>
      <c r="J86" s="432"/>
      <c r="K86" s="460"/>
      <c r="L86" s="440"/>
      <c r="AL86" s="447"/>
    </row>
    <row r="87" spans="1:44">
      <c r="E87" s="432"/>
      <c r="L87" s="440"/>
      <c r="X87" s="449"/>
      <c r="AK87" s="449"/>
      <c r="AL87" s="447"/>
      <c r="AM87" s="449"/>
    </row>
    <row r="88" spans="1:44">
      <c r="A88" s="440"/>
      <c r="B88" s="440"/>
      <c r="C88" s="441"/>
      <c r="D88" s="441"/>
      <c r="E88" s="441"/>
      <c r="F88" s="441"/>
      <c r="G88" s="441"/>
      <c r="H88" s="441"/>
      <c r="I88" s="441"/>
      <c r="J88" s="456"/>
      <c r="K88" s="441"/>
      <c r="L88" s="440"/>
      <c r="M88" s="441"/>
      <c r="N88" s="441"/>
      <c r="O88" s="441"/>
      <c r="P88" s="441"/>
      <c r="Q88" s="441"/>
      <c r="R88" s="441"/>
      <c r="S88" s="441"/>
      <c r="T88" s="441"/>
      <c r="U88" s="441"/>
      <c r="V88" s="441"/>
      <c r="W88" s="441"/>
      <c r="X88" s="441"/>
      <c r="Y88" s="441"/>
      <c r="Z88" s="441"/>
      <c r="AB88" s="441"/>
      <c r="AE88" s="441"/>
      <c r="AF88" s="441"/>
      <c r="AG88" s="441"/>
      <c r="AH88" s="441"/>
      <c r="AI88" s="441"/>
      <c r="AJ88" s="441"/>
      <c r="AK88" s="441"/>
      <c r="AL88" s="441"/>
      <c r="AM88" s="441"/>
    </row>
    <row r="89" spans="1:44">
      <c r="A89" s="440"/>
      <c r="B89" s="440"/>
      <c r="C89" s="441"/>
      <c r="D89" s="441"/>
      <c r="E89" s="441"/>
      <c r="F89" s="441"/>
      <c r="G89" s="441"/>
      <c r="H89" s="441"/>
      <c r="I89" s="441"/>
      <c r="J89" s="456"/>
      <c r="K89" s="441"/>
      <c r="L89" s="440"/>
      <c r="M89" s="441"/>
      <c r="N89" s="441"/>
      <c r="O89" s="441"/>
      <c r="P89" s="441"/>
      <c r="Q89" s="441"/>
      <c r="R89" s="441"/>
      <c r="S89" s="441"/>
      <c r="T89" s="441"/>
      <c r="U89" s="441"/>
      <c r="V89" s="441"/>
      <c r="W89" s="441"/>
      <c r="X89" s="441"/>
      <c r="Y89" s="441"/>
      <c r="Z89" s="441"/>
      <c r="AB89" s="441"/>
      <c r="AE89" s="441"/>
      <c r="AF89" s="441"/>
      <c r="AG89" s="441"/>
      <c r="AH89" s="441"/>
      <c r="AI89" s="441"/>
      <c r="AJ89" s="441"/>
      <c r="AK89" s="441"/>
      <c r="AL89" s="441"/>
      <c r="AM89" s="441"/>
    </row>
    <row r="90" spans="1:44">
      <c r="K90" s="432"/>
    </row>
    <row r="91" spans="1:44">
      <c r="D91" s="443"/>
      <c r="E91" s="444"/>
      <c r="H91" s="453"/>
      <c r="J91" s="432"/>
      <c r="AL91" s="447"/>
    </row>
    <row r="92" spans="1:44">
      <c r="E92" s="432"/>
      <c r="H92" s="453"/>
      <c r="X92" s="449"/>
      <c r="AK92" s="449"/>
      <c r="AL92" s="447"/>
      <c r="AM92" s="449"/>
    </row>
    <row r="93" spans="1:44">
      <c r="K93" s="432"/>
    </row>
    <row r="94" spans="1:44">
      <c r="D94" s="443"/>
      <c r="E94" s="444"/>
      <c r="H94" s="453"/>
      <c r="J94" s="432"/>
      <c r="AL94" s="447"/>
    </row>
    <row r="95" spans="1:44">
      <c r="E95" s="432"/>
      <c r="H95" s="453"/>
      <c r="X95" s="449"/>
      <c r="AK95" s="449"/>
      <c r="AL95" s="447"/>
      <c r="AM95" s="449"/>
    </row>
    <row r="96" spans="1:44">
      <c r="L96" s="440"/>
      <c r="M96" s="440"/>
      <c r="N96" s="571"/>
      <c r="O96" s="571"/>
      <c r="P96" s="571"/>
      <c r="Q96" s="571"/>
      <c r="R96" s="571"/>
      <c r="S96" s="571"/>
      <c r="T96" s="571"/>
      <c r="U96" s="571"/>
      <c r="V96" s="571"/>
      <c r="W96" s="571"/>
      <c r="X96" s="440"/>
      <c r="Y96" s="441"/>
      <c r="Z96" s="440"/>
      <c r="AA96" s="440"/>
      <c r="AB96" s="440"/>
      <c r="AC96" s="440"/>
      <c r="AD96" s="440"/>
      <c r="AE96" s="440"/>
      <c r="AF96" s="440"/>
      <c r="AG96" s="440"/>
      <c r="AH96" s="440"/>
      <c r="AI96" s="440"/>
      <c r="AJ96" s="440"/>
      <c r="AK96" s="440"/>
      <c r="AL96" s="440"/>
      <c r="AM96" s="440"/>
      <c r="AN96" s="440"/>
      <c r="AO96" s="440"/>
      <c r="AP96" s="440"/>
      <c r="AQ96" s="440"/>
      <c r="AR96" s="454"/>
    </row>
    <row r="97" spans="4:44">
      <c r="D97" s="443"/>
      <c r="E97" s="444"/>
      <c r="J97" s="432"/>
      <c r="AL97" s="447"/>
      <c r="AR97" s="454"/>
    </row>
    <row r="98" spans="4:44">
      <c r="X98" s="449"/>
      <c r="AK98" s="449"/>
      <c r="AL98" s="447"/>
      <c r="AM98" s="449"/>
      <c r="AR98" s="454"/>
    </row>
    <row r="99" spans="4:44">
      <c r="L99" s="440"/>
      <c r="M99" s="440"/>
      <c r="N99" s="571"/>
      <c r="O99" s="571"/>
      <c r="P99" s="571"/>
      <c r="Q99" s="571"/>
      <c r="R99" s="571"/>
      <c r="S99" s="571"/>
      <c r="T99" s="571"/>
      <c r="U99" s="571"/>
      <c r="V99" s="571"/>
      <c r="W99" s="571"/>
      <c r="X99" s="440"/>
      <c r="Y99" s="441"/>
      <c r="Z99" s="440"/>
      <c r="AA99" s="440"/>
      <c r="AB99" s="440"/>
      <c r="AC99" s="440"/>
      <c r="AD99" s="440"/>
      <c r="AE99" s="440"/>
      <c r="AF99" s="440"/>
      <c r="AG99" s="440"/>
      <c r="AH99" s="440"/>
      <c r="AI99" s="440"/>
      <c r="AJ99" s="440"/>
      <c r="AK99" s="440"/>
      <c r="AL99" s="440"/>
      <c r="AM99" s="440"/>
      <c r="AN99" s="440"/>
      <c r="AO99" s="440"/>
      <c r="AP99" s="440"/>
      <c r="AQ99" s="440"/>
      <c r="AR99" s="454"/>
    </row>
    <row r="100" spans="4:44">
      <c r="D100" s="443"/>
      <c r="E100" s="444"/>
      <c r="J100" s="432"/>
      <c r="AL100" s="447"/>
      <c r="AR100" s="454"/>
    </row>
    <row r="101" spans="4:44">
      <c r="X101" s="449"/>
      <c r="AK101" s="449"/>
      <c r="AL101" s="447"/>
      <c r="AM101" s="449"/>
      <c r="AR101" s="454"/>
    </row>
    <row r="111" spans="4:44">
      <c r="K111" s="432"/>
      <c r="L111" s="440"/>
      <c r="M111" s="440"/>
      <c r="N111" s="571"/>
      <c r="O111" s="571"/>
      <c r="P111" s="571"/>
      <c r="Q111" s="571"/>
      <c r="R111" s="571"/>
      <c r="S111" s="571"/>
      <c r="T111" s="571"/>
      <c r="U111" s="571"/>
      <c r="V111" s="571"/>
      <c r="W111" s="571"/>
      <c r="X111" s="440"/>
      <c r="Y111" s="441"/>
      <c r="Z111" s="440"/>
      <c r="AA111" s="440"/>
      <c r="AB111" s="440"/>
      <c r="AC111" s="440"/>
      <c r="AD111" s="440"/>
      <c r="AE111" s="440"/>
      <c r="AF111" s="440"/>
      <c r="AG111" s="440"/>
      <c r="AH111" s="440"/>
      <c r="AI111" s="440"/>
      <c r="AJ111" s="440"/>
      <c r="AK111" s="440"/>
      <c r="AL111" s="440"/>
      <c r="AM111" s="440"/>
    </row>
    <row r="112" spans="4:44">
      <c r="D112" s="443"/>
      <c r="E112" s="444"/>
      <c r="J112" s="432"/>
      <c r="K112" s="460"/>
      <c r="L112" s="440"/>
      <c r="AL112" s="447"/>
    </row>
    <row r="113" spans="1:43">
      <c r="E113" s="432"/>
      <c r="L113" s="440"/>
      <c r="X113" s="449"/>
      <c r="AK113" s="449"/>
      <c r="AL113" s="447"/>
      <c r="AM113" s="449"/>
    </row>
    <row r="114" spans="1:43">
      <c r="A114" s="440"/>
      <c r="B114" s="440"/>
      <c r="C114" s="441"/>
      <c r="D114" s="441"/>
      <c r="E114" s="441"/>
      <c r="F114" s="441"/>
      <c r="G114" s="441"/>
      <c r="H114" s="441"/>
      <c r="I114" s="441"/>
      <c r="J114" s="456"/>
      <c r="K114" s="441"/>
      <c r="L114" s="440"/>
      <c r="M114" s="441"/>
      <c r="N114" s="441"/>
      <c r="O114" s="441"/>
      <c r="P114" s="441"/>
      <c r="Q114" s="441"/>
      <c r="R114" s="441"/>
      <c r="S114" s="441"/>
      <c r="T114" s="441"/>
      <c r="U114" s="441"/>
      <c r="V114" s="441"/>
      <c r="W114" s="441"/>
      <c r="X114" s="441"/>
      <c r="Y114" s="441"/>
      <c r="Z114" s="441"/>
      <c r="AB114" s="441"/>
      <c r="AE114" s="441"/>
      <c r="AF114" s="441"/>
      <c r="AG114" s="441"/>
      <c r="AH114" s="441"/>
      <c r="AI114" s="441"/>
      <c r="AJ114" s="441"/>
      <c r="AK114" s="441"/>
      <c r="AL114" s="441"/>
      <c r="AM114" s="441"/>
    </row>
    <row r="117" spans="1:43">
      <c r="K117" s="432"/>
      <c r="L117" s="440"/>
      <c r="M117" s="440"/>
      <c r="N117" s="571"/>
      <c r="O117" s="571"/>
      <c r="P117" s="571"/>
      <c r="Q117" s="571"/>
      <c r="R117" s="571"/>
      <c r="S117" s="571"/>
      <c r="T117" s="571"/>
      <c r="U117" s="571"/>
      <c r="V117" s="571"/>
      <c r="W117" s="571"/>
      <c r="X117" s="440"/>
      <c r="Y117" s="441"/>
      <c r="Z117" s="440"/>
      <c r="AA117" s="440"/>
      <c r="AB117" s="440"/>
      <c r="AC117" s="440"/>
      <c r="AD117" s="440"/>
      <c r="AE117" s="440"/>
      <c r="AF117" s="440"/>
      <c r="AG117" s="440"/>
      <c r="AH117" s="440"/>
      <c r="AI117" s="440"/>
      <c r="AJ117" s="440"/>
      <c r="AK117" s="440"/>
      <c r="AL117" s="440"/>
      <c r="AM117" s="440"/>
      <c r="AN117" s="440"/>
      <c r="AO117" s="440"/>
      <c r="AP117" s="440"/>
      <c r="AQ117" s="440"/>
    </row>
    <row r="118" spans="1:43">
      <c r="D118" s="443"/>
      <c r="E118" s="444"/>
      <c r="J118" s="432"/>
      <c r="L118" s="440"/>
      <c r="AL118" s="447"/>
    </row>
    <row r="119" spans="1:43">
      <c r="E119" s="432"/>
      <c r="L119" s="440"/>
      <c r="X119" s="449"/>
      <c r="AK119" s="449"/>
      <c r="AL119" s="447"/>
      <c r="AM119" s="449"/>
    </row>
    <row r="120" spans="1:43">
      <c r="A120" s="440"/>
      <c r="B120" s="440"/>
      <c r="C120" s="440"/>
      <c r="D120" s="440"/>
      <c r="E120" s="440"/>
      <c r="F120" s="440"/>
      <c r="G120" s="440"/>
      <c r="H120" s="440"/>
      <c r="I120" s="440"/>
      <c r="J120" s="456"/>
      <c r="K120" s="440"/>
      <c r="L120" s="440"/>
      <c r="M120" s="441"/>
      <c r="N120" s="441"/>
      <c r="O120" s="441"/>
      <c r="P120" s="441"/>
      <c r="Q120" s="441"/>
      <c r="R120" s="441"/>
      <c r="S120" s="441"/>
      <c r="T120" s="441"/>
      <c r="U120" s="441"/>
      <c r="V120" s="441"/>
      <c r="W120" s="441"/>
      <c r="X120" s="457"/>
      <c r="Y120" s="440"/>
      <c r="Z120" s="440"/>
      <c r="AB120" s="440"/>
      <c r="AC120" s="440"/>
      <c r="AD120" s="440"/>
      <c r="AE120" s="440"/>
      <c r="AF120" s="440"/>
      <c r="AG120" s="440"/>
      <c r="AH120" s="440"/>
      <c r="AI120" s="440"/>
      <c r="AJ120" s="440"/>
      <c r="AK120" s="458"/>
      <c r="AL120" s="459"/>
      <c r="AM120" s="440"/>
    </row>
    <row r="121" spans="1:43">
      <c r="A121" s="440"/>
      <c r="B121" s="440"/>
      <c r="C121" s="440"/>
      <c r="D121" s="440"/>
      <c r="E121" s="440"/>
      <c r="F121" s="440"/>
      <c r="G121" s="440"/>
      <c r="H121" s="456"/>
      <c r="I121" s="440"/>
      <c r="J121" s="456"/>
      <c r="K121" s="440"/>
      <c r="L121" s="440"/>
      <c r="M121" s="441"/>
      <c r="N121" s="441"/>
      <c r="O121" s="441"/>
      <c r="P121" s="441"/>
      <c r="Q121" s="441"/>
      <c r="R121" s="441"/>
      <c r="S121" s="441"/>
      <c r="T121" s="441"/>
      <c r="U121" s="441"/>
      <c r="V121" s="441"/>
      <c r="W121" s="441"/>
      <c r="X121" s="457"/>
      <c r="Y121" s="440"/>
      <c r="Z121" s="440"/>
      <c r="AB121" s="440"/>
      <c r="AC121" s="440"/>
      <c r="AD121" s="440"/>
      <c r="AE121" s="440"/>
      <c r="AF121" s="440"/>
      <c r="AG121" s="440"/>
      <c r="AH121" s="440"/>
      <c r="AI121" s="440"/>
      <c r="AJ121" s="440"/>
      <c r="AK121" s="458"/>
      <c r="AL121" s="459"/>
      <c r="AM121" s="440"/>
    </row>
    <row r="122" spans="1:43">
      <c r="A122" s="440"/>
      <c r="B122" s="440"/>
      <c r="C122" s="440"/>
      <c r="D122" s="440"/>
      <c r="E122" s="440"/>
      <c r="F122" s="440"/>
      <c r="G122" s="440"/>
      <c r="H122" s="456"/>
      <c r="I122" s="440"/>
      <c r="J122" s="456"/>
      <c r="K122" s="440"/>
      <c r="L122" s="440"/>
      <c r="M122" s="441"/>
      <c r="N122" s="441"/>
      <c r="O122" s="441"/>
      <c r="P122" s="441"/>
      <c r="Q122" s="441"/>
      <c r="R122" s="441"/>
      <c r="S122" s="441"/>
      <c r="T122" s="441"/>
      <c r="U122" s="441"/>
      <c r="V122" s="441"/>
      <c r="W122" s="441"/>
      <c r="X122" s="457"/>
      <c r="Y122" s="440"/>
      <c r="Z122" s="440"/>
      <c r="AB122" s="440"/>
      <c r="AC122" s="440"/>
      <c r="AD122" s="440"/>
      <c r="AE122" s="440"/>
      <c r="AF122" s="440"/>
      <c r="AG122" s="440"/>
      <c r="AH122" s="440"/>
      <c r="AI122" s="440"/>
      <c r="AJ122" s="440"/>
      <c r="AK122" s="458"/>
      <c r="AL122" s="459"/>
      <c r="AM122" s="440"/>
    </row>
    <row r="123" spans="1:43">
      <c r="K123" s="432"/>
      <c r="L123" s="440"/>
      <c r="M123" s="440"/>
      <c r="N123" s="571"/>
      <c r="O123" s="571"/>
      <c r="P123" s="571"/>
      <c r="Q123" s="571"/>
      <c r="R123" s="571"/>
      <c r="S123" s="571"/>
      <c r="T123" s="571"/>
      <c r="U123" s="571"/>
      <c r="V123" s="571"/>
      <c r="W123" s="571"/>
      <c r="X123" s="440"/>
      <c r="Y123" s="441"/>
      <c r="Z123" s="440"/>
      <c r="AA123" s="440"/>
      <c r="AB123" s="440"/>
      <c r="AC123" s="440"/>
      <c r="AD123" s="440"/>
      <c r="AE123" s="440"/>
      <c r="AF123" s="440"/>
      <c r="AG123" s="440"/>
      <c r="AH123" s="440"/>
      <c r="AI123" s="440"/>
      <c r="AJ123" s="440"/>
      <c r="AK123" s="440"/>
      <c r="AL123" s="440"/>
      <c r="AM123" s="440"/>
    </row>
    <row r="124" spans="1:43">
      <c r="D124" s="443"/>
      <c r="E124" s="444"/>
      <c r="J124" s="432"/>
      <c r="K124" s="460"/>
      <c r="L124" s="440"/>
      <c r="AL124" s="447"/>
    </row>
    <row r="125" spans="1:43">
      <c r="E125" s="432"/>
      <c r="L125" s="440"/>
      <c r="X125" s="449"/>
      <c r="AK125" s="449"/>
      <c r="AL125" s="447"/>
      <c r="AM125" s="449"/>
    </row>
    <row r="126" spans="1:43">
      <c r="A126" s="440"/>
      <c r="B126" s="440"/>
      <c r="C126" s="441"/>
      <c r="D126" s="441"/>
      <c r="E126" s="441"/>
      <c r="F126" s="441"/>
      <c r="G126" s="441"/>
      <c r="H126" s="441"/>
      <c r="I126" s="441"/>
      <c r="J126" s="456"/>
      <c r="K126" s="441"/>
      <c r="L126" s="440"/>
      <c r="M126" s="441"/>
      <c r="N126" s="441"/>
      <c r="O126" s="441"/>
      <c r="P126" s="441"/>
      <c r="Q126" s="441"/>
      <c r="R126" s="441"/>
      <c r="S126" s="441"/>
      <c r="T126" s="441"/>
      <c r="U126" s="441"/>
      <c r="V126" s="441"/>
      <c r="W126" s="441"/>
      <c r="X126" s="441"/>
      <c r="Y126" s="441"/>
      <c r="Z126" s="441"/>
      <c r="AB126" s="441"/>
      <c r="AE126" s="441"/>
      <c r="AF126" s="441"/>
      <c r="AG126" s="441"/>
      <c r="AH126" s="441"/>
      <c r="AI126" s="441"/>
      <c r="AJ126" s="441"/>
      <c r="AK126" s="441"/>
      <c r="AL126" s="441"/>
      <c r="AM126" s="441"/>
    </row>
    <row r="129" spans="1:43">
      <c r="K129" s="432"/>
      <c r="L129" s="440"/>
      <c r="M129" s="440"/>
      <c r="N129" s="571"/>
      <c r="O129" s="571"/>
      <c r="P129" s="571"/>
      <c r="Q129" s="571"/>
      <c r="R129" s="571"/>
      <c r="S129" s="571"/>
      <c r="T129" s="571"/>
      <c r="U129" s="571"/>
      <c r="V129" s="571"/>
      <c r="W129" s="571"/>
      <c r="X129" s="440"/>
      <c r="Y129" s="441"/>
      <c r="Z129" s="440"/>
      <c r="AA129" s="440"/>
      <c r="AB129" s="440"/>
      <c r="AC129" s="440"/>
      <c r="AD129" s="440"/>
      <c r="AE129" s="440"/>
      <c r="AF129" s="440"/>
      <c r="AG129" s="440"/>
      <c r="AH129" s="440"/>
      <c r="AI129" s="440"/>
      <c r="AJ129" s="440"/>
      <c r="AK129" s="440"/>
      <c r="AL129" s="440"/>
      <c r="AM129" s="440"/>
      <c r="AN129" s="440"/>
      <c r="AO129" s="440"/>
      <c r="AP129" s="440"/>
      <c r="AQ129" s="440"/>
    </row>
    <row r="130" spans="1:43">
      <c r="D130" s="443"/>
      <c r="E130" s="444"/>
      <c r="J130" s="432"/>
      <c r="L130" s="440"/>
      <c r="AL130" s="447"/>
    </row>
    <row r="131" spans="1:43">
      <c r="E131" s="432"/>
      <c r="L131" s="440"/>
      <c r="X131" s="449"/>
      <c r="AK131" s="449"/>
      <c r="AL131" s="450"/>
      <c r="AM131" s="449"/>
    </row>
    <row r="132" spans="1:43">
      <c r="E132" s="432"/>
      <c r="L132" s="440"/>
      <c r="X132" s="449"/>
      <c r="AK132" s="449"/>
      <c r="AL132" s="447"/>
      <c r="AM132" s="449"/>
    </row>
    <row r="133" spans="1:43">
      <c r="K133" s="432"/>
      <c r="L133" s="440"/>
      <c r="M133" s="440"/>
      <c r="N133" s="571"/>
      <c r="O133" s="571"/>
      <c r="P133" s="571"/>
      <c r="Q133" s="571"/>
      <c r="R133" s="571"/>
      <c r="S133" s="571"/>
      <c r="T133" s="571"/>
      <c r="U133" s="571"/>
      <c r="V133" s="571"/>
      <c r="W133" s="571"/>
      <c r="X133" s="440"/>
      <c r="Y133" s="441"/>
      <c r="Z133" s="440"/>
      <c r="AA133" s="440"/>
      <c r="AB133" s="440"/>
      <c r="AC133" s="440"/>
      <c r="AD133" s="440"/>
      <c r="AE133" s="440"/>
      <c r="AF133" s="440"/>
      <c r="AG133" s="440"/>
      <c r="AH133" s="440"/>
      <c r="AI133" s="440"/>
      <c r="AJ133" s="440"/>
      <c r="AK133" s="440"/>
      <c r="AL133" s="440"/>
      <c r="AM133" s="440"/>
    </row>
    <row r="134" spans="1:43">
      <c r="D134" s="443"/>
      <c r="E134" s="444"/>
      <c r="J134" s="432"/>
      <c r="K134" s="460"/>
      <c r="L134" s="440"/>
      <c r="AL134" s="447"/>
    </row>
    <row r="135" spans="1:43">
      <c r="E135" s="432"/>
      <c r="L135" s="440"/>
      <c r="X135" s="449"/>
      <c r="AK135" s="449"/>
      <c r="AL135" s="447"/>
      <c r="AM135" s="449"/>
    </row>
    <row r="136" spans="1:43">
      <c r="A136" s="440"/>
      <c r="B136" s="440"/>
      <c r="C136" s="441"/>
      <c r="D136" s="441"/>
      <c r="E136" s="441"/>
      <c r="F136" s="441"/>
      <c r="G136" s="441"/>
      <c r="H136" s="441"/>
      <c r="I136" s="441"/>
      <c r="J136" s="456"/>
      <c r="K136" s="441"/>
      <c r="L136" s="440"/>
      <c r="M136" s="441"/>
      <c r="N136" s="441"/>
      <c r="O136" s="441"/>
      <c r="P136" s="441"/>
      <c r="Q136" s="441"/>
      <c r="R136" s="441"/>
      <c r="S136" s="441"/>
      <c r="T136" s="441"/>
      <c r="U136" s="441"/>
      <c r="V136" s="441"/>
      <c r="W136" s="441"/>
      <c r="X136" s="441"/>
      <c r="Y136" s="441"/>
      <c r="Z136" s="441"/>
      <c r="AB136" s="441"/>
      <c r="AE136" s="441"/>
      <c r="AF136" s="441"/>
      <c r="AG136" s="441"/>
      <c r="AH136" s="441"/>
      <c r="AI136" s="441"/>
      <c r="AJ136" s="441"/>
      <c r="AK136" s="441"/>
      <c r="AL136" s="441"/>
      <c r="AM136" s="441"/>
    </row>
    <row r="138" spans="1:43">
      <c r="K138" s="432"/>
      <c r="L138" s="440"/>
      <c r="M138" s="440"/>
      <c r="N138" s="571"/>
      <c r="O138" s="571"/>
      <c r="P138" s="571"/>
      <c r="Q138" s="571"/>
      <c r="R138" s="571"/>
      <c r="S138" s="571"/>
      <c r="T138" s="571"/>
      <c r="U138" s="571"/>
      <c r="V138" s="571"/>
      <c r="W138" s="571"/>
      <c r="X138" s="440"/>
      <c r="Y138" s="441"/>
      <c r="Z138" s="440"/>
      <c r="AA138" s="440"/>
      <c r="AB138" s="440"/>
      <c r="AC138" s="440"/>
      <c r="AD138" s="440"/>
      <c r="AE138" s="440"/>
      <c r="AF138" s="440"/>
      <c r="AG138" s="440"/>
      <c r="AH138" s="440"/>
      <c r="AI138" s="440"/>
      <c r="AJ138" s="440"/>
      <c r="AK138" s="440"/>
      <c r="AL138" s="440"/>
      <c r="AM138" s="440"/>
    </row>
    <row r="139" spans="1:43">
      <c r="D139" s="443"/>
      <c r="E139" s="444"/>
      <c r="J139" s="432"/>
      <c r="K139" s="460"/>
      <c r="L139" s="440"/>
      <c r="AL139" s="447"/>
    </row>
    <row r="140" spans="1:43">
      <c r="E140" s="432"/>
      <c r="L140" s="440"/>
      <c r="X140" s="449"/>
      <c r="AK140" s="449"/>
      <c r="AL140" s="447"/>
      <c r="AM140" s="449"/>
    </row>
    <row r="141" spans="1:43">
      <c r="A141" s="440"/>
      <c r="B141" s="440"/>
      <c r="C141" s="441"/>
      <c r="D141" s="441"/>
      <c r="E141" s="441"/>
      <c r="F141" s="441"/>
      <c r="G141" s="441"/>
      <c r="H141" s="441"/>
      <c r="I141" s="441"/>
      <c r="J141" s="456"/>
      <c r="K141" s="441"/>
      <c r="L141" s="440"/>
      <c r="M141" s="441"/>
      <c r="N141" s="441"/>
      <c r="O141" s="441"/>
      <c r="P141" s="441"/>
      <c r="Q141" s="441"/>
      <c r="R141" s="441"/>
      <c r="S141" s="441"/>
      <c r="T141" s="441"/>
      <c r="U141" s="441"/>
      <c r="V141" s="441"/>
      <c r="W141" s="441"/>
      <c r="X141" s="441"/>
      <c r="Y141" s="441"/>
      <c r="Z141" s="441"/>
      <c r="AB141" s="441"/>
      <c r="AE141" s="441"/>
      <c r="AF141" s="441"/>
      <c r="AG141" s="441"/>
      <c r="AH141" s="441"/>
      <c r="AI141" s="441"/>
      <c r="AJ141" s="441"/>
      <c r="AK141" s="441"/>
      <c r="AL141" s="441"/>
      <c r="AM141" s="441"/>
    </row>
    <row r="143" spans="1:43">
      <c r="K143" s="432"/>
      <c r="L143" s="440"/>
      <c r="M143" s="440"/>
      <c r="N143" s="571"/>
      <c r="O143" s="571"/>
      <c r="P143" s="571"/>
      <c r="Q143" s="571"/>
      <c r="R143" s="571"/>
      <c r="S143" s="571"/>
      <c r="T143" s="571"/>
      <c r="U143" s="571"/>
      <c r="V143" s="571"/>
      <c r="W143" s="571"/>
      <c r="X143" s="440"/>
      <c r="Y143" s="441"/>
      <c r="Z143" s="440"/>
      <c r="AA143" s="440"/>
      <c r="AB143" s="440"/>
      <c r="AC143" s="440"/>
      <c r="AD143" s="440"/>
      <c r="AE143" s="440"/>
      <c r="AF143" s="440"/>
      <c r="AG143" s="440"/>
      <c r="AH143" s="440"/>
      <c r="AI143" s="440"/>
      <c r="AJ143" s="440"/>
      <c r="AK143" s="440"/>
      <c r="AL143" s="440"/>
      <c r="AM143" s="440"/>
    </row>
    <row r="144" spans="1:43">
      <c r="D144" s="443"/>
      <c r="E144" s="444"/>
      <c r="J144" s="432"/>
      <c r="K144" s="460"/>
      <c r="L144" s="440"/>
      <c r="AL144" s="447"/>
    </row>
    <row r="145" spans="1:39">
      <c r="E145" s="432"/>
      <c r="L145" s="440"/>
      <c r="X145" s="449"/>
      <c r="AK145" s="449"/>
      <c r="AL145" s="447"/>
      <c r="AM145" s="449"/>
    </row>
    <row r="146" spans="1:39">
      <c r="A146" s="440"/>
      <c r="B146" s="440"/>
      <c r="C146" s="441"/>
      <c r="D146" s="441"/>
      <c r="E146" s="441"/>
      <c r="F146" s="441"/>
      <c r="G146" s="441"/>
      <c r="H146" s="441"/>
      <c r="I146" s="441"/>
      <c r="J146" s="456"/>
      <c r="K146" s="441"/>
      <c r="L146" s="440"/>
      <c r="M146" s="441"/>
      <c r="N146" s="441"/>
      <c r="O146" s="441"/>
      <c r="P146" s="441"/>
      <c r="Q146" s="441"/>
      <c r="R146" s="441"/>
      <c r="S146" s="441"/>
      <c r="T146" s="441"/>
      <c r="U146" s="441"/>
      <c r="V146" s="441"/>
      <c r="W146" s="441"/>
      <c r="X146" s="441"/>
      <c r="Y146" s="441"/>
      <c r="Z146" s="441"/>
      <c r="AB146" s="441"/>
      <c r="AE146" s="441"/>
      <c r="AF146" s="441"/>
      <c r="AG146" s="441"/>
      <c r="AH146" s="441"/>
      <c r="AI146" s="441"/>
      <c r="AJ146" s="441"/>
      <c r="AK146" s="441"/>
      <c r="AL146" s="441"/>
      <c r="AM146" s="441"/>
    </row>
    <row r="148" spans="1:39">
      <c r="K148" s="432"/>
      <c r="L148" s="440"/>
      <c r="M148" s="440"/>
      <c r="N148" s="571"/>
      <c r="O148" s="571"/>
      <c r="P148" s="571"/>
      <c r="Q148" s="571"/>
      <c r="R148" s="571"/>
      <c r="S148" s="571"/>
      <c r="T148" s="571"/>
      <c r="U148" s="571"/>
      <c r="V148" s="571"/>
      <c r="W148" s="571"/>
      <c r="X148" s="440"/>
      <c r="Y148" s="441"/>
      <c r="Z148" s="440"/>
      <c r="AA148" s="440"/>
      <c r="AB148" s="440"/>
      <c r="AC148" s="440"/>
      <c r="AD148" s="440"/>
      <c r="AE148" s="440"/>
      <c r="AF148" s="440"/>
      <c r="AG148" s="440"/>
      <c r="AH148" s="440"/>
      <c r="AI148" s="440"/>
      <c r="AJ148" s="440"/>
      <c r="AK148" s="440"/>
      <c r="AL148" s="440"/>
      <c r="AM148" s="440"/>
    </row>
    <row r="149" spans="1:39">
      <c r="D149" s="443"/>
      <c r="E149" s="444"/>
      <c r="J149" s="432"/>
      <c r="K149" s="460"/>
      <c r="L149" s="440"/>
      <c r="AL149" s="447"/>
    </row>
    <row r="150" spans="1:39">
      <c r="E150" s="432"/>
      <c r="L150" s="440"/>
      <c r="X150" s="449"/>
      <c r="AK150" s="449"/>
      <c r="AL150" s="447"/>
      <c r="AM150" s="449"/>
    </row>
    <row r="151" spans="1:39">
      <c r="A151" s="440"/>
      <c r="B151" s="440"/>
      <c r="C151" s="441"/>
      <c r="D151" s="441"/>
      <c r="E151" s="441"/>
      <c r="F151" s="441"/>
      <c r="G151" s="441"/>
      <c r="H151" s="441"/>
      <c r="I151" s="441"/>
      <c r="J151" s="456"/>
      <c r="K151" s="441"/>
      <c r="L151" s="440"/>
      <c r="M151" s="441"/>
      <c r="N151" s="441"/>
      <c r="O151" s="441"/>
      <c r="P151" s="441"/>
      <c r="Q151" s="441"/>
      <c r="R151" s="441"/>
      <c r="S151" s="441"/>
      <c r="T151" s="441"/>
      <c r="U151" s="441"/>
      <c r="V151" s="441"/>
      <c r="W151" s="441"/>
      <c r="X151" s="441"/>
      <c r="Y151" s="441"/>
      <c r="Z151" s="441"/>
      <c r="AB151" s="441"/>
      <c r="AE151" s="441"/>
      <c r="AF151" s="441"/>
      <c r="AG151" s="441"/>
      <c r="AH151" s="441"/>
      <c r="AI151" s="441"/>
      <c r="AJ151" s="441"/>
      <c r="AK151" s="441"/>
      <c r="AL151" s="441"/>
      <c r="AM151" s="441"/>
    </row>
    <row r="153" spans="1:39">
      <c r="K153" s="432"/>
      <c r="L153" s="440"/>
      <c r="M153" s="440"/>
      <c r="N153" s="571"/>
      <c r="O153" s="571"/>
      <c r="P153" s="571"/>
      <c r="Q153" s="571"/>
      <c r="R153" s="571"/>
      <c r="S153" s="571"/>
      <c r="T153" s="571"/>
      <c r="U153" s="571"/>
      <c r="V153" s="571"/>
      <c r="W153" s="571"/>
      <c r="X153" s="440"/>
      <c r="Y153" s="441"/>
      <c r="Z153" s="440"/>
      <c r="AA153" s="440"/>
      <c r="AB153" s="440"/>
      <c r="AC153" s="440"/>
      <c r="AD153" s="440"/>
      <c r="AE153" s="440"/>
      <c r="AF153" s="440"/>
      <c r="AG153" s="440"/>
      <c r="AH153" s="440"/>
      <c r="AI153" s="440"/>
      <c r="AJ153" s="440"/>
      <c r="AK153" s="440"/>
      <c r="AL153" s="440"/>
      <c r="AM153" s="440"/>
    </row>
    <row r="154" spans="1:39">
      <c r="D154" s="443"/>
      <c r="E154" s="444"/>
      <c r="J154" s="432"/>
      <c r="K154" s="460"/>
      <c r="L154" s="440"/>
      <c r="AL154" s="447"/>
    </row>
    <row r="155" spans="1:39">
      <c r="E155" s="432"/>
      <c r="L155" s="440"/>
      <c r="X155" s="449"/>
      <c r="AK155" s="449"/>
      <c r="AL155" s="447"/>
      <c r="AM155" s="449"/>
    </row>
    <row r="156" spans="1:39">
      <c r="A156" s="440"/>
      <c r="B156" s="440"/>
      <c r="C156" s="441"/>
      <c r="D156" s="441"/>
      <c r="E156" s="441"/>
      <c r="F156" s="441"/>
      <c r="G156" s="441"/>
      <c r="H156" s="441"/>
      <c r="I156" s="441"/>
      <c r="J156" s="456"/>
      <c r="K156" s="441"/>
      <c r="L156" s="440"/>
      <c r="M156" s="441"/>
      <c r="N156" s="441"/>
      <c r="O156" s="441"/>
      <c r="P156" s="441"/>
      <c r="Q156" s="441"/>
      <c r="R156" s="441"/>
      <c r="S156" s="441"/>
      <c r="T156" s="441"/>
      <c r="U156" s="441"/>
      <c r="V156" s="441"/>
      <c r="W156" s="441"/>
      <c r="X156" s="441"/>
      <c r="Y156" s="441"/>
      <c r="Z156" s="441"/>
      <c r="AB156" s="441"/>
      <c r="AE156" s="441"/>
      <c r="AF156" s="441"/>
      <c r="AG156" s="441"/>
      <c r="AH156" s="441"/>
      <c r="AI156" s="441"/>
      <c r="AJ156" s="441"/>
      <c r="AK156" s="441"/>
      <c r="AL156" s="441"/>
      <c r="AM156" s="441"/>
    </row>
    <row r="157" spans="1:39">
      <c r="K157" s="432"/>
      <c r="L157" s="440"/>
      <c r="M157" s="440"/>
      <c r="N157" s="571"/>
      <c r="O157" s="571"/>
      <c r="P157" s="571"/>
      <c r="Q157" s="571"/>
      <c r="R157" s="571"/>
      <c r="S157" s="571"/>
      <c r="T157" s="571"/>
      <c r="U157" s="571"/>
      <c r="V157" s="571"/>
      <c r="W157" s="571"/>
      <c r="X157" s="440"/>
      <c r="Y157" s="441"/>
      <c r="Z157" s="440"/>
      <c r="AA157" s="440"/>
      <c r="AB157" s="440"/>
      <c r="AC157" s="440"/>
      <c r="AD157" s="440"/>
      <c r="AE157" s="440"/>
      <c r="AF157" s="440"/>
      <c r="AG157" s="440"/>
      <c r="AH157" s="440"/>
      <c r="AI157" s="440"/>
      <c r="AJ157" s="440"/>
      <c r="AK157" s="440"/>
      <c r="AL157" s="440"/>
      <c r="AM157" s="440"/>
    </row>
    <row r="158" spans="1:39">
      <c r="D158" s="443"/>
      <c r="E158" s="444"/>
      <c r="J158" s="432"/>
      <c r="K158" s="460"/>
      <c r="L158" s="440"/>
      <c r="AL158" s="447"/>
    </row>
    <row r="159" spans="1:39">
      <c r="E159" s="432"/>
      <c r="L159" s="440"/>
      <c r="X159" s="449"/>
      <c r="AK159" s="449"/>
      <c r="AL159" s="447"/>
      <c r="AM159" s="449"/>
    </row>
    <row r="160" spans="1:39">
      <c r="A160" s="440"/>
      <c r="B160" s="440"/>
      <c r="C160" s="441"/>
      <c r="D160" s="441"/>
      <c r="E160" s="441"/>
      <c r="F160" s="441"/>
      <c r="G160" s="441"/>
      <c r="H160" s="441"/>
      <c r="I160" s="441"/>
      <c r="J160" s="456"/>
      <c r="K160" s="441"/>
      <c r="L160" s="440"/>
      <c r="M160" s="441"/>
      <c r="N160" s="441"/>
      <c r="O160" s="441"/>
      <c r="P160" s="441"/>
      <c r="Q160" s="441"/>
      <c r="R160" s="441"/>
      <c r="S160" s="441"/>
      <c r="T160" s="441"/>
      <c r="U160" s="441"/>
      <c r="V160" s="441"/>
      <c r="W160" s="441"/>
      <c r="X160" s="441"/>
      <c r="Y160" s="441"/>
      <c r="Z160" s="441"/>
      <c r="AB160" s="441"/>
      <c r="AE160" s="441"/>
      <c r="AF160" s="441"/>
      <c r="AG160" s="441"/>
      <c r="AH160" s="441"/>
      <c r="AI160" s="441"/>
      <c r="AJ160" s="441"/>
      <c r="AK160" s="441"/>
      <c r="AL160" s="441"/>
      <c r="AM160" s="441"/>
    </row>
    <row r="163" spans="1:43">
      <c r="K163" s="432"/>
      <c r="L163" s="440"/>
      <c r="M163" s="440"/>
      <c r="N163" s="571"/>
      <c r="O163" s="571"/>
      <c r="P163" s="571"/>
      <c r="Q163" s="571"/>
      <c r="R163" s="571"/>
      <c r="S163" s="571"/>
      <c r="T163" s="571"/>
      <c r="U163" s="571"/>
      <c r="V163" s="571"/>
      <c r="W163" s="571"/>
      <c r="X163" s="440"/>
      <c r="Y163" s="441"/>
      <c r="Z163" s="440"/>
      <c r="AA163" s="440"/>
      <c r="AB163" s="440"/>
      <c r="AC163" s="440"/>
      <c r="AD163" s="440"/>
      <c r="AE163" s="440"/>
      <c r="AF163" s="440"/>
      <c r="AG163" s="440"/>
      <c r="AH163" s="440"/>
      <c r="AI163" s="440"/>
      <c r="AJ163" s="440"/>
      <c r="AK163" s="440"/>
      <c r="AL163" s="440"/>
      <c r="AM163" s="440"/>
    </row>
    <row r="164" spans="1:43">
      <c r="D164" s="443"/>
      <c r="E164" s="444"/>
      <c r="J164" s="432"/>
      <c r="K164" s="460"/>
      <c r="L164" s="440"/>
      <c r="AL164" s="447"/>
    </row>
    <row r="165" spans="1:43">
      <c r="E165" s="432"/>
      <c r="L165" s="440"/>
      <c r="X165" s="449"/>
      <c r="AK165" s="449"/>
      <c r="AL165" s="447"/>
      <c r="AM165" s="449"/>
    </row>
    <row r="166" spans="1:43">
      <c r="A166" s="440"/>
      <c r="B166" s="440"/>
      <c r="C166" s="441"/>
      <c r="D166" s="441"/>
      <c r="E166" s="441"/>
      <c r="F166" s="441"/>
      <c r="G166" s="441"/>
      <c r="H166" s="441"/>
      <c r="I166" s="441"/>
      <c r="J166" s="456"/>
      <c r="K166" s="441"/>
      <c r="L166" s="440"/>
      <c r="M166" s="441"/>
      <c r="N166" s="441"/>
      <c r="O166" s="441"/>
      <c r="P166" s="441"/>
      <c r="Q166" s="441"/>
      <c r="R166" s="441"/>
      <c r="S166" s="441"/>
      <c r="T166" s="441"/>
      <c r="U166" s="441"/>
      <c r="V166" s="441"/>
      <c r="W166" s="441"/>
      <c r="X166" s="441"/>
      <c r="Y166" s="441"/>
      <c r="Z166" s="441"/>
      <c r="AB166" s="441"/>
      <c r="AE166" s="441"/>
      <c r="AF166" s="441"/>
      <c r="AG166" s="441"/>
      <c r="AH166" s="441"/>
      <c r="AI166" s="441"/>
      <c r="AJ166" s="441"/>
      <c r="AK166" s="441"/>
      <c r="AL166" s="441"/>
      <c r="AM166" s="441"/>
    </row>
    <row r="167" spans="1:43">
      <c r="K167" s="432"/>
      <c r="L167" s="440"/>
      <c r="M167" s="440"/>
      <c r="N167" s="571"/>
      <c r="O167" s="571"/>
      <c r="P167" s="571"/>
      <c r="Q167" s="571"/>
      <c r="R167" s="571"/>
      <c r="S167" s="571"/>
      <c r="T167" s="571"/>
      <c r="U167" s="571"/>
      <c r="V167" s="571"/>
      <c r="W167" s="571"/>
      <c r="X167" s="440"/>
      <c r="Y167" s="441"/>
      <c r="Z167" s="440"/>
      <c r="AA167" s="440"/>
      <c r="AB167" s="440"/>
      <c r="AC167" s="440"/>
      <c r="AD167" s="440"/>
      <c r="AE167" s="440"/>
      <c r="AF167" s="440"/>
      <c r="AG167" s="440"/>
      <c r="AH167" s="440"/>
      <c r="AI167" s="440"/>
      <c r="AJ167" s="440"/>
      <c r="AK167" s="440"/>
      <c r="AL167" s="440"/>
      <c r="AM167" s="440"/>
      <c r="AN167" s="440"/>
      <c r="AO167" s="440"/>
      <c r="AP167" s="440"/>
      <c r="AQ167" s="440"/>
    </row>
    <row r="168" spans="1:43">
      <c r="D168" s="443"/>
      <c r="E168" s="444"/>
      <c r="J168" s="432"/>
      <c r="L168" s="440"/>
      <c r="AL168" s="447"/>
    </row>
    <row r="169" spans="1:43">
      <c r="E169" s="432"/>
      <c r="L169" s="440"/>
      <c r="X169" s="449"/>
      <c r="AK169" s="449"/>
      <c r="AL169" s="447"/>
      <c r="AM169" s="449"/>
    </row>
    <row r="170" spans="1:43">
      <c r="A170" s="440"/>
      <c r="B170" s="440"/>
      <c r="C170" s="440"/>
      <c r="D170" s="440"/>
      <c r="E170" s="440"/>
      <c r="F170" s="440"/>
      <c r="G170" s="440"/>
      <c r="H170" s="440"/>
      <c r="I170" s="440"/>
      <c r="J170" s="456"/>
      <c r="K170" s="440"/>
      <c r="L170" s="440"/>
      <c r="M170" s="441"/>
      <c r="N170" s="441"/>
      <c r="O170" s="441"/>
      <c r="P170" s="441"/>
      <c r="Q170" s="441"/>
      <c r="R170" s="441"/>
      <c r="S170" s="441"/>
      <c r="T170" s="441"/>
      <c r="U170" s="441"/>
      <c r="V170" s="441"/>
      <c r="W170" s="441"/>
      <c r="X170" s="457"/>
      <c r="Y170" s="440"/>
      <c r="Z170" s="440"/>
      <c r="AB170" s="440"/>
      <c r="AC170" s="440"/>
      <c r="AD170" s="440"/>
      <c r="AE170" s="440"/>
      <c r="AF170" s="440"/>
      <c r="AG170" s="440"/>
      <c r="AH170" s="440"/>
      <c r="AI170" s="440"/>
      <c r="AJ170" s="440"/>
      <c r="AK170" s="458"/>
      <c r="AL170" s="459"/>
      <c r="AM170" s="440"/>
    </row>
    <row r="171" spans="1:43">
      <c r="A171" s="440"/>
      <c r="B171" s="440"/>
      <c r="C171" s="440"/>
      <c r="D171" s="440"/>
      <c r="E171" s="440"/>
      <c r="F171" s="440"/>
      <c r="G171" s="440"/>
      <c r="H171" s="456"/>
      <c r="I171" s="440"/>
      <c r="J171" s="456"/>
      <c r="K171" s="440"/>
      <c r="L171" s="440"/>
      <c r="M171" s="441"/>
      <c r="N171" s="441"/>
      <c r="O171" s="441"/>
      <c r="P171" s="441"/>
      <c r="Q171" s="441"/>
      <c r="R171" s="441"/>
      <c r="S171" s="441"/>
      <c r="T171" s="441"/>
      <c r="U171" s="441"/>
      <c r="V171" s="441"/>
      <c r="W171" s="441"/>
      <c r="X171" s="457"/>
      <c r="Y171" s="440"/>
      <c r="Z171" s="440"/>
      <c r="AB171" s="440"/>
      <c r="AC171" s="440"/>
      <c r="AD171" s="440"/>
      <c r="AE171" s="440"/>
      <c r="AF171" s="440"/>
      <c r="AG171" s="440"/>
      <c r="AH171" s="440"/>
      <c r="AI171" s="440"/>
      <c r="AJ171" s="440"/>
      <c r="AK171" s="458"/>
      <c r="AL171" s="459"/>
      <c r="AM171" s="440"/>
    </row>
    <row r="172" spans="1:43">
      <c r="K172" s="432"/>
      <c r="L172" s="440"/>
      <c r="M172" s="440"/>
      <c r="N172" s="571"/>
      <c r="O172" s="571"/>
      <c r="P172" s="571"/>
      <c r="Q172" s="571"/>
      <c r="R172" s="571"/>
      <c r="S172" s="571"/>
      <c r="T172" s="571"/>
      <c r="U172" s="571"/>
      <c r="V172" s="571"/>
      <c r="W172" s="571"/>
      <c r="X172" s="440"/>
      <c r="Y172" s="441"/>
      <c r="Z172" s="440"/>
      <c r="AA172" s="440"/>
      <c r="AB172" s="440"/>
      <c r="AC172" s="440"/>
      <c r="AD172" s="440"/>
      <c r="AE172" s="440"/>
      <c r="AF172" s="440"/>
      <c r="AG172" s="440"/>
      <c r="AH172" s="440"/>
      <c r="AI172" s="440"/>
      <c r="AJ172" s="440"/>
      <c r="AK172" s="440"/>
      <c r="AL172" s="440"/>
      <c r="AM172" s="440"/>
      <c r="AN172" s="440"/>
      <c r="AO172" s="440"/>
      <c r="AP172" s="440"/>
      <c r="AQ172" s="440"/>
    </row>
    <row r="173" spans="1:43">
      <c r="D173" s="443"/>
      <c r="E173" s="444"/>
      <c r="J173" s="432"/>
      <c r="L173" s="440"/>
      <c r="AL173" s="447"/>
    </row>
    <row r="174" spans="1:43">
      <c r="E174" s="432"/>
      <c r="L174" s="440"/>
      <c r="X174" s="449"/>
      <c r="AK174" s="449"/>
      <c r="AL174" s="447"/>
      <c r="AM174" s="449"/>
    </row>
    <row r="175" spans="1:43">
      <c r="E175" s="432"/>
      <c r="L175" s="440"/>
      <c r="X175" s="449"/>
      <c r="AK175" s="449"/>
      <c r="AL175" s="447"/>
      <c r="AM175" s="449"/>
    </row>
    <row r="176" spans="1:43">
      <c r="A176" s="440"/>
      <c r="B176" s="440"/>
      <c r="C176" s="441"/>
      <c r="D176" s="441"/>
      <c r="E176" s="441"/>
      <c r="F176" s="441"/>
      <c r="G176" s="441"/>
      <c r="H176" s="441"/>
      <c r="I176" s="441"/>
      <c r="J176" s="441"/>
      <c r="K176" s="440"/>
      <c r="L176" s="441"/>
      <c r="M176" s="441"/>
      <c r="N176" s="441"/>
      <c r="O176" s="441"/>
      <c r="P176" s="441"/>
      <c r="Q176" s="441"/>
      <c r="R176" s="441"/>
      <c r="S176" s="441"/>
      <c r="T176" s="441"/>
      <c r="U176" s="441"/>
      <c r="V176" s="441"/>
      <c r="W176" s="441"/>
      <c r="X176" s="441"/>
      <c r="Y176" s="441"/>
      <c r="Z176" s="441"/>
      <c r="AB176" s="441"/>
      <c r="AE176" s="441"/>
      <c r="AF176" s="441"/>
      <c r="AG176" s="441"/>
      <c r="AH176" s="441"/>
      <c r="AI176" s="441"/>
      <c r="AJ176" s="441"/>
      <c r="AK176" s="441"/>
      <c r="AL176" s="441"/>
      <c r="AM176" s="441"/>
    </row>
    <row r="177" spans="1:43" ht="17.25" customHeight="1">
      <c r="K177" s="432"/>
      <c r="L177" s="440"/>
      <c r="M177" s="440"/>
      <c r="N177" s="571"/>
      <c r="O177" s="571"/>
      <c r="P177" s="571"/>
      <c r="Q177" s="571"/>
      <c r="R177" s="571"/>
      <c r="S177" s="571"/>
      <c r="T177" s="571"/>
      <c r="U177" s="571"/>
      <c r="V177" s="571"/>
      <c r="W177" s="571"/>
      <c r="X177" s="440"/>
      <c r="Y177" s="441"/>
      <c r="Z177" s="440"/>
      <c r="AA177" s="440"/>
      <c r="AB177" s="440"/>
      <c r="AC177" s="440"/>
      <c r="AD177" s="440"/>
      <c r="AE177" s="440"/>
      <c r="AF177" s="440"/>
      <c r="AG177" s="440"/>
      <c r="AH177" s="440"/>
      <c r="AI177" s="440"/>
      <c r="AJ177" s="440"/>
      <c r="AK177" s="440"/>
      <c r="AL177" s="440"/>
      <c r="AM177" s="440"/>
    </row>
    <row r="178" spans="1:43">
      <c r="D178" s="443"/>
      <c r="E178" s="444"/>
      <c r="J178" s="432"/>
      <c r="L178" s="440"/>
      <c r="AL178" s="447"/>
    </row>
    <row r="179" spans="1:43">
      <c r="E179" s="432"/>
      <c r="L179" s="440"/>
      <c r="X179" s="449"/>
      <c r="AK179" s="449"/>
      <c r="AL179" s="450"/>
      <c r="AM179" s="449"/>
    </row>
    <row r="181" spans="1:43">
      <c r="K181" s="432"/>
      <c r="L181" s="440"/>
      <c r="M181" s="440"/>
      <c r="N181" s="571"/>
      <c r="O181" s="571"/>
      <c r="P181" s="571"/>
      <c r="Q181" s="571"/>
      <c r="R181" s="571"/>
      <c r="S181" s="571"/>
      <c r="T181" s="571"/>
      <c r="U181" s="571"/>
      <c r="V181" s="571"/>
      <c r="W181" s="571"/>
      <c r="X181" s="440"/>
      <c r="Y181" s="441"/>
      <c r="Z181" s="440"/>
      <c r="AA181" s="440"/>
      <c r="AB181" s="440"/>
      <c r="AC181" s="440"/>
      <c r="AD181" s="440"/>
      <c r="AE181" s="440"/>
      <c r="AF181" s="440"/>
      <c r="AG181" s="440"/>
      <c r="AH181" s="440"/>
      <c r="AI181" s="440"/>
      <c r="AJ181" s="440"/>
      <c r="AK181" s="440"/>
      <c r="AL181" s="440"/>
      <c r="AM181" s="440"/>
      <c r="AN181" s="440"/>
      <c r="AO181" s="440"/>
      <c r="AP181" s="440"/>
      <c r="AQ181" s="440"/>
    </row>
    <row r="182" spans="1:43">
      <c r="D182" s="443"/>
      <c r="E182" s="444"/>
      <c r="J182" s="432"/>
      <c r="L182" s="440"/>
      <c r="AL182" s="447"/>
    </row>
    <row r="183" spans="1:43">
      <c r="E183" s="432"/>
      <c r="L183" s="440"/>
      <c r="X183" s="449"/>
      <c r="AK183" s="449"/>
      <c r="AL183" s="450"/>
      <c r="AM183" s="449"/>
    </row>
    <row r="184" spans="1:43">
      <c r="E184" s="432"/>
      <c r="L184" s="440"/>
      <c r="X184" s="449"/>
      <c r="AK184" s="449"/>
      <c r="AL184" s="447"/>
      <c r="AM184" s="449"/>
    </row>
    <row r="185" spans="1:43">
      <c r="A185" s="440"/>
      <c r="B185" s="440"/>
      <c r="C185" s="441"/>
      <c r="D185" s="441"/>
      <c r="E185" s="441"/>
      <c r="F185" s="441"/>
      <c r="G185" s="441"/>
      <c r="H185" s="441"/>
      <c r="I185" s="441"/>
      <c r="J185" s="441"/>
      <c r="K185" s="440"/>
      <c r="L185" s="441"/>
      <c r="M185" s="441"/>
      <c r="N185" s="441"/>
      <c r="O185" s="441"/>
      <c r="P185" s="441"/>
      <c r="Q185" s="441"/>
      <c r="R185" s="441"/>
      <c r="S185" s="441"/>
      <c r="T185" s="441"/>
      <c r="U185" s="441"/>
      <c r="V185" s="441"/>
      <c r="W185" s="441"/>
      <c r="X185" s="441"/>
      <c r="Y185" s="441"/>
      <c r="Z185" s="441"/>
      <c r="AB185" s="441"/>
      <c r="AE185" s="441"/>
      <c r="AF185" s="441"/>
      <c r="AG185" s="441"/>
      <c r="AH185" s="441"/>
      <c r="AI185" s="441"/>
      <c r="AJ185" s="441"/>
      <c r="AK185" s="441"/>
      <c r="AL185" s="441"/>
      <c r="AM185" s="441"/>
    </row>
    <row r="186" spans="1:43" ht="17.25" customHeight="1">
      <c r="K186" s="432"/>
      <c r="L186" s="440"/>
      <c r="M186" s="440"/>
      <c r="N186" s="571"/>
      <c r="O186" s="571"/>
      <c r="P186" s="571"/>
      <c r="Q186" s="571"/>
      <c r="R186" s="571"/>
      <c r="S186" s="571"/>
      <c r="T186" s="571"/>
      <c r="U186" s="571"/>
      <c r="V186" s="571"/>
      <c r="W186" s="571"/>
      <c r="X186" s="440"/>
      <c r="Y186" s="441"/>
      <c r="Z186" s="440"/>
      <c r="AA186" s="440"/>
      <c r="AB186" s="440"/>
      <c r="AC186" s="440"/>
      <c r="AD186" s="440"/>
      <c r="AE186" s="440"/>
      <c r="AF186" s="440"/>
      <c r="AG186" s="440"/>
      <c r="AH186" s="440"/>
      <c r="AI186" s="440"/>
      <c r="AJ186" s="440"/>
      <c r="AK186" s="440"/>
      <c r="AL186" s="440"/>
      <c r="AM186" s="440"/>
    </row>
    <row r="187" spans="1:43">
      <c r="D187" s="443"/>
      <c r="E187" s="444"/>
      <c r="J187" s="432"/>
      <c r="L187" s="440"/>
      <c r="AL187" s="447"/>
    </row>
    <row r="188" spans="1:43">
      <c r="E188" s="432"/>
      <c r="L188" s="440"/>
      <c r="X188" s="449"/>
      <c r="AK188" s="449"/>
      <c r="AL188" s="461"/>
      <c r="AM188" s="449"/>
    </row>
    <row r="189" spans="1:43">
      <c r="E189" s="432"/>
      <c r="L189" s="440"/>
      <c r="X189" s="449"/>
      <c r="AK189" s="449"/>
      <c r="AL189" s="461"/>
      <c r="AM189" s="449"/>
    </row>
    <row r="190" spans="1:43">
      <c r="K190" s="432"/>
      <c r="L190" s="440"/>
      <c r="M190" s="440"/>
      <c r="N190" s="571"/>
      <c r="O190" s="571"/>
      <c r="P190" s="571"/>
      <c r="Q190" s="571"/>
      <c r="R190" s="571"/>
      <c r="S190" s="571"/>
      <c r="T190" s="571"/>
      <c r="U190" s="571"/>
      <c r="V190" s="571"/>
      <c r="W190" s="571"/>
      <c r="X190" s="440"/>
      <c r="Y190" s="441"/>
      <c r="Z190" s="440"/>
      <c r="AA190" s="440"/>
      <c r="AB190" s="440"/>
      <c r="AC190" s="440"/>
      <c r="AD190" s="440"/>
      <c r="AE190" s="440"/>
      <c r="AF190" s="440"/>
      <c r="AG190" s="440"/>
      <c r="AH190" s="440"/>
      <c r="AI190" s="440"/>
      <c r="AJ190" s="440"/>
      <c r="AK190" s="440"/>
      <c r="AL190" s="440"/>
      <c r="AM190" s="440"/>
    </row>
    <row r="191" spans="1:43">
      <c r="D191" s="443"/>
      <c r="E191" s="444"/>
      <c r="J191" s="432"/>
      <c r="K191" s="460"/>
      <c r="L191" s="440"/>
      <c r="AL191" s="447"/>
    </row>
    <row r="192" spans="1:43">
      <c r="E192" s="432"/>
      <c r="L192" s="440"/>
      <c r="X192" s="449"/>
      <c r="AK192" s="449"/>
      <c r="AL192" s="447"/>
      <c r="AM192" s="449"/>
    </row>
    <row r="193" spans="1:44">
      <c r="A193" s="440"/>
      <c r="B193" s="440"/>
      <c r="C193" s="441"/>
      <c r="D193" s="441"/>
      <c r="E193" s="441"/>
      <c r="F193" s="441"/>
      <c r="G193" s="441"/>
      <c r="H193" s="441"/>
      <c r="I193" s="441"/>
      <c r="J193" s="456"/>
      <c r="K193" s="441"/>
      <c r="L193" s="440"/>
      <c r="M193" s="441"/>
      <c r="N193" s="441"/>
      <c r="O193" s="441"/>
      <c r="P193" s="441"/>
      <c r="Q193" s="441"/>
      <c r="R193" s="441"/>
      <c r="S193" s="441"/>
      <c r="T193" s="441"/>
      <c r="U193" s="441"/>
      <c r="V193" s="441"/>
      <c r="W193" s="441"/>
      <c r="X193" s="441"/>
      <c r="Y193" s="441"/>
      <c r="Z193" s="441"/>
      <c r="AB193" s="441"/>
      <c r="AE193" s="441"/>
      <c r="AF193" s="441"/>
      <c r="AG193" s="441"/>
      <c r="AH193" s="441"/>
      <c r="AI193" s="441"/>
      <c r="AJ193" s="441"/>
      <c r="AK193" s="441"/>
      <c r="AL193" s="441"/>
      <c r="AM193" s="441"/>
    </row>
    <row r="194" spans="1:44">
      <c r="K194" s="432"/>
      <c r="L194" s="440"/>
      <c r="M194" s="440"/>
      <c r="N194" s="571"/>
      <c r="O194" s="571"/>
      <c r="P194" s="571"/>
      <c r="Q194" s="571"/>
      <c r="R194" s="571"/>
      <c r="S194" s="571"/>
      <c r="T194" s="571"/>
      <c r="U194" s="571"/>
      <c r="V194" s="571"/>
      <c r="W194" s="571"/>
      <c r="X194" s="440"/>
      <c r="Y194" s="441"/>
      <c r="Z194" s="440"/>
      <c r="AA194" s="440"/>
      <c r="AB194" s="440"/>
      <c r="AC194" s="440"/>
      <c r="AD194" s="440"/>
      <c r="AE194" s="440"/>
      <c r="AF194" s="440"/>
      <c r="AG194" s="440"/>
      <c r="AH194" s="440"/>
      <c r="AI194" s="440"/>
      <c r="AJ194" s="440"/>
      <c r="AK194" s="440"/>
      <c r="AL194" s="440"/>
      <c r="AM194" s="440"/>
      <c r="AN194" s="440"/>
      <c r="AO194" s="440"/>
      <c r="AP194" s="440"/>
      <c r="AQ194" s="440"/>
    </row>
    <row r="195" spans="1:44">
      <c r="D195" s="443"/>
      <c r="E195" s="444"/>
      <c r="J195" s="432"/>
      <c r="L195" s="440"/>
      <c r="AL195" s="447"/>
    </row>
    <row r="196" spans="1:44">
      <c r="E196" s="432"/>
      <c r="L196" s="440"/>
      <c r="X196" s="449"/>
      <c r="AK196" s="449"/>
      <c r="AL196" s="447"/>
      <c r="AM196" s="449"/>
    </row>
    <row r="197" spans="1:44">
      <c r="A197" s="440"/>
      <c r="B197" s="440"/>
      <c r="C197" s="440"/>
      <c r="D197" s="440"/>
      <c r="E197" s="440"/>
      <c r="F197" s="440"/>
      <c r="G197" s="440"/>
      <c r="H197" s="440"/>
      <c r="I197" s="440"/>
      <c r="J197" s="456"/>
      <c r="K197" s="440"/>
      <c r="L197" s="440"/>
      <c r="M197" s="441"/>
      <c r="N197" s="441"/>
      <c r="O197" s="441"/>
      <c r="P197" s="441"/>
      <c r="Q197" s="441"/>
      <c r="R197" s="441"/>
      <c r="S197" s="441"/>
      <c r="T197" s="441"/>
      <c r="U197" s="441"/>
      <c r="V197" s="441"/>
      <c r="W197" s="441"/>
      <c r="X197" s="457"/>
      <c r="Y197" s="440"/>
      <c r="Z197" s="440"/>
      <c r="AB197" s="440"/>
      <c r="AC197" s="440"/>
      <c r="AD197" s="440"/>
      <c r="AE197" s="440"/>
      <c r="AF197" s="440"/>
      <c r="AG197" s="440"/>
      <c r="AH197" s="440"/>
      <c r="AI197" s="440"/>
      <c r="AJ197" s="440"/>
      <c r="AK197" s="458"/>
      <c r="AL197" s="459"/>
      <c r="AM197" s="440"/>
    </row>
    <row r="198" spans="1:44">
      <c r="A198" s="440"/>
      <c r="B198" s="440"/>
      <c r="C198" s="440"/>
      <c r="D198" s="440"/>
      <c r="E198" s="440"/>
      <c r="F198" s="440"/>
      <c r="G198" s="440"/>
      <c r="H198" s="456"/>
      <c r="I198" s="440"/>
      <c r="J198" s="456"/>
      <c r="K198" s="440"/>
      <c r="L198" s="440"/>
      <c r="M198" s="441"/>
      <c r="N198" s="441"/>
      <c r="O198" s="441"/>
      <c r="P198" s="441"/>
      <c r="Q198" s="441"/>
      <c r="R198" s="441"/>
      <c r="S198" s="441"/>
      <c r="T198" s="441"/>
      <c r="U198" s="441"/>
      <c r="V198" s="441"/>
      <c r="W198" s="441"/>
      <c r="X198" s="457"/>
      <c r="Y198" s="440"/>
      <c r="Z198" s="440"/>
      <c r="AB198" s="440"/>
      <c r="AC198" s="440"/>
      <c r="AD198" s="440"/>
      <c r="AE198" s="440"/>
      <c r="AF198" s="440"/>
      <c r="AG198" s="440"/>
      <c r="AH198" s="440"/>
      <c r="AI198" s="440"/>
      <c r="AJ198" s="440"/>
      <c r="AK198" s="458"/>
      <c r="AL198" s="459"/>
      <c r="AM198" s="440"/>
    </row>
    <row r="199" spans="1:44">
      <c r="A199" s="440"/>
      <c r="B199" s="440"/>
      <c r="C199" s="440"/>
      <c r="D199" s="440"/>
      <c r="E199" s="440"/>
      <c r="F199" s="440"/>
      <c r="G199" s="440"/>
      <c r="H199" s="456"/>
      <c r="I199" s="440"/>
      <c r="J199" s="456"/>
      <c r="K199" s="440"/>
      <c r="L199" s="440"/>
      <c r="M199" s="441"/>
      <c r="N199" s="441"/>
      <c r="O199" s="441"/>
      <c r="P199" s="441"/>
      <c r="Q199" s="441"/>
      <c r="R199" s="441"/>
      <c r="S199" s="441"/>
      <c r="T199" s="441"/>
      <c r="U199" s="441"/>
      <c r="V199" s="441"/>
      <c r="W199" s="441"/>
      <c r="X199" s="457"/>
      <c r="Y199" s="440"/>
      <c r="Z199" s="440"/>
      <c r="AB199" s="440"/>
      <c r="AC199" s="440"/>
      <c r="AD199" s="440"/>
      <c r="AE199" s="440"/>
      <c r="AF199" s="440"/>
      <c r="AG199" s="440"/>
      <c r="AH199" s="440"/>
      <c r="AI199" s="440"/>
      <c r="AJ199" s="440"/>
      <c r="AK199" s="458"/>
      <c r="AL199" s="459"/>
      <c r="AM199" s="440"/>
    </row>
    <row r="200" spans="1:44">
      <c r="K200" s="432"/>
      <c r="L200" s="440"/>
      <c r="M200" s="440"/>
      <c r="N200" s="571"/>
      <c r="O200" s="571"/>
      <c r="P200" s="571"/>
      <c r="Q200" s="571"/>
      <c r="R200" s="571"/>
      <c r="S200" s="571"/>
      <c r="T200" s="571"/>
      <c r="U200" s="571"/>
      <c r="V200" s="571"/>
      <c r="W200" s="571"/>
      <c r="X200" s="440"/>
      <c r="Y200" s="441"/>
      <c r="Z200" s="440"/>
      <c r="AA200" s="440"/>
      <c r="AB200" s="440"/>
      <c r="AC200" s="440"/>
      <c r="AD200" s="440"/>
      <c r="AE200" s="440"/>
      <c r="AF200" s="440"/>
      <c r="AG200" s="440"/>
      <c r="AH200" s="440"/>
      <c r="AI200" s="440"/>
      <c r="AJ200" s="440"/>
      <c r="AK200" s="440"/>
      <c r="AL200" s="440"/>
      <c r="AM200" s="440"/>
    </row>
    <row r="201" spans="1:44">
      <c r="D201" s="443"/>
      <c r="E201" s="444"/>
      <c r="J201" s="432"/>
      <c r="K201" s="460"/>
      <c r="L201" s="440"/>
      <c r="AL201" s="447"/>
    </row>
    <row r="202" spans="1:44">
      <c r="E202" s="432"/>
      <c r="L202" s="440"/>
      <c r="X202" s="449"/>
      <c r="AK202" s="449"/>
      <c r="AL202" s="447"/>
      <c r="AM202" s="449"/>
    </row>
    <row r="203" spans="1:44">
      <c r="A203" s="440"/>
      <c r="B203" s="440"/>
      <c r="C203" s="441"/>
      <c r="D203" s="441"/>
      <c r="E203" s="441"/>
      <c r="F203" s="441"/>
      <c r="G203" s="441"/>
      <c r="H203" s="441"/>
      <c r="I203" s="441"/>
      <c r="J203" s="456"/>
      <c r="K203" s="441"/>
      <c r="L203" s="440"/>
      <c r="M203" s="441"/>
      <c r="N203" s="441"/>
      <c r="O203" s="441"/>
      <c r="P203" s="441"/>
      <c r="Q203" s="441"/>
      <c r="R203" s="441"/>
      <c r="S203" s="441"/>
      <c r="T203" s="441"/>
      <c r="U203" s="441"/>
      <c r="V203" s="441"/>
      <c r="W203" s="441"/>
      <c r="X203" s="441"/>
      <c r="Y203" s="441"/>
      <c r="Z203" s="441"/>
      <c r="AB203" s="441"/>
      <c r="AE203" s="441"/>
      <c r="AF203" s="441"/>
      <c r="AG203" s="441"/>
      <c r="AH203" s="441"/>
      <c r="AI203" s="441"/>
      <c r="AJ203" s="441"/>
      <c r="AK203" s="441"/>
      <c r="AL203" s="441"/>
      <c r="AM203" s="441"/>
    </row>
    <row r="205" spans="1:44">
      <c r="K205" s="432"/>
      <c r="L205" s="440"/>
      <c r="M205" s="440"/>
      <c r="N205" s="571"/>
      <c r="O205" s="571"/>
      <c r="P205" s="571"/>
      <c r="Q205" s="571"/>
      <c r="R205" s="571"/>
      <c r="S205" s="571"/>
      <c r="T205" s="571"/>
      <c r="U205" s="571"/>
      <c r="V205" s="571"/>
      <c r="W205" s="571"/>
      <c r="X205" s="440"/>
      <c r="Y205" s="441"/>
      <c r="Z205" s="440"/>
      <c r="AA205" s="440"/>
      <c r="AB205" s="440"/>
      <c r="AC205" s="440"/>
      <c r="AD205" s="440"/>
      <c r="AE205" s="440"/>
      <c r="AF205" s="440"/>
      <c r="AG205" s="440"/>
      <c r="AH205" s="440"/>
      <c r="AI205" s="440"/>
      <c r="AJ205" s="440"/>
      <c r="AK205" s="440"/>
      <c r="AL205" s="440"/>
      <c r="AM205" s="440"/>
      <c r="AN205" s="440"/>
      <c r="AO205" s="440"/>
      <c r="AP205" s="440"/>
      <c r="AQ205" s="440"/>
      <c r="AR205" s="454"/>
    </row>
    <row r="206" spans="1:44">
      <c r="D206" s="443"/>
      <c r="E206" s="444"/>
      <c r="J206" s="432"/>
      <c r="AL206" s="447"/>
      <c r="AR206" s="454"/>
    </row>
    <row r="207" spans="1:44">
      <c r="E207" s="432"/>
      <c r="X207" s="449"/>
      <c r="AK207" s="449"/>
      <c r="AL207" s="447"/>
      <c r="AM207" s="449"/>
      <c r="AR207" s="454"/>
    </row>
    <row r="208" spans="1:44">
      <c r="K208" s="432"/>
      <c r="L208" s="440"/>
      <c r="M208" s="440"/>
      <c r="N208" s="571"/>
      <c r="O208" s="571"/>
      <c r="P208" s="571"/>
      <c r="Q208" s="571"/>
      <c r="R208" s="571"/>
      <c r="S208" s="571"/>
      <c r="T208" s="571"/>
      <c r="U208" s="571"/>
      <c r="V208" s="571"/>
      <c r="W208" s="571"/>
      <c r="X208" s="440"/>
      <c r="Y208" s="441"/>
      <c r="Z208" s="440"/>
      <c r="AA208" s="440"/>
      <c r="AB208" s="440"/>
      <c r="AC208" s="440"/>
      <c r="AD208" s="440"/>
      <c r="AE208" s="440"/>
      <c r="AF208" s="440"/>
      <c r="AG208" s="440"/>
      <c r="AH208" s="440"/>
      <c r="AI208" s="440"/>
      <c r="AJ208" s="440"/>
      <c r="AK208" s="440"/>
      <c r="AL208" s="440"/>
      <c r="AM208" s="440"/>
      <c r="AN208" s="440"/>
      <c r="AO208" s="440"/>
      <c r="AP208" s="440"/>
      <c r="AQ208" s="440"/>
      <c r="AR208" s="454"/>
    </row>
    <row r="209" spans="1:44">
      <c r="D209" s="443"/>
      <c r="E209" s="444"/>
      <c r="J209" s="432"/>
      <c r="AL209" s="447"/>
      <c r="AR209" s="454"/>
    </row>
    <row r="210" spans="1:44">
      <c r="E210" s="432"/>
      <c r="X210" s="449"/>
      <c r="AK210" s="449"/>
      <c r="AL210" s="447"/>
      <c r="AM210" s="449"/>
      <c r="AR210" s="454"/>
    </row>
    <row r="211" spans="1:44">
      <c r="K211" s="432"/>
      <c r="L211" s="440"/>
      <c r="M211" s="440"/>
      <c r="N211" s="571"/>
      <c r="O211" s="571"/>
      <c r="P211" s="571"/>
      <c r="Q211" s="571"/>
      <c r="R211" s="571"/>
      <c r="S211" s="571"/>
      <c r="T211" s="571"/>
      <c r="U211" s="571"/>
      <c r="V211" s="571"/>
      <c r="W211" s="571"/>
      <c r="X211" s="440"/>
      <c r="Y211" s="441"/>
      <c r="Z211" s="440"/>
      <c r="AA211" s="440"/>
      <c r="AB211" s="440"/>
      <c r="AC211" s="440"/>
      <c r="AD211" s="440"/>
      <c r="AE211" s="440"/>
      <c r="AF211" s="440"/>
      <c r="AG211" s="440"/>
      <c r="AH211" s="440"/>
      <c r="AI211" s="440"/>
      <c r="AJ211" s="440"/>
      <c r="AK211" s="440"/>
      <c r="AL211" s="440"/>
      <c r="AM211" s="440"/>
      <c r="AN211" s="440"/>
      <c r="AO211" s="440"/>
      <c r="AP211" s="440"/>
      <c r="AQ211" s="440"/>
      <c r="AR211" s="454"/>
    </row>
    <row r="212" spans="1:44">
      <c r="D212" s="443"/>
      <c r="E212" s="444"/>
      <c r="J212" s="432"/>
      <c r="AL212" s="447"/>
      <c r="AR212" s="454"/>
    </row>
    <row r="213" spans="1:44">
      <c r="E213" s="432"/>
      <c r="X213" s="449"/>
      <c r="AK213" s="449"/>
      <c r="AL213" s="447"/>
      <c r="AM213" s="449"/>
      <c r="AR213" s="454"/>
    </row>
    <row r="214" spans="1:44">
      <c r="AR214" s="454"/>
    </row>
    <row r="215" spans="1:44">
      <c r="K215" s="432"/>
      <c r="L215" s="440"/>
      <c r="M215" s="440"/>
      <c r="N215" s="571"/>
      <c r="O215" s="571"/>
      <c r="P215" s="571"/>
      <c r="Q215" s="571"/>
      <c r="R215" s="571"/>
      <c r="S215" s="571"/>
      <c r="T215" s="571"/>
      <c r="U215" s="571"/>
      <c r="V215" s="571"/>
      <c r="W215" s="571"/>
      <c r="X215" s="440"/>
      <c r="Y215" s="441"/>
      <c r="Z215" s="440"/>
      <c r="AA215" s="440"/>
      <c r="AB215" s="440"/>
      <c r="AC215" s="440"/>
      <c r="AD215" s="440"/>
      <c r="AE215" s="440"/>
      <c r="AF215" s="440"/>
      <c r="AG215" s="440"/>
      <c r="AH215" s="440"/>
      <c r="AI215" s="440"/>
      <c r="AJ215" s="440"/>
      <c r="AK215" s="440"/>
      <c r="AL215" s="440"/>
      <c r="AM215" s="440"/>
      <c r="AN215" s="440"/>
      <c r="AO215" s="440"/>
      <c r="AP215" s="440"/>
      <c r="AQ215" s="440"/>
      <c r="AR215" s="454"/>
    </row>
    <row r="216" spans="1:44">
      <c r="D216" s="443"/>
      <c r="E216" s="444"/>
      <c r="J216" s="432"/>
      <c r="AL216" s="447"/>
      <c r="AR216" s="454"/>
    </row>
    <row r="217" spans="1:44">
      <c r="E217" s="432"/>
      <c r="X217" s="449"/>
      <c r="AK217" s="449"/>
      <c r="AL217" s="447"/>
      <c r="AM217" s="449"/>
      <c r="AR217" s="454"/>
    </row>
    <row r="218" spans="1:44">
      <c r="K218" s="432"/>
      <c r="L218" s="440"/>
      <c r="M218" s="440"/>
      <c r="N218" s="571"/>
      <c r="O218" s="571"/>
      <c r="P218" s="571"/>
      <c r="Q218" s="571"/>
      <c r="R218" s="571"/>
      <c r="S218" s="571"/>
      <c r="T218" s="571"/>
      <c r="U218" s="571"/>
      <c r="V218" s="571"/>
      <c r="W218" s="571"/>
      <c r="X218" s="440"/>
      <c r="Y218" s="441"/>
      <c r="Z218" s="440"/>
      <c r="AA218" s="440"/>
      <c r="AB218" s="440"/>
      <c r="AC218" s="440"/>
      <c r="AD218" s="440"/>
      <c r="AE218" s="440"/>
      <c r="AF218" s="440"/>
      <c r="AG218" s="440"/>
      <c r="AH218" s="440"/>
      <c r="AI218" s="440"/>
      <c r="AJ218" s="440"/>
      <c r="AK218" s="440"/>
      <c r="AL218" s="440"/>
      <c r="AM218" s="440"/>
    </row>
    <row r="219" spans="1:44">
      <c r="D219" s="443"/>
      <c r="E219" s="444"/>
      <c r="J219" s="432"/>
      <c r="K219" s="460"/>
      <c r="L219" s="440"/>
      <c r="AL219" s="447"/>
    </row>
    <row r="220" spans="1:44">
      <c r="E220" s="432"/>
      <c r="L220" s="440"/>
      <c r="X220" s="449"/>
      <c r="AK220" s="449"/>
      <c r="AL220" s="447"/>
      <c r="AM220" s="449"/>
    </row>
    <row r="221" spans="1:44">
      <c r="A221" s="440"/>
      <c r="B221" s="440"/>
      <c r="C221" s="441"/>
      <c r="D221" s="441"/>
      <c r="E221" s="441"/>
      <c r="F221" s="441"/>
      <c r="G221" s="441"/>
      <c r="H221" s="441"/>
      <c r="I221" s="441"/>
      <c r="J221" s="456"/>
      <c r="K221" s="441"/>
      <c r="L221" s="440"/>
      <c r="M221" s="441"/>
      <c r="N221" s="441"/>
      <c r="O221" s="441"/>
      <c r="P221" s="441"/>
      <c r="Q221" s="441"/>
      <c r="R221" s="441"/>
      <c r="S221" s="441"/>
      <c r="T221" s="441"/>
      <c r="U221" s="441"/>
      <c r="V221" s="441"/>
      <c r="W221" s="441"/>
      <c r="X221" s="441"/>
      <c r="Y221" s="441"/>
      <c r="Z221" s="441"/>
      <c r="AB221" s="441"/>
      <c r="AE221" s="441"/>
      <c r="AF221" s="441"/>
      <c r="AG221" s="441"/>
      <c r="AH221" s="441"/>
      <c r="AI221" s="441"/>
      <c r="AJ221" s="441"/>
      <c r="AK221" s="441"/>
      <c r="AL221" s="441"/>
      <c r="AM221" s="441"/>
    </row>
    <row r="222" spans="1:44">
      <c r="A222" s="440"/>
      <c r="B222" s="440"/>
      <c r="C222" s="441"/>
      <c r="D222" s="441"/>
      <c r="E222" s="441"/>
      <c r="F222" s="441"/>
      <c r="G222" s="441"/>
      <c r="H222" s="441"/>
      <c r="I222" s="441"/>
      <c r="J222" s="456"/>
      <c r="K222" s="441"/>
      <c r="L222" s="440"/>
      <c r="M222" s="441"/>
      <c r="N222" s="441"/>
      <c r="O222" s="441"/>
      <c r="P222" s="441"/>
      <c r="Q222" s="441"/>
      <c r="R222" s="441"/>
      <c r="S222" s="441"/>
      <c r="T222" s="441"/>
      <c r="U222" s="441"/>
      <c r="V222" s="441"/>
      <c r="W222" s="441"/>
      <c r="X222" s="441"/>
      <c r="Y222" s="441"/>
      <c r="Z222" s="441"/>
      <c r="AB222" s="441"/>
      <c r="AE222" s="441"/>
      <c r="AF222" s="441"/>
      <c r="AG222" s="441"/>
      <c r="AH222" s="441"/>
      <c r="AI222" s="441"/>
      <c r="AJ222" s="441"/>
      <c r="AK222" s="441"/>
      <c r="AL222" s="441"/>
      <c r="AM222" s="441"/>
    </row>
    <row r="224" spans="1:44">
      <c r="L224" s="440"/>
      <c r="M224" s="440"/>
      <c r="N224" s="571"/>
      <c r="O224" s="571"/>
      <c r="P224" s="571"/>
      <c r="Q224" s="571"/>
      <c r="R224" s="571"/>
      <c r="S224" s="571"/>
      <c r="T224" s="571"/>
      <c r="U224" s="571"/>
      <c r="V224" s="571"/>
      <c r="W224" s="571"/>
      <c r="X224" s="440"/>
      <c r="Y224" s="441"/>
      <c r="Z224" s="440"/>
      <c r="AA224" s="440"/>
      <c r="AB224" s="440"/>
      <c r="AC224" s="440"/>
      <c r="AD224" s="440"/>
      <c r="AE224" s="440"/>
      <c r="AF224" s="440"/>
      <c r="AG224" s="440"/>
      <c r="AH224" s="440"/>
      <c r="AI224" s="440"/>
      <c r="AJ224" s="440"/>
      <c r="AK224" s="440"/>
      <c r="AL224" s="440"/>
      <c r="AM224" s="440"/>
      <c r="AN224" s="440"/>
      <c r="AO224" s="440"/>
      <c r="AP224" s="440"/>
      <c r="AQ224" s="440"/>
    </row>
    <row r="225" spans="1:43">
      <c r="D225" s="443"/>
      <c r="E225" s="444"/>
      <c r="J225" s="432"/>
      <c r="L225" s="440"/>
      <c r="AL225" s="447"/>
    </row>
    <row r="226" spans="1:43">
      <c r="E226" s="432"/>
      <c r="L226" s="440"/>
      <c r="X226" s="449"/>
      <c r="AK226" s="449"/>
      <c r="AL226" s="447"/>
      <c r="AM226" s="449"/>
    </row>
    <row r="227" spans="1:43">
      <c r="A227" s="440"/>
      <c r="B227" s="440"/>
      <c r="C227" s="440"/>
      <c r="D227" s="440"/>
      <c r="E227" s="440"/>
      <c r="F227" s="440"/>
      <c r="G227" s="440"/>
      <c r="H227" s="440"/>
      <c r="I227" s="440"/>
      <c r="J227" s="456"/>
      <c r="K227" s="440"/>
      <c r="L227" s="440"/>
      <c r="M227" s="441"/>
      <c r="N227" s="441"/>
      <c r="O227" s="441"/>
      <c r="P227" s="441"/>
      <c r="Q227" s="441"/>
      <c r="R227" s="441"/>
      <c r="S227" s="441"/>
      <c r="T227" s="441"/>
      <c r="U227" s="441"/>
      <c r="V227" s="441"/>
      <c r="W227" s="441"/>
      <c r="X227" s="457"/>
      <c r="Y227" s="440"/>
      <c r="Z227" s="440"/>
      <c r="AB227" s="440"/>
      <c r="AC227" s="440"/>
      <c r="AD227" s="440"/>
      <c r="AE227" s="440"/>
      <c r="AF227" s="440"/>
      <c r="AG227" s="440"/>
      <c r="AH227" s="440"/>
      <c r="AI227" s="440"/>
      <c r="AJ227" s="440"/>
      <c r="AK227" s="458"/>
      <c r="AL227" s="459"/>
      <c r="AM227" s="440"/>
    </row>
    <row r="228" spans="1:43">
      <c r="A228" s="440"/>
      <c r="B228" s="440"/>
      <c r="C228" s="440"/>
      <c r="D228" s="440"/>
      <c r="E228" s="440"/>
      <c r="F228" s="440"/>
      <c r="G228" s="440"/>
      <c r="H228" s="456"/>
      <c r="I228" s="440"/>
      <c r="J228" s="456"/>
      <c r="K228" s="440"/>
      <c r="L228" s="440"/>
      <c r="M228" s="441"/>
      <c r="N228" s="441"/>
      <c r="O228" s="441"/>
      <c r="P228" s="441"/>
      <c r="Q228" s="441"/>
      <c r="R228" s="441"/>
      <c r="S228" s="441"/>
      <c r="T228" s="441"/>
      <c r="U228" s="441"/>
      <c r="V228" s="441"/>
      <c r="W228" s="441"/>
      <c r="X228" s="457"/>
      <c r="Y228" s="440"/>
      <c r="Z228" s="440"/>
      <c r="AB228" s="440"/>
      <c r="AC228" s="440"/>
      <c r="AD228" s="440"/>
      <c r="AE228" s="440"/>
      <c r="AF228" s="440"/>
      <c r="AG228" s="440"/>
      <c r="AH228" s="440"/>
      <c r="AI228" s="440"/>
      <c r="AJ228" s="440"/>
      <c r="AK228" s="458"/>
      <c r="AL228" s="459"/>
      <c r="AM228" s="440"/>
    </row>
    <row r="229" spans="1:43">
      <c r="A229" s="440"/>
      <c r="B229" s="440"/>
      <c r="C229" s="440"/>
      <c r="D229" s="440"/>
      <c r="E229" s="440"/>
      <c r="F229" s="440"/>
      <c r="G229" s="440"/>
      <c r="H229" s="456"/>
      <c r="I229" s="440"/>
      <c r="J229" s="456"/>
      <c r="K229" s="440"/>
      <c r="L229" s="440"/>
      <c r="M229" s="441"/>
      <c r="N229" s="441"/>
      <c r="O229" s="441"/>
      <c r="P229" s="441"/>
      <c r="Q229" s="441"/>
      <c r="R229" s="441"/>
      <c r="S229" s="441"/>
      <c r="T229" s="441"/>
      <c r="U229" s="441"/>
      <c r="V229" s="441"/>
      <c r="W229" s="441"/>
      <c r="X229" s="457"/>
      <c r="Y229" s="440"/>
      <c r="Z229" s="440"/>
      <c r="AB229" s="440"/>
      <c r="AC229" s="440"/>
      <c r="AD229" s="440"/>
      <c r="AE229" s="440"/>
      <c r="AF229" s="440"/>
      <c r="AG229" s="440"/>
      <c r="AH229" s="440"/>
      <c r="AI229" s="440"/>
      <c r="AJ229" s="440"/>
      <c r="AK229" s="458"/>
      <c r="AL229" s="459"/>
      <c r="AM229" s="440"/>
    </row>
    <row r="230" spans="1:43">
      <c r="K230" s="432"/>
      <c r="L230" s="440"/>
      <c r="M230" s="440"/>
      <c r="N230" s="571"/>
      <c r="O230" s="571"/>
      <c r="P230" s="571"/>
      <c r="Q230" s="571"/>
      <c r="R230" s="571"/>
      <c r="S230" s="571"/>
      <c r="T230" s="571"/>
      <c r="U230" s="571"/>
      <c r="V230" s="571"/>
      <c r="W230" s="571"/>
      <c r="X230" s="440"/>
      <c r="Y230" s="441"/>
      <c r="Z230" s="440"/>
      <c r="AA230" s="440"/>
      <c r="AB230" s="440"/>
      <c r="AC230" s="440"/>
      <c r="AD230" s="440"/>
      <c r="AE230" s="440"/>
      <c r="AF230" s="440"/>
      <c r="AG230" s="440"/>
      <c r="AH230" s="440"/>
      <c r="AI230" s="440"/>
      <c r="AJ230" s="440"/>
      <c r="AK230" s="440"/>
      <c r="AL230" s="440"/>
      <c r="AM230" s="440"/>
      <c r="AN230" s="440"/>
      <c r="AO230" s="440"/>
      <c r="AP230" s="440"/>
      <c r="AQ230" s="440"/>
    </row>
    <row r="231" spans="1:43">
      <c r="D231" s="443"/>
      <c r="E231" s="444"/>
      <c r="J231" s="432"/>
      <c r="L231" s="440"/>
      <c r="AL231" s="447"/>
    </row>
    <row r="232" spans="1:43">
      <c r="E232" s="432"/>
      <c r="L232" s="440"/>
      <c r="X232" s="449"/>
      <c r="AK232" s="449"/>
      <c r="AL232" s="447"/>
      <c r="AM232" s="449"/>
    </row>
    <row r="233" spans="1:43">
      <c r="A233" s="440"/>
      <c r="B233" s="440"/>
      <c r="C233" s="440"/>
      <c r="D233" s="440"/>
      <c r="E233" s="440"/>
      <c r="F233" s="440"/>
      <c r="G233" s="440"/>
      <c r="H233" s="440"/>
      <c r="I233" s="440"/>
      <c r="J233" s="456"/>
      <c r="K233" s="440"/>
      <c r="L233" s="440"/>
      <c r="M233" s="441"/>
      <c r="N233" s="441"/>
      <c r="O233" s="441"/>
      <c r="P233" s="441"/>
      <c r="Q233" s="441"/>
      <c r="R233" s="441"/>
      <c r="S233" s="441"/>
      <c r="T233" s="441"/>
      <c r="U233" s="441"/>
      <c r="V233" s="441"/>
      <c r="W233" s="441"/>
      <c r="X233" s="457"/>
      <c r="Y233" s="440"/>
      <c r="Z233" s="440"/>
      <c r="AB233" s="440"/>
      <c r="AC233" s="440"/>
      <c r="AD233" s="440"/>
      <c r="AE233" s="440"/>
      <c r="AF233" s="440"/>
      <c r="AG233" s="440"/>
      <c r="AH233" s="440"/>
      <c r="AI233" s="440"/>
      <c r="AJ233" s="440"/>
      <c r="AK233" s="458"/>
      <c r="AL233" s="459"/>
      <c r="AM233" s="440"/>
    </row>
    <row r="234" spans="1:43">
      <c r="A234" s="440"/>
      <c r="B234" s="440"/>
      <c r="C234" s="440"/>
      <c r="D234" s="440"/>
      <c r="E234" s="440"/>
      <c r="F234" s="440"/>
      <c r="G234" s="440"/>
      <c r="H234" s="456"/>
      <c r="I234" s="440"/>
      <c r="J234" s="456"/>
      <c r="K234" s="440"/>
      <c r="L234" s="440"/>
      <c r="M234" s="441"/>
      <c r="N234" s="441"/>
      <c r="O234" s="441"/>
      <c r="P234" s="441"/>
      <c r="Q234" s="441"/>
      <c r="R234" s="441"/>
      <c r="S234" s="441"/>
      <c r="T234" s="441"/>
      <c r="U234" s="441"/>
      <c r="V234" s="441"/>
      <c r="W234" s="441"/>
      <c r="X234" s="457"/>
      <c r="Y234" s="440"/>
      <c r="Z234" s="440"/>
      <c r="AB234" s="440"/>
      <c r="AC234" s="440"/>
      <c r="AD234" s="440"/>
      <c r="AE234" s="440"/>
      <c r="AF234" s="440"/>
      <c r="AG234" s="440"/>
      <c r="AH234" s="440"/>
      <c r="AI234" s="440"/>
      <c r="AJ234" s="440"/>
      <c r="AK234" s="458"/>
      <c r="AL234" s="459"/>
      <c r="AM234" s="440"/>
    </row>
    <row r="235" spans="1:43">
      <c r="A235" s="440"/>
      <c r="B235" s="440"/>
      <c r="C235" s="440"/>
      <c r="D235" s="440"/>
      <c r="E235" s="440"/>
      <c r="F235" s="440"/>
      <c r="G235" s="440"/>
      <c r="H235" s="456"/>
      <c r="I235" s="440"/>
      <c r="J235" s="456"/>
      <c r="K235" s="440"/>
      <c r="L235" s="440"/>
      <c r="M235" s="441"/>
      <c r="N235" s="441"/>
      <c r="O235" s="441"/>
      <c r="P235" s="441"/>
      <c r="Q235" s="441"/>
      <c r="R235" s="441"/>
      <c r="S235" s="441"/>
      <c r="T235" s="441"/>
      <c r="U235" s="441"/>
      <c r="V235" s="441"/>
      <c r="W235" s="441"/>
      <c r="X235" s="457"/>
      <c r="Y235" s="440"/>
      <c r="Z235" s="440"/>
      <c r="AB235" s="440"/>
      <c r="AC235" s="440"/>
      <c r="AD235" s="440"/>
      <c r="AE235" s="440"/>
      <c r="AF235" s="440"/>
      <c r="AG235" s="440"/>
      <c r="AH235" s="440"/>
      <c r="AI235" s="440"/>
      <c r="AJ235" s="440"/>
      <c r="AK235" s="458"/>
      <c r="AL235" s="459"/>
      <c r="AM235" s="440"/>
    </row>
    <row r="236" spans="1:43">
      <c r="K236" s="432"/>
      <c r="L236" s="440"/>
      <c r="M236" s="440"/>
      <c r="N236" s="571"/>
      <c r="O236" s="571"/>
      <c r="P236" s="571"/>
      <c r="Q236" s="571"/>
      <c r="R236" s="571"/>
      <c r="S236" s="571"/>
      <c r="T236" s="571"/>
      <c r="U236" s="571"/>
      <c r="V236" s="571"/>
      <c r="W236" s="571"/>
      <c r="X236" s="440"/>
      <c r="Y236" s="441"/>
      <c r="Z236" s="440"/>
      <c r="AA236" s="440"/>
      <c r="AB236" s="440"/>
      <c r="AC236" s="440"/>
      <c r="AD236" s="440"/>
      <c r="AE236" s="440"/>
      <c r="AF236" s="440"/>
      <c r="AG236" s="440"/>
      <c r="AH236" s="440"/>
      <c r="AI236" s="440"/>
      <c r="AJ236" s="440"/>
      <c r="AK236" s="440"/>
      <c r="AL236" s="440"/>
      <c r="AM236" s="440"/>
    </row>
    <row r="237" spans="1:43">
      <c r="D237" s="443"/>
      <c r="E237" s="444"/>
      <c r="J237" s="432"/>
      <c r="K237" s="460"/>
      <c r="L237" s="440"/>
      <c r="AL237" s="447"/>
    </row>
    <row r="238" spans="1:43">
      <c r="E238" s="432"/>
      <c r="L238" s="440"/>
      <c r="X238" s="449"/>
      <c r="AK238" s="449"/>
      <c r="AL238" s="447"/>
      <c r="AM238" s="449"/>
    </row>
    <row r="239" spans="1:43">
      <c r="A239" s="440"/>
      <c r="B239" s="440"/>
      <c r="C239" s="441"/>
      <c r="D239" s="441"/>
      <c r="E239" s="441"/>
      <c r="F239" s="441"/>
      <c r="G239" s="441"/>
      <c r="H239" s="441"/>
      <c r="I239" s="441"/>
      <c r="J239" s="456"/>
      <c r="K239" s="441"/>
      <c r="L239" s="440"/>
      <c r="M239" s="441"/>
      <c r="N239" s="441"/>
      <c r="O239" s="441"/>
      <c r="P239" s="441"/>
      <c r="Q239" s="441"/>
      <c r="R239" s="441"/>
      <c r="S239" s="441"/>
      <c r="T239" s="441"/>
      <c r="U239" s="441"/>
      <c r="V239" s="441"/>
      <c r="W239" s="441"/>
      <c r="X239" s="441"/>
      <c r="Y239" s="441"/>
      <c r="Z239" s="441"/>
      <c r="AB239" s="441"/>
      <c r="AE239" s="441"/>
      <c r="AF239" s="441"/>
      <c r="AG239" s="441"/>
      <c r="AH239" s="441"/>
      <c r="AI239" s="441"/>
      <c r="AJ239" s="441"/>
      <c r="AK239" s="441"/>
      <c r="AL239" s="441"/>
      <c r="AM239" s="441"/>
    </row>
    <row r="240" spans="1:43">
      <c r="A240" s="440"/>
      <c r="B240" s="440"/>
      <c r="C240" s="441"/>
      <c r="D240" s="441"/>
      <c r="E240" s="441"/>
      <c r="F240" s="441"/>
      <c r="G240" s="441"/>
      <c r="H240" s="441"/>
      <c r="I240" s="441"/>
      <c r="J240" s="456"/>
      <c r="K240" s="441"/>
      <c r="L240" s="440"/>
      <c r="M240" s="441"/>
      <c r="N240" s="441"/>
      <c r="O240" s="441"/>
      <c r="P240" s="441"/>
      <c r="Q240" s="441"/>
      <c r="R240" s="441"/>
      <c r="S240" s="441"/>
      <c r="T240" s="441"/>
      <c r="U240" s="441"/>
      <c r="V240" s="441"/>
      <c r="W240" s="441"/>
      <c r="X240" s="441"/>
      <c r="Y240" s="441"/>
      <c r="Z240" s="441"/>
      <c r="AB240" s="441"/>
      <c r="AE240" s="441"/>
      <c r="AF240" s="441"/>
      <c r="AG240" s="441"/>
      <c r="AH240" s="441"/>
      <c r="AI240" s="441"/>
      <c r="AJ240" s="441"/>
      <c r="AK240" s="441"/>
      <c r="AL240" s="441"/>
      <c r="AM240" s="441"/>
    </row>
    <row r="241" spans="1:43">
      <c r="A241" s="440"/>
      <c r="B241" s="440"/>
      <c r="C241" s="441"/>
      <c r="D241" s="441"/>
      <c r="E241" s="441"/>
      <c r="F241" s="441"/>
      <c r="G241" s="441"/>
      <c r="H241" s="441"/>
      <c r="I241" s="441"/>
      <c r="J241" s="456"/>
      <c r="K241" s="441"/>
      <c r="L241" s="440"/>
      <c r="M241" s="441"/>
      <c r="N241" s="441"/>
      <c r="O241" s="441"/>
      <c r="P241" s="441"/>
      <c r="Q241" s="441"/>
      <c r="R241" s="441"/>
      <c r="S241" s="441"/>
      <c r="T241" s="441"/>
      <c r="U241" s="441"/>
      <c r="V241" s="441"/>
      <c r="W241" s="441"/>
      <c r="X241" s="441"/>
      <c r="Y241" s="441"/>
      <c r="Z241" s="441"/>
      <c r="AB241" s="441"/>
      <c r="AE241" s="441"/>
      <c r="AF241" s="441"/>
      <c r="AG241" s="441"/>
      <c r="AH241" s="441"/>
      <c r="AI241" s="441"/>
      <c r="AJ241" s="441"/>
      <c r="AK241" s="441"/>
      <c r="AL241" s="441"/>
      <c r="AM241" s="441"/>
    </row>
    <row r="242" spans="1:43">
      <c r="K242" s="432"/>
      <c r="L242" s="440"/>
      <c r="M242" s="440"/>
      <c r="N242" s="571"/>
      <c r="O242" s="571"/>
      <c r="P242" s="571"/>
      <c r="Q242" s="571"/>
      <c r="R242" s="571"/>
      <c r="S242" s="571"/>
      <c r="T242" s="571"/>
      <c r="U242" s="571"/>
      <c r="V242" s="571"/>
      <c r="W242" s="571"/>
      <c r="X242" s="440"/>
      <c r="Y242" s="441"/>
      <c r="Z242" s="440"/>
      <c r="AA242" s="440"/>
      <c r="AB242" s="440"/>
      <c r="AC242" s="440"/>
      <c r="AD242" s="440"/>
      <c r="AE242" s="440"/>
      <c r="AF242" s="440"/>
      <c r="AG242" s="440"/>
      <c r="AH242" s="440"/>
      <c r="AI242" s="440"/>
      <c r="AJ242" s="440"/>
      <c r="AK242" s="440"/>
      <c r="AL242" s="440"/>
      <c r="AM242" s="440"/>
      <c r="AN242" s="440"/>
      <c r="AO242" s="440"/>
      <c r="AP242" s="440"/>
      <c r="AQ242" s="440"/>
    </row>
    <row r="243" spans="1:43">
      <c r="D243" s="443"/>
      <c r="E243" s="444"/>
      <c r="J243" s="432"/>
      <c r="L243" s="440"/>
      <c r="AL243" s="447"/>
    </row>
    <row r="244" spans="1:43">
      <c r="E244" s="432"/>
      <c r="L244" s="440"/>
      <c r="X244" s="449"/>
      <c r="AK244" s="449"/>
      <c r="AL244" s="447"/>
      <c r="AM244" s="449"/>
    </row>
    <row r="245" spans="1:43">
      <c r="A245" s="440"/>
      <c r="B245" s="440"/>
      <c r="C245" s="440"/>
      <c r="D245" s="440"/>
      <c r="E245" s="440"/>
      <c r="F245" s="440"/>
      <c r="G245" s="440"/>
      <c r="H245" s="440"/>
      <c r="I245" s="440"/>
      <c r="J245" s="456"/>
      <c r="K245" s="440"/>
      <c r="L245" s="440"/>
      <c r="M245" s="441"/>
      <c r="N245" s="441"/>
      <c r="O245" s="441"/>
      <c r="P245" s="441"/>
      <c r="Q245" s="441"/>
      <c r="R245" s="441"/>
      <c r="S245" s="441"/>
      <c r="T245" s="441"/>
      <c r="U245" s="441"/>
      <c r="V245" s="441"/>
      <c r="W245" s="441"/>
      <c r="X245" s="457"/>
      <c r="Y245" s="440"/>
      <c r="Z245" s="440"/>
      <c r="AB245" s="440"/>
      <c r="AC245" s="440"/>
      <c r="AD245" s="440"/>
      <c r="AE245" s="440"/>
      <c r="AF245" s="440"/>
      <c r="AG245" s="440"/>
      <c r="AH245" s="440"/>
      <c r="AI245" s="440"/>
      <c r="AJ245" s="440"/>
      <c r="AK245" s="458"/>
      <c r="AL245" s="459"/>
      <c r="AM245" s="440"/>
    </row>
    <row r="246" spans="1:43">
      <c r="A246" s="440"/>
      <c r="B246" s="440"/>
      <c r="C246" s="440"/>
      <c r="D246" s="440"/>
      <c r="E246" s="440"/>
      <c r="F246" s="440"/>
      <c r="G246" s="440"/>
      <c r="H246" s="456"/>
      <c r="I246" s="440"/>
      <c r="J246" s="456"/>
      <c r="K246" s="440"/>
      <c r="L246" s="440"/>
      <c r="M246" s="441"/>
      <c r="N246" s="441"/>
      <c r="O246" s="441"/>
      <c r="P246" s="441"/>
      <c r="Q246" s="441"/>
      <c r="R246" s="441"/>
      <c r="S246" s="441"/>
      <c r="T246" s="441"/>
      <c r="U246" s="441"/>
      <c r="V246" s="441"/>
      <c r="W246" s="441"/>
      <c r="X246" s="457"/>
      <c r="Y246" s="440"/>
      <c r="Z246" s="440"/>
      <c r="AB246" s="440"/>
      <c r="AC246" s="440"/>
      <c r="AD246" s="440"/>
      <c r="AE246" s="440"/>
      <c r="AF246" s="440"/>
      <c r="AG246" s="440"/>
      <c r="AH246" s="440"/>
      <c r="AI246" s="440"/>
      <c r="AJ246" s="440"/>
      <c r="AK246" s="458"/>
      <c r="AL246" s="459"/>
      <c r="AM246" s="440"/>
    </row>
    <row r="247" spans="1:43">
      <c r="A247" s="440"/>
      <c r="B247" s="440"/>
      <c r="C247" s="440"/>
      <c r="D247" s="440"/>
      <c r="E247" s="440"/>
      <c r="F247" s="440"/>
      <c r="G247" s="440"/>
      <c r="H247" s="456"/>
      <c r="I247" s="440"/>
      <c r="J247" s="456"/>
      <c r="K247" s="440"/>
      <c r="L247" s="440"/>
      <c r="M247" s="441"/>
      <c r="N247" s="441"/>
      <c r="O247" s="441"/>
      <c r="P247" s="441"/>
      <c r="Q247" s="441"/>
      <c r="R247" s="441"/>
      <c r="S247" s="441"/>
      <c r="T247" s="441"/>
      <c r="U247" s="441"/>
      <c r="V247" s="441"/>
      <c r="W247" s="441"/>
      <c r="X247" s="457"/>
      <c r="Y247" s="440"/>
      <c r="Z247" s="440"/>
      <c r="AB247" s="440"/>
      <c r="AC247" s="440"/>
      <c r="AD247" s="440"/>
      <c r="AE247" s="440"/>
      <c r="AF247" s="440"/>
      <c r="AG247" s="440"/>
      <c r="AH247" s="440"/>
      <c r="AI247" s="440"/>
      <c r="AJ247" s="440"/>
      <c r="AK247" s="458"/>
      <c r="AL247" s="459"/>
      <c r="AM247" s="440"/>
    </row>
    <row r="249" spans="1:43">
      <c r="L249" s="440"/>
      <c r="M249" s="440"/>
      <c r="N249" s="571"/>
      <c r="O249" s="571"/>
      <c r="P249" s="571"/>
      <c r="Q249" s="571"/>
      <c r="R249" s="571"/>
      <c r="S249" s="571"/>
      <c r="T249" s="571"/>
      <c r="U249" s="571"/>
      <c r="V249" s="571"/>
      <c r="W249" s="571"/>
      <c r="X249" s="440"/>
      <c r="Y249" s="441"/>
      <c r="Z249" s="440"/>
      <c r="AA249" s="440"/>
      <c r="AB249" s="440"/>
      <c r="AC249" s="440"/>
      <c r="AD249" s="440"/>
      <c r="AE249" s="440"/>
      <c r="AF249" s="440"/>
      <c r="AG249" s="440"/>
      <c r="AH249" s="440"/>
      <c r="AI249" s="440"/>
      <c r="AJ249" s="440"/>
      <c r="AK249" s="440"/>
      <c r="AL249" s="440"/>
      <c r="AM249" s="440"/>
      <c r="AN249" s="440"/>
      <c r="AO249" s="440"/>
      <c r="AP249" s="440"/>
      <c r="AQ249" s="440"/>
    </row>
    <row r="250" spans="1:43">
      <c r="D250" s="443"/>
      <c r="E250" s="444"/>
      <c r="J250" s="432"/>
      <c r="L250" s="440"/>
      <c r="AL250" s="447"/>
    </row>
    <row r="251" spans="1:43">
      <c r="E251" s="432"/>
      <c r="L251" s="440"/>
      <c r="X251" s="449"/>
      <c r="AK251" s="449"/>
      <c r="AL251" s="447"/>
      <c r="AM251" s="449"/>
    </row>
    <row r="252" spans="1:43">
      <c r="A252" s="440"/>
      <c r="B252" s="440"/>
      <c r="C252" s="440"/>
      <c r="D252" s="440"/>
      <c r="E252" s="440"/>
      <c r="F252" s="440"/>
      <c r="G252" s="440"/>
      <c r="H252" s="440"/>
      <c r="I252" s="440"/>
      <c r="J252" s="456"/>
      <c r="K252" s="440"/>
      <c r="L252" s="440"/>
      <c r="M252" s="441"/>
      <c r="N252" s="441"/>
      <c r="O252" s="441"/>
      <c r="P252" s="441"/>
      <c r="Q252" s="441"/>
      <c r="R252" s="441"/>
      <c r="S252" s="441"/>
      <c r="T252" s="441"/>
      <c r="U252" s="441"/>
      <c r="V252" s="441"/>
      <c r="W252" s="441"/>
      <c r="X252" s="457"/>
      <c r="Y252" s="440"/>
      <c r="Z252" s="440"/>
      <c r="AB252" s="440"/>
      <c r="AC252" s="440"/>
      <c r="AD252" s="440"/>
      <c r="AE252" s="440"/>
      <c r="AF252" s="440"/>
      <c r="AG252" s="440"/>
      <c r="AH252" s="440"/>
      <c r="AI252" s="440"/>
      <c r="AJ252" s="440"/>
      <c r="AK252" s="458"/>
      <c r="AL252" s="459"/>
      <c r="AM252" s="440"/>
    </row>
    <row r="253" spans="1:43">
      <c r="A253" s="440"/>
      <c r="B253" s="440"/>
      <c r="C253" s="440"/>
      <c r="D253" s="440"/>
      <c r="E253" s="440"/>
      <c r="F253" s="440"/>
      <c r="G253" s="440"/>
      <c r="H253" s="456"/>
      <c r="I253" s="440"/>
      <c r="J253" s="456"/>
      <c r="K253" s="440"/>
      <c r="L253" s="440"/>
      <c r="M253" s="441"/>
      <c r="N253" s="441"/>
      <c r="O253" s="441"/>
      <c r="P253" s="441"/>
      <c r="Q253" s="441"/>
      <c r="R253" s="441"/>
      <c r="S253" s="441"/>
      <c r="T253" s="441"/>
      <c r="U253" s="441"/>
      <c r="V253" s="441"/>
      <c r="W253" s="441"/>
      <c r="X253" s="457"/>
      <c r="Y253" s="440"/>
      <c r="Z253" s="440"/>
      <c r="AB253" s="440"/>
      <c r="AC253" s="440"/>
      <c r="AD253" s="440"/>
      <c r="AE253" s="440"/>
      <c r="AF253" s="440"/>
      <c r="AG253" s="440"/>
      <c r="AH253" s="440"/>
      <c r="AI253" s="440"/>
      <c r="AJ253" s="440"/>
      <c r="AK253" s="458"/>
      <c r="AL253" s="459"/>
      <c r="AM253" s="440"/>
    </row>
    <row r="254" spans="1:43">
      <c r="A254" s="440"/>
      <c r="B254" s="440"/>
      <c r="C254" s="440"/>
      <c r="D254" s="440"/>
      <c r="E254" s="440"/>
      <c r="F254" s="440"/>
      <c r="G254" s="440"/>
      <c r="H254" s="456"/>
      <c r="I254" s="440"/>
      <c r="J254" s="456"/>
      <c r="K254" s="440"/>
      <c r="L254" s="440"/>
      <c r="M254" s="441"/>
      <c r="N254" s="441"/>
      <c r="O254" s="441"/>
      <c r="P254" s="441"/>
      <c r="Q254" s="441"/>
      <c r="R254" s="441"/>
      <c r="S254" s="441"/>
      <c r="T254" s="441"/>
      <c r="U254" s="441"/>
      <c r="V254" s="441"/>
      <c r="W254" s="441"/>
      <c r="X254" s="457"/>
      <c r="Y254" s="440"/>
      <c r="Z254" s="440"/>
      <c r="AB254" s="440"/>
      <c r="AC254" s="440"/>
      <c r="AD254" s="440"/>
      <c r="AE254" s="440"/>
      <c r="AF254" s="440"/>
      <c r="AG254" s="440"/>
      <c r="AH254" s="440"/>
      <c r="AI254" s="440"/>
      <c r="AJ254" s="440"/>
      <c r="AK254" s="458"/>
      <c r="AL254" s="459"/>
      <c r="AM254" s="440"/>
    </row>
    <row r="256" spans="1:43" s="439" customFormat="1">
      <c r="L256" s="462"/>
      <c r="M256" s="462"/>
      <c r="N256" s="570"/>
      <c r="O256" s="570"/>
      <c r="P256" s="570"/>
      <c r="Q256" s="570"/>
      <c r="R256" s="570"/>
      <c r="S256" s="570"/>
      <c r="T256" s="570"/>
      <c r="U256" s="570"/>
      <c r="V256" s="570"/>
      <c r="W256" s="570"/>
      <c r="X256" s="462"/>
      <c r="Y256" s="463"/>
      <c r="Z256" s="462"/>
      <c r="AA256" s="462"/>
      <c r="AB256" s="462"/>
      <c r="AC256" s="462"/>
      <c r="AD256" s="462"/>
      <c r="AE256" s="462"/>
      <c r="AF256" s="462"/>
      <c r="AG256" s="462"/>
      <c r="AH256" s="462"/>
      <c r="AI256" s="462"/>
      <c r="AJ256" s="462"/>
      <c r="AK256" s="462"/>
      <c r="AL256" s="462"/>
      <c r="AM256" s="462"/>
      <c r="AN256" s="462"/>
      <c r="AO256" s="462"/>
      <c r="AP256" s="462"/>
      <c r="AQ256" s="462"/>
    </row>
    <row r="257" spans="1:43" s="439" customFormat="1">
      <c r="D257" s="464"/>
      <c r="E257" s="465"/>
      <c r="J257" s="466"/>
      <c r="L257" s="462"/>
      <c r="AL257" s="467"/>
    </row>
    <row r="258" spans="1:43" s="439" customFormat="1">
      <c r="E258" s="468"/>
      <c r="L258" s="462"/>
      <c r="X258" s="469"/>
      <c r="AK258" s="469"/>
      <c r="AL258" s="470"/>
      <c r="AM258" s="469"/>
    </row>
    <row r="259" spans="1:43" s="439" customFormat="1" ht="17.25" customHeight="1">
      <c r="K259" s="468"/>
      <c r="L259" s="462"/>
      <c r="M259" s="462"/>
      <c r="N259" s="570"/>
      <c r="O259" s="570"/>
      <c r="P259" s="570"/>
      <c r="Q259" s="570"/>
      <c r="R259" s="570"/>
      <c r="S259" s="570"/>
      <c r="T259" s="570"/>
      <c r="U259" s="570"/>
      <c r="V259" s="570"/>
      <c r="W259" s="570"/>
      <c r="X259" s="462"/>
      <c r="Y259" s="463"/>
      <c r="Z259" s="462"/>
      <c r="AA259" s="462"/>
      <c r="AB259" s="462"/>
      <c r="AC259" s="462"/>
      <c r="AD259" s="462"/>
      <c r="AE259" s="462"/>
      <c r="AF259" s="462"/>
      <c r="AG259" s="462"/>
      <c r="AH259" s="462"/>
      <c r="AI259" s="462"/>
      <c r="AJ259" s="462"/>
      <c r="AK259" s="462"/>
      <c r="AL259" s="462"/>
      <c r="AM259" s="462"/>
    </row>
    <row r="260" spans="1:43" s="439" customFormat="1">
      <c r="D260" s="464"/>
      <c r="E260" s="465"/>
      <c r="J260" s="466"/>
      <c r="L260" s="462"/>
      <c r="Z260" s="468"/>
      <c r="AL260" s="467"/>
    </row>
    <row r="261" spans="1:43" s="439" customFormat="1">
      <c r="E261" s="468"/>
      <c r="L261" s="462"/>
      <c r="X261" s="469"/>
      <c r="Z261" s="468"/>
      <c r="AK261" s="469"/>
      <c r="AL261" s="471"/>
      <c r="AM261" s="469"/>
    </row>
    <row r="262" spans="1:43" s="439" customFormat="1" ht="17.25" customHeight="1">
      <c r="K262" s="468"/>
      <c r="L262" s="462"/>
      <c r="M262" s="462"/>
      <c r="N262" s="570"/>
      <c r="O262" s="570"/>
      <c r="P262" s="570"/>
      <c r="Q262" s="570"/>
      <c r="R262" s="570"/>
      <c r="S262" s="570"/>
      <c r="T262" s="570"/>
      <c r="U262" s="570"/>
      <c r="V262" s="570"/>
      <c r="W262" s="570"/>
      <c r="X262" s="462"/>
      <c r="Y262" s="463"/>
      <c r="Z262" s="462"/>
      <c r="AA262" s="462"/>
      <c r="AB262" s="462"/>
      <c r="AC262" s="462"/>
      <c r="AD262" s="462"/>
      <c r="AE262" s="462"/>
      <c r="AF262" s="462"/>
      <c r="AG262" s="462"/>
      <c r="AH262" s="462"/>
      <c r="AI262" s="462"/>
      <c r="AJ262" s="462"/>
      <c r="AK262" s="462"/>
      <c r="AL262" s="462"/>
      <c r="AM262" s="462"/>
    </row>
    <row r="263" spans="1:43" s="439" customFormat="1">
      <c r="D263" s="464"/>
      <c r="E263" s="465"/>
      <c r="J263" s="466"/>
      <c r="L263" s="462"/>
      <c r="Z263" s="468"/>
      <c r="AL263" s="467"/>
    </row>
    <row r="264" spans="1:43" s="439" customFormat="1">
      <c r="E264" s="468"/>
      <c r="L264" s="462"/>
      <c r="X264" s="469"/>
      <c r="Z264" s="468"/>
      <c r="AK264" s="469"/>
      <c r="AL264" s="471"/>
      <c r="AM264" s="469"/>
    </row>
    <row r="265" spans="1:43" s="439" customFormat="1">
      <c r="K265" s="468"/>
      <c r="L265" s="462"/>
      <c r="M265" s="462"/>
      <c r="N265" s="570"/>
      <c r="O265" s="570"/>
      <c r="P265" s="570"/>
      <c r="Q265" s="570"/>
      <c r="R265" s="570"/>
      <c r="S265" s="570"/>
      <c r="T265" s="570"/>
      <c r="U265" s="570"/>
      <c r="V265" s="570"/>
      <c r="W265" s="570"/>
      <c r="X265" s="462"/>
      <c r="Y265" s="463"/>
      <c r="Z265" s="462"/>
      <c r="AA265" s="462"/>
      <c r="AB265" s="462"/>
      <c r="AC265" s="462"/>
      <c r="AD265" s="462"/>
      <c r="AE265" s="462"/>
      <c r="AF265" s="462"/>
      <c r="AG265" s="462"/>
      <c r="AH265" s="462"/>
      <c r="AI265" s="462"/>
      <c r="AJ265" s="462"/>
      <c r="AK265" s="462"/>
      <c r="AL265" s="462"/>
      <c r="AM265" s="462"/>
      <c r="AN265" s="462"/>
      <c r="AO265" s="462"/>
      <c r="AP265" s="462"/>
      <c r="AQ265" s="462"/>
    </row>
    <row r="266" spans="1:43" s="439" customFormat="1">
      <c r="D266" s="464"/>
      <c r="E266" s="465"/>
      <c r="J266" s="466"/>
      <c r="L266" s="462"/>
      <c r="AL266" s="467"/>
    </row>
    <row r="267" spans="1:43" s="439" customFormat="1">
      <c r="E267" s="468"/>
      <c r="L267" s="462"/>
      <c r="X267" s="469"/>
      <c r="AK267" s="469"/>
      <c r="AL267" s="467"/>
      <c r="AM267" s="469"/>
    </row>
    <row r="268" spans="1:43" s="439" customFormat="1">
      <c r="A268" s="462"/>
      <c r="B268" s="462"/>
      <c r="C268" s="462"/>
      <c r="D268" s="462"/>
      <c r="E268" s="462"/>
      <c r="F268" s="462"/>
      <c r="G268" s="462"/>
      <c r="H268" s="462"/>
      <c r="I268" s="462"/>
      <c r="J268" s="472"/>
      <c r="K268" s="462"/>
      <c r="L268" s="462"/>
      <c r="M268" s="463"/>
      <c r="N268" s="463"/>
      <c r="O268" s="463"/>
      <c r="P268" s="463"/>
      <c r="Q268" s="463"/>
      <c r="R268" s="463"/>
      <c r="S268" s="463"/>
      <c r="T268" s="463"/>
      <c r="U268" s="463"/>
      <c r="V268" s="463"/>
      <c r="W268" s="463"/>
      <c r="X268" s="473"/>
      <c r="Y268" s="462"/>
      <c r="Z268" s="462"/>
      <c r="AB268" s="462"/>
      <c r="AC268" s="462"/>
      <c r="AD268" s="462"/>
      <c r="AE268" s="462"/>
      <c r="AF268" s="462"/>
      <c r="AG268" s="462"/>
      <c r="AH268" s="462"/>
      <c r="AI268" s="462"/>
      <c r="AJ268" s="462"/>
      <c r="AK268" s="474"/>
      <c r="AL268" s="475"/>
      <c r="AM268" s="462"/>
    </row>
    <row r="269" spans="1:43" s="439" customFormat="1">
      <c r="A269" s="462"/>
      <c r="B269" s="462"/>
      <c r="C269" s="462"/>
      <c r="D269" s="462"/>
      <c r="E269" s="462"/>
      <c r="F269" s="462"/>
      <c r="G269" s="462"/>
      <c r="H269" s="472"/>
      <c r="I269" s="462"/>
      <c r="J269" s="472"/>
      <c r="K269" s="462"/>
      <c r="L269" s="462"/>
      <c r="M269" s="463"/>
      <c r="N269" s="463"/>
      <c r="O269" s="463"/>
      <c r="P269" s="463"/>
      <c r="Q269" s="463"/>
      <c r="R269" s="463"/>
      <c r="S269" s="463"/>
      <c r="T269" s="463"/>
      <c r="U269" s="463"/>
      <c r="V269" s="463"/>
      <c r="W269" s="463"/>
      <c r="X269" s="473"/>
      <c r="Y269" s="462"/>
      <c r="Z269" s="462"/>
      <c r="AB269" s="462"/>
      <c r="AC269" s="462"/>
      <c r="AD269" s="462"/>
      <c r="AE269" s="462"/>
      <c r="AF269" s="462"/>
      <c r="AG269" s="462"/>
      <c r="AH269" s="462"/>
      <c r="AI269" s="462"/>
      <c r="AJ269" s="462"/>
      <c r="AK269" s="474"/>
      <c r="AL269" s="475"/>
      <c r="AM269" s="462"/>
    </row>
    <row r="270" spans="1:43" s="439" customFormat="1" ht="17.25" customHeight="1">
      <c r="K270" s="468"/>
      <c r="L270" s="462"/>
      <c r="M270" s="462"/>
      <c r="N270" s="570"/>
      <c r="O270" s="570"/>
      <c r="P270" s="570"/>
      <c r="Q270" s="570"/>
      <c r="R270" s="570"/>
      <c r="S270" s="570"/>
      <c r="T270" s="570"/>
      <c r="U270" s="570"/>
      <c r="V270" s="570"/>
      <c r="W270" s="570"/>
      <c r="X270" s="462"/>
      <c r="Y270" s="463"/>
      <c r="Z270" s="462"/>
      <c r="AA270" s="462"/>
      <c r="AB270" s="462"/>
      <c r="AC270" s="462"/>
      <c r="AD270" s="462"/>
      <c r="AE270" s="462"/>
      <c r="AF270" s="462"/>
      <c r="AG270" s="462"/>
      <c r="AH270" s="462"/>
      <c r="AI270" s="462"/>
      <c r="AJ270" s="462"/>
      <c r="AK270" s="462"/>
      <c r="AL270" s="462"/>
      <c r="AM270" s="462"/>
    </row>
    <row r="271" spans="1:43" s="439" customFormat="1">
      <c r="D271" s="464"/>
      <c r="E271" s="465"/>
      <c r="J271" s="466"/>
      <c r="L271" s="462"/>
      <c r="AL271" s="467"/>
    </row>
    <row r="272" spans="1:43" s="439" customFormat="1">
      <c r="E272" s="468"/>
      <c r="L272" s="462"/>
      <c r="X272" s="469"/>
      <c r="AK272" s="469"/>
      <c r="AL272" s="470"/>
      <c r="AM272" s="469"/>
    </row>
    <row r="273" spans="4:44" s="439" customFormat="1">
      <c r="E273" s="468"/>
      <c r="L273" s="462"/>
      <c r="X273" s="469"/>
      <c r="AK273" s="469"/>
      <c r="AL273" s="470"/>
      <c r="AM273" s="469"/>
    </row>
    <row r="274" spans="4:44" s="439" customFormat="1">
      <c r="K274" s="466"/>
      <c r="L274" s="462"/>
      <c r="M274" s="462"/>
      <c r="N274" s="462"/>
      <c r="O274" s="462"/>
      <c r="P274" s="462"/>
      <c r="Q274" s="462"/>
      <c r="R274" s="462"/>
      <c r="S274" s="462"/>
      <c r="T274" s="462"/>
      <c r="U274" s="462"/>
      <c r="V274" s="462"/>
      <c r="W274" s="462"/>
      <c r="X274" s="462"/>
      <c r="Y274" s="463"/>
      <c r="Z274" s="462"/>
      <c r="AA274" s="462"/>
      <c r="AB274" s="462"/>
      <c r="AC274" s="462"/>
      <c r="AD274" s="462"/>
      <c r="AE274" s="462"/>
      <c r="AF274" s="462"/>
      <c r="AG274" s="462"/>
      <c r="AH274" s="462"/>
      <c r="AI274" s="462"/>
      <c r="AJ274" s="462"/>
      <c r="AK274" s="462"/>
      <c r="AL274" s="462"/>
      <c r="AM274" s="462"/>
      <c r="AN274" s="462"/>
      <c r="AO274" s="462"/>
      <c r="AP274" s="462"/>
      <c r="AQ274" s="462"/>
      <c r="AR274" s="476"/>
    </row>
    <row r="275" spans="4:44" s="439" customFormat="1">
      <c r="D275" s="464"/>
      <c r="E275" s="465"/>
      <c r="J275" s="466"/>
      <c r="AL275" s="467"/>
      <c r="AR275" s="476"/>
    </row>
    <row r="276" spans="4:44" s="439" customFormat="1">
      <c r="E276" s="466"/>
      <c r="X276" s="469"/>
      <c r="AK276" s="477"/>
      <c r="AL276" s="467"/>
      <c r="AM276" s="469"/>
      <c r="AR276" s="476"/>
    </row>
    <row r="277" spans="4:44" s="439" customFormat="1" ht="17.25" customHeight="1">
      <c r="K277" s="468"/>
      <c r="L277" s="462"/>
      <c r="M277" s="462"/>
      <c r="N277" s="570"/>
      <c r="O277" s="570"/>
      <c r="P277" s="570"/>
      <c r="Q277" s="570"/>
      <c r="R277" s="570"/>
      <c r="S277" s="570"/>
      <c r="T277" s="570"/>
      <c r="U277" s="570"/>
      <c r="V277" s="570"/>
      <c r="W277" s="570"/>
      <c r="X277" s="462"/>
      <c r="Y277" s="463"/>
      <c r="Z277" s="462"/>
      <c r="AA277" s="462"/>
      <c r="AB277" s="462"/>
      <c r="AC277" s="462"/>
      <c r="AD277" s="462"/>
      <c r="AE277" s="462"/>
      <c r="AF277" s="462"/>
      <c r="AG277" s="462"/>
      <c r="AH277" s="462"/>
      <c r="AI277" s="462"/>
      <c r="AJ277" s="462"/>
      <c r="AK277" s="462"/>
      <c r="AL277" s="462"/>
      <c r="AM277" s="462"/>
    </row>
    <row r="278" spans="4:44" s="439" customFormat="1">
      <c r="D278" s="464"/>
      <c r="E278" s="465"/>
      <c r="J278" s="478"/>
      <c r="L278" s="462"/>
      <c r="AL278" s="467"/>
    </row>
    <row r="279" spans="4:44" s="439" customFormat="1">
      <c r="E279" s="468"/>
      <c r="L279" s="462"/>
      <c r="X279" s="469"/>
      <c r="AK279" s="469"/>
      <c r="AL279" s="471"/>
      <c r="AM279" s="469"/>
    </row>
    <row r="280" spans="4:44" s="439" customFormat="1">
      <c r="K280" s="466"/>
      <c r="L280" s="462"/>
      <c r="M280" s="462"/>
      <c r="N280" s="462"/>
      <c r="O280" s="462"/>
      <c r="P280" s="462"/>
      <c r="Q280" s="462"/>
      <c r="R280" s="462"/>
      <c r="S280" s="462"/>
      <c r="T280" s="462"/>
      <c r="U280" s="462"/>
      <c r="V280" s="462"/>
      <c r="W280" s="462"/>
      <c r="X280" s="462"/>
      <c r="Y280" s="463"/>
      <c r="Z280" s="462"/>
      <c r="AA280" s="462"/>
      <c r="AB280" s="462"/>
      <c r="AC280" s="462"/>
      <c r="AD280" s="462"/>
      <c r="AE280" s="462"/>
      <c r="AF280" s="462"/>
      <c r="AG280" s="462"/>
      <c r="AH280" s="462"/>
      <c r="AI280" s="462"/>
      <c r="AJ280" s="462"/>
      <c r="AK280" s="462"/>
      <c r="AL280" s="462"/>
      <c r="AM280" s="462"/>
      <c r="AN280" s="462"/>
      <c r="AO280" s="462"/>
      <c r="AP280" s="462"/>
      <c r="AQ280" s="462"/>
      <c r="AR280" s="476"/>
    </row>
    <row r="281" spans="4:44" s="439" customFormat="1">
      <c r="D281" s="464"/>
      <c r="E281" s="465"/>
      <c r="J281" s="466"/>
      <c r="AL281" s="467"/>
      <c r="AR281" s="476"/>
    </row>
    <row r="282" spans="4:44" s="439" customFormat="1">
      <c r="E282" s="466"/>
      <c r="X282" s="469"/>
      <c r="AK282" s="477"/>
      <c r="AL282" s="467"/>
      <c r="AM282" s="469"/>
      <c r="AR282" s="476"/>
    </row>
    <row r="283" spans="4:44" s="439" customFormat="1">
      <c r="K283" s="466"/>
      <c r="L283" s="462"/>
      <c r="M283" s="462"/>
      <c r="N283" s="462"/>
      <c r="O283" s="462"/>
      <c r="P283" s="462"/>
      <c r="Q283" s="462"/>
      <c r="R283" s="462"/>
      <c r="S283" s="462"/>
      <c r="T283" s="462"/>
      <c r="U283" s="462"/>
      <c r="V283" s="462"/>
      <c r="W283" s="462"/>
      <c r="X283" s="462"/>
      <c r="Y283" s="463"/>
      <c r="Z283" s="462"/>
      <c r="AA283" s="462"/>
      <c r="AB283" s="462"/>
      <c r="AC283" s="462"/>
      <c r="AD283" s="462"/>
      <c r="AE283" s="462"/>
      <c r="AF283" s="462"/>
      <c r="AG283" s="462"/>
      <c r="AH283" s="462"/>
      <c r="AI283" s="462"/>
      <c r="AJ283" s="462"/>
      <c r="AK283" s="462"/>
      <c r="AL283" s="462"/>
      <c r="AM283" s="462"/>
      <c r="AN283" s="462"/>
      <c r="AO283" s="462"/>
      <c r="AP283" s="462"/>
      <c r="AQ283" s="462"/>
      <c r="AR283" s="476"/>
    </row>
    <row r="284" spans="4:44" s="439" customFormat="1">
      <c r="D284" s="464"/>
      <c r="E284" s="465"/>
      <c r="J284" s="466"/>
      <c r="AL284" s="467"/>
      <c r="AR284" s="476"/>
    </row>
    <row r="285" spans="4:44" s="439" customFormat="1">
      <c r="E285" s="466"/>
      <c r="X285" s="469"/>
      <c r="AK285" s="477"/>
      <c r="AL285" s="467"/>
      <c r="AM285" s="469"/>
      <c r="AR285" s="476"/>
    </row>
  </sheetData>
  <mergeCells count="255">
    <mergeCell ref="N3:O3"/>
    <mergeCell ref="P3:Q3"/>
    <mergeCell ref="R3:S3"/>
    <mergeCell ref="T3:U3"/>
    <mergeCell ref="V3:W3"/>
    <mergeCell ref="N7:O7"/>
    <mergeCell ref="P7:Q7"/>
    <mergeCell ref="R7:S7"/>
    <mergeCell ref="T7:U7"/>
    <mergeCell ref="V7:W7"/>
    <mergeCell ref="N8:O8"/>
    <mergeCell ref="P8:Q8"/>
    <mergeCell ref="R8:S8"/>
    <mergeCell ref="T8:U8"/>
    <mergeCell ref="V8:W8"/>
    <mergeCell ref="N17:O17"/>
    <mergeCell ref="P17:Q17"/>
    <mergeCell ref="R17:S17"/>
    <mergeCell ref="T17:U17"/>
    <mergeCell ref="V17:W17"/>
    <mergeCell ref="N20:O20"/>
    <mergeCell ref="P20:Q20"/>
    <mergeCell ref="R20:S20"/>
    <mergeCell ref="T20:U20"/>
    <mergeCell ref="V20:W20"/>
    <mergeCell ref="N23:O23"/>
    <mergeCell ref="P23:Q23"/>
    <mergeCell ref="R23:S23"/>
    <mergeCell ref="T23:U23"/>
    <mergeCell ref="V23:W23"/>
    <mergeCell ref="N29:O29"/>
    <mergeCell ref="P29:Q29"/>
    <mergeCell ref="R29:S29"/>
    <mergeCell ref="T29:U29"/>
    <mergeCell ref="V29:W29"/>
    <mergeCell ref="N32:O32"/>
    <mergeCell ref="P32:Q32"/>
    <mergeCell ref="R32:S32"/>
    <mergeCell ref="T32:U32"/>
    <mergeCell ref="V32:W32"/>
    <mergeCell ref="N35:O35"/>
    <mergeCell ref="P35:Q35"/>
    <mergeCell ref="R35:S35"/>
    <mergeCell ref="T35:U35"/>
    <mergeCell ref="V35:W35"/>
    <mergeCell ref="N54:O54"/>
    <mergeCell ref="P54:Q54"/>
    <mergeCell ref="R54:S54"/>
    <mergeCell ref="T54:U54"/>
    <mergeCell ref="V54:W54"/>
    <mergeCell ref="N62:O62"/>
    <mergeCell ref="P62:Q62"/>
    <mergeCell ref="R62:S62"/>
    <mergeCell ref="T62:U62"/>
    <mergeCell ref="V62:W62"/>
    <mergeCell ref="N68:O68"/>
    <mergeCell ref="P68:Q68"/>
    <mergeCell ref="R68:S68"/>
    <mergeCell ref="T68:U68"/>
    <mergeCell ref="V68:W68"/>
    <mergeCell ref="N75:O75"/>
    <mergeCell ref="P75:Q75"/>
    <mergeCell ref="R75:S75"/>
    <mergeCell ref="T75:U75"/>
    <mergeCell ref="V75:W75"/>
    <mergeCell ref="N85:O85"/>
    <mergeCell ref="P85:Q85"/>
    <mergeCell ref="R85:S85"/>
    <mergeCell ref="T85:U85"/>
    <mergeCell ref="V85:W85"/>
    <mergeCell ref="N96:O96"/>
    <mergeCell ref="P96:Q96"/>
    <mergeCell ref="R96:S96"/>
    <mergeCell ref="T96:U96"/>
    <mergeCell ref="V96:W96"/>
    <mergeCell ref="N99:O99"/>
    <mergeCell ref="P99:Q99"/>
    <mergeCell ref="R99:S99"/>
    <mergeCell ref="T99:U99"/>
    <mergeCell ref="V99:W99"/>
    <mergeCell ref="N111:O111"/>
    <mergeCell ref="P111:Q111"/>
    <mergeCell ref="R111:S111"/>
    <mergeCell ref="T111:U111"/>
    <mergeCell ref="V111:W111"/>
    <mergeCell ref="N117:O117"/>
    <mergeCell ref="P117:Q117"/>
    <mergeCell ref="R117:S117"/>
    <mergeCell ref="T117:U117"/>
    <mergeCell ref="V117:W117"/>
    <mergeCell ref="N123:O123"/>
    <mergeCell ref="P123:Q123"/>
    <mergeCell ref="R123:S123"/>
    <mergeCell ref="T123:U123"/>
    <mergeCell ref="V123:W123"/>
    <mergeCell ref="N129:O129"/>
    <mergeCell ref="P129:Q129"/>
    <mergeCell ref="R129:S129"/>
    <mergeCell ref="T129:U129"/>
    <mergeCell ref="V129:W129"/>
    <mergeCell ref="N133:O133"/>
    <mergeCell ref="P133:Q133"/>
    <mergeCell ref="R133:S133"/>
    <mergeCell ref="T133:U133"/>
    <mergeCell ref="V133:W133"/>
    <mergeCell ref="N138:O138"/>
    <mergeCell ref="P138:Q138"/>
    <mergeCell ref="R138:S138"/>
    <mergeCell ref="T138:U138"/>
    <mergeCell ref="V138:W138"/>
    <mergeCell ref="N143:O143"/>
    <mergeCell ref="P143:Q143"/>
    <mergeCell ref="R143:S143"/>
    <mergeCell ref="T143:U143"/>
    <mergeCell ref="V143:W143"/>
    <mergeCell ref="N148:O148"/>
    <mergeCell ref="P148:Q148"/>
    <mergeCell ref="R148:S148"/>
    <mergeCell ref="T148:U148"/>
    <mergeCell ref="V148:W148"/>
    <mergeCell ref="N153:O153"/>
    <mergeCell ref="P153:Q153"/>
    <mergeCell ref="R153:S153"/>
    <mergeCell ref="T153:U153"/>
    <mergeCell ref="V153:W153"/>
    <mergeCell ref="N157:O157"/>
    <mergeCell ref="P157:Q157"/>
    <mergeCell ref="R157:S157"/>
    <mergeCell ref="T157:U157"/>
    <mergeCell ref="V157:W157"/>
    <mergeCell ref="N163:O163"/>
    <mergeCell ref="P163:Q163"/>
    <mergeCell ref="R163:S163"/>
    <mergeCell ref="T163:U163"/>
    <mergeCell ref="V163:W163"/>
    <mergeCell ref="N167:O167"/>
    <mergeCell ref="P167:Q167"/>
    <mergeCell ref="R167:S167"/>
    <mergeCell ref="T167:U167"/>
    <mergeCell ref="V167:W167"/>
    <mergeCell ref="N172:O172"/>
    <mergeCell ref="P172:Q172"/>
    <mergeCell ref="R172:S172"/>
    <mergeCell ref="T172:U172"/>
    <mergeCell ref="V172:W172"/>
    <mergeCell ref="N177:O177"/>
    <mergeCell ref="P177:Q177"/>
    <mergeCell ref="R177:S177"/>
    <mergeCell ref="T177:U177"/>
    <mergeCell ref="V177:W177"/>
    <mergeCell ref="N181:O181"/>
    <mergeCell ref="P181:Q181"/>
    <mergeCell ref="R181:S181"/>
    <mergeCell ref="T181:U181"/>
    <mergeCell ref="V181:W181"/>
    <mergeCell ref="N186:O186"/>
    <mergeCell ref="P186:Q186"/>
    <mergeCell ref="R186:S186"/>
    <mergeCell ref="T186:U186"/>
    <mergeCell ref="V186:W186"/>
    <mergeCell ref="N190:O190"/>
    <mergeCell ref="P190:Q190"/>
    <mergeCell ref="R190:S190"/>
    <mergeCell ref="T190:U190"/>
    <mergeCell ref="V190:W190"/>
    <mergeCell ref="N194:O194"/>
    <mergeCell ref="P194:Q194"/>
    <mergeCell ref="R194:S194"/>
    <mergeCell ref="T194:U194"/>
    <mergeCell ref="V194:W194"/>
    <mergeCell ref="N200:O200"/>
    <mergeCell ref="P200:Q200"/>
    <mergeCell ref="R200:S200"/>
    <mergeCell ref="T200:U200"/>
    <mergeCell ref="V200:W200"/>
    <mergeCell ref="N205:O205"/>
    <mergeCell ref="P205:Q205"/>
    <mergeCell ref="R205:S205"/>
    <mergeCell ref="T205:U205"/>
    <mergeCell ref="V205:W205"/>
    <mergeCell ref="N208:O208"/>
    <mergeCell ref="P208:Q208"/>
    <mergeCell ref="R208:S208"/>
    <mergeCell ref="T208:U208"/>
    <mergeCell ref="V208:W208"/>
    <mergeCell ref="N211:O211"/>
    <mergeCell ref="P211:Q211"/>
    <mergeCell ref="R211:S211"/>
    <mergeCell ref="T211:U211"/>
    <mergeCell ref="V211:W211"/>
    <mergeCell ref="N215:O215"/>
    <mergeCell ref="P215:Q215"/>
    <mergeCell ref="R215:S215"/>
    <mergeCell ref="T215:U215"/>
    <mergeCell ref="V215:W215"/>
    <mergeCell ref="N218:O218"/>
    <mergeCell ref="P218:Q218"/>
    <mergeCell ref="R218:S218"/>
    <mergeCell ref="T218:U218"/>
    <mergeCell ref="V218:W218"/>
    <mergeCell ref="N224:O224"/>
    <mergeCell ref="P224:Q224"/>
    <mergeCell ref="R224:S224"/>
    <mergeCell ref="T224:U224"/>
    <mergeCell ref="V224:W224"/>
    <mergeCell ref="N230:O230"/>
    <mergeCell ref="P230:Q230"/>
    <mergeCell ref="R230:S230"/>
    <mergeCell ref="T230:U230"/>
    <mergeCell ref="V230:W230"/>
    <mergeCell ref="N236:O236"/>
    <mergeCell ref="P236:Q236"/>
    <mergeCell ref="R236:S236"/>
    <mergeCell ref="T236:U236"/>
    <mergeCell ref="V236:W236"/>
    <mergeCell ref="N242:O242"/>
    <mergeCell ref="P242:Q242"/>
    <mergeCell ref="R242:S242"/>
    <mergeCell ref="T242:U242"/>
    <mergeCell ref="V242:W242"/>
    <mergeCell ref="N249:O249"/>
    <mergeCell ref="P249:Q249"/>
    <mergeCell ref="R249:S249"/>
    <mergeCell ref="T249:U249"/>
    <mergeCell ref="V249:W249"/>
    <mergeCell ref="N256:O256"/>
    <mergeCell ref="P256:Q256"/>
    <mergeCell ref="R256:S256"/>
    <mergeCell ref="T256:U256"/>
    <mergeCell ref="V256:W256"/>
    <mergeCell ref="N259:O259"/>
    <mergeCell ref="P259:Q259"/>
    <mergeCell ref="R259:S259"/>
    <mergeCell ref="T259:U259"/>
    <mergeCell ref="V259:W259"/>
    <mergeCell ref="N262:O262"/>
    <mergeCell ref="P262:Q262"/>
    <mergeCell ref="R262:S262"/>
    <mergeCell ref="T262:U262"/>
    <mergeCell ref="V262:W262"/>
    <mergeCell ref="N277:O277"/>
    <mergeCell ref="P277:Q277"/>
    <mergeCell ref="R277:S277"/>
    <mergeCell ref="T277:U277"/>
    <mergeCell ref="V277:W277"/>
    <mergeCell ref="N265:O265"/>
    <mergeCell ref="P265:Q265"/>
    <mergeCell ref="R265:S265"/>
    <mergeCell ref="T265:U265"/>
    <mergeCell ref="V265:W265"/>
    <mergeCell ref="N270:O270"/>
    <mergeCell ref="P270:Q270"/>
    <mergeCell ref="R270:S270"/>
    <mergeCell ref="T270:U270"/>
    <mergeCell ref="V270:W27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4437-E973-4A1D-AEA7-AFA48D5D773F}">
  <dimension ref="A1:Q42"/>
  <sheetViews>
    <sheetView workbookViewId="0">
      <selection sqref="A1:B4"/>
    </sheetView>
  </sheetViews>
  <sheetFormatPr baseColWidth="10" defaultColWidth="9.140625" defaultRowHeight="15"/>
  <cols>
    <col min="1" max="1" width="18.5703125" style="333" customWidth="1"/>
    <col min="2" max="2" width="4" style="333" customWidth="1"/>
    <col min="3" max="3" width="13.42578125" style="362" customWidth="1"/>
    <col min="4" max="4" width="11" style="362" customWidth="1"/>
    <col min="5" max="5" width="12.42578125" style="333" customWidth="1"/>
    <col min="6" max="6" width="11.85546875" style="421" customWidth="1"/>
    <col min="7" max="7" width="17.28515625" style="373" customWidth="1"/>
    <col min="8" max="8" width="3.28515625" style="333" customWidth="1"/>
    <col min="9" max="9" width="4.5703125" style="333" hidden="1" customWidth="1"/>
    <col min="10" max="11" width="11.42578125" style="333" customWidth="1"/>
    <col min="12" max="12" width="14.7109375" style="333" customWidth="1"/>
    <col min="13" max="13" width="16.28515625" style="333" bestFit="1" customWidth="1"/>
    <col min="14" max="15" width="11.42578125" style="333" customWidth="1"/>
    <col min="16" max="16" width="27.42578125" style="333" customWidth="1"/>
    <col min="17" max="17" width="16.85546875" style="333" bestFit="1" customWidth="1"/>
    <col min="18" max="258" width="11.42578125" style="333" customWidth="1"/>
    <col min="259" max="16384" width="9.140625" style="333"/>
  </cols>
  <sheetData>
    <row r="1" spans="1:17" ht="15" customHeight="1">
      <c r="A1" s="550"/>
      <c r="B1" s="551"/>
      <c r="C1" s="581" t="s">
        <v>379</v>
      </c>
      <c r="D1" s="581"/>
      <c r="E1" s="581"/>
      <c r="F1" s="581"/>
      <c r="G1" s="556" t="s">
        <v>380</v>
      </c>
      <c r="H1" s="558"/>
      <c r="J1" s="334"/>
    </row>
    <row r="2" spans="1:17">
      <c r="A2" s="552"/>
      <c r="B2" s="553"/>
      <c r="C2" s="582"/>
      <c r="D2" s="582"/>
      <c r="E2" s="582"/>
      <c r="F2" s="582"/>
      <c r="G2" s="557"/>
      <c r="H2" s="558"/>
      <c r="I2" s="334"/>
      <c r="J2" s="334"/>
    </row>
    <row r="3" spans="1:17" ht="15" customHeight="1">
      <c r="A3" s="552"/>
      <c r="B3" s="553"/>
      <c r="C3" s="582"/>
      <c r="D3" s="582"/>
      <c r="E3" s="582"/>
      <c r="F3" s="582"/>
      <c r="G3" s="557"/>
      <c r="H3" s="558"/>
      <c r="I3" s="334"/>
      <c r="J3" s="334"/>
    </row>
    <row r="4" spans="1:17" ht="19.899999999999999" customHeight="1">
      <c r="A4" s="552"/>
      <c r="B4" s="553"/>
      <c r="C4" s="582"/>
      <c r="D4" s="582"/>
      <c r="E4" s="582"/>
      <c r="F4" s="582"/>
      <c r="G4" s="557"/>
      <c r="H4" s="558"/>
      <c r="I4" s="334"/>
      <c r="J4" s="334"/>
    </row>
    <row r="5" spans="1:17">
      <c r="A5" s="559" t="s">
        <v>381</v>
      </c>
      <c r="B5" s="560"/>
      <c r="C5" s="560"/>
      <c r="D5" s="560"/>
      <c r="E5" s="560"/>
      <c r="F5" s="560"/>
      <c r="G5" s="561"/>
    </row>
    <row r="6" spans="1:17" ht="15" customHeight="1">
      <c r="A6" s="341" t="s">
        <v>382</v>
      </c>
      <c r="B6" s="562" t="s">
        <v>494</v>
      </c>
      <c r="C6" s="562"/>
      <c r="D6" s="562"/>
      <c r="E6" s="562"/>
      <c r="F6" s="342" t="s">
        <v>384</v>
      </c>
      <c r="G6" s="343">
        <f ca="1">TODAY()</f>
        <v>45734</v>
      </c>
    </row>
    <row r="7" spans="1:17" ht="15" customHeight="1">
      <c r="A7" s="341" t="s">
        <v>385</v>
      </c>
      <c r="B7" s="562" t="s">
        <v>495</v>
      </c>
      <c r="C7" s="562"/>
      <c r="D7" s="562"/>
      <c r="E7" s="562"/>
      <c r="F7" s="342" t="s">
        <v>387</v>
      </c>
      <c r="G7" s="344">
        <v>810002747</v>
      </c>
    </row>
    <row r="8" spans="1:17" ht="15" customHeight="1">
      <c r="A8" s="341" t="s">
        <v>389</v>
      </c>
      <c r="B8" s="345"/>
      <c r="C8" s="346" t="s">
        <v>390</v>
      </c>
      <c r="D8" s="347">
        <v>45315</v>
      </c>
      <c r="E8" s="345"/>
      <c r="F8" s="348" t="s">
        <v>391</v>
      </c>
      <c r="G8" s="347">
        <v>45322</v>
      </c>
    </row>
    <row r="9" spans="1:17" ht="32.450000000000003" customHeight="1">
      <c r="A9" s="341" t="s">
        <v>392</v>
      </c>
      <c r="B9" s="580" t="s">
        <v>501</v>
      </c>
      <c r="C9" s="580"/>
      <c r="D9" s="479"/>
      <c r="E9" s="480" t="s">
        <v>393</v>
      </c>
      <c r="F9" s="564" t="s">
        <v>502</v>
      </c>
      <c r="G9" s="565"/>
      <c r="H9" s="350"/>
    </row>
    <row r="10" spans="1:17" ht="15.75" thickBot="1">
      <c r="A10" s="351"/>
      <c r="B10" s="352"/>
      <c r="C10" s="353"/>
      <c r="D10" s="353"/>
      <c r="E10" s="354"/>
      <c r="F10" s="355"/>
      <c r="G10" s="356"/>
      <c r="H10" s="350"/>
      <c r="I10" s="333" t="s">
        <v>394</v>
      </c>
    </row>
    <row r="11" spans="1:17" s="362" customFormat="1" ht="39.75" thickTop="1" thickBot="1">
      <c r="A11" s="566" t="s">
        <v>395</v>
      </c>
      <c r="B11" s="567"/>
      <c r="C11" s="357" t="s">
        <v>396</v>
      </c>
      <c r="D11" s="357" t="s">
        <v>397</v>
      </c>
      <c r="E11" s="358" t="s">
        <v>398</v>
      </c>
      <c r="F11" s="359" t="s">
        <v>399</v>
      </c>
      <c r="G11" s="360" t="s">
        <v>400</v>
      </c>
      <c r="H11" s="361"/>
      <c r="K11" s="333" t="s">
        <v>496</v>
      </c>
      <c r="M11" s="481">
        <f>+'LIQUIDACION CORTE 6'!E20</f>
        <v>314736147</v>
      </c>
      <c r="O11" s="482" t="s">
        <v>497</v>
      </c>
      <c r="P11" s="483"/>
      <c r="Q11" s="484">
        <v>594468428</v>
      </c>
    </row>
    <row r="12" spans="1:17" ht="15" customHeight="1" thickTop="1">
      <c r="A12" s="568" t="s">
        <v>401</v>
      </c>
      <c r="B12" s="569"/>
      <c r="C12" s="364">
        <v>19080101</v>
      </c>
      <c r="D12" s="364">
        <v>19080101</v>
      </c>
      <c r="E12" s="365"/>
      <c r="F12" s="366"/>
      <c r="G12" s="367">
        <v>40501134</v>
      </c>
      <c r="H12" s="368"/>
      <c r="K12" s="333" t="s">
        <v>402</v>
      </c>
      <c r="M12" s="481">
        <f>+'[3]planilla corte 5'!AP5</f>
        <v>563844089</v>
      </c>
      <c r="O12" s="482" t="s">
        <v>402</v>
      </c>
      <c r="P12" s="482"/>
      <c r="Q12" s="484">
        <f>+M12</f>
        <v>563844089</v>
      </c>
    </row>
    <row r="13" spans="1:17" ht="15" customHeight="1">
      <c r="A13" s="535" t="s">
        <v>403</v>
      </c>
      <c r="B13" s="536"/>
      <c r="C13" s="369">
        <v>243603</v>
      </c>
      <c r="D13" s="369">
        <v>243603</v>
      </c>
      <c r="E13" s="370">
        <v>37816185</v>
      </c>
      <c r="F13" s="371">
        <v>0.06</v>
      </c>
      <c r="G13" s="372">
        <f>+E13*F13</f>
        <v>2268971.1</v>
      </c>
      <c r="H13" s="368">
        <v>24</v>
      </c>
      <c r="I13" s="373"/>
      <c r="K13" s="333" t="s">
        <v>498</v>
      </c>
      <c r="M13" s="485">
        <f>M12/M11*100</f>
        <v>179.14818312877168</v>
      </c>
      <c r="O13" s="486" t="s">
        <v>498</v>
      </c>
      <c r="P13" s="486"/>
      <c r="Q13" s="487">
        <f>+Q11*M13/100</f>
        <v>1064979388.0361702</v>
      </c>
    </row>
    <row r="14" spans="1:17" ht="15" customHeight="1">
      <c r="A14" s="535" t="s">
        <v>404</v>
      </c>
      <c r="B14" s="536"/>
      <c r="C14" s="369">
        <v>243605</v>
      </c>
      <c r="D14" s="369">
        <v>243605</v>
      </c>
      <c r="E14" s="370"/>
      <c r="F14" s="371">
        <v>0.04</v>
      </c>
      <c r="G14" s="372">
        <f t="shared" ref="G14:G24" si="0">+E14*F14</f>
        <v>0</v>
      </c>
      <c r="H14" s="368">
        <v>31</v>
      </c>
      <c r="I14" s="374"/>
      <c r="M14" s="488"/>
      <c r="O14" s="486" t="s">
        <v>365</v>
      </c>
      <c r="P14" s="486"/>
      <c r="Q14" s="489">
        <f>+Q13*10%</f>
        <v>106497938.80361703</v>
      </c>
    </row>
    <row r="15" spans="1:17" ht="15" customHeight="1">
      <c r="A15" s="535" t="s">
        <v>405</v>
      </c>
      <c r="B15" s="536"/>
      <c r="C15" s="369">
        <v>243606</v>
      </c>
      <c r="D15" s="369">
        <v>243606</v>
      </c>
      <c r="E15" s="370"/>
      <c r="F15" s="371">
        <v>0.04</v>
      </c>
      <c r="G15" s="372">
        <f t="shared" si="0"/>
        <v>0</v>
      </c>
      <c r="H15" s="368">
        <v>11</v>
      </c>
      <c r="M15" s="488"/>
      <c r="O15" s="482" t="s">
        <v>499</v>
      </c>
      <c r="P15" s="482"/>
      <c r="Q15" s="490">
        <f>+Q13-Q14</f>
        <v>958481449.23255324</v>
      </c>
    </row>
    <row r="16" spans="1:17" ht="15" customHeight="1">
      <c r="A16" s="535" t="s">
        <v>406</v>
      </c>
      <c r="B16" s="536"/>
      <c r="C16" s="369">
        <v>243608</v>
      </c>
      <c r="D16" s="369">
        <v>243608</v>
      </c>
      <c r="E16" s="370"/>
      <c r="F16" s="371">
        <v>2.5000000000000001E-2</v>
      </c>
      <c r="G16" s="372">
        <f t="shared" si="0"/>
        <v>0</v>
      </c>
      <c r="H16" s="368">
        <v>16</v>
      </c>
    </row>
    <row r="17" spans="1:13" ht="15" customHeight="1">
      <c r="A17" s="535" t="s">
        <v>500</v>
      </c>
      <c r="B17" s="536"/>
      <c r="C17" s="369">
        <v>243626</v>
      </c>
      <c r="D17" s="369">
        <f>+C17</f>
        <v>243626</v>
      </c>
      <c r="E17" s="370">
        <v>0</v>
      </c>
      <c r="F17" s="371">
        <v>0.02</v>
      </c>
      <c r="G17" s="372">
        <f>+E17*F17</f>
        <v>0</v>
      </c>
      <c r="H17" s="368">
        <v>19</v>
      </c>
    </row>
    <row r="18" spans="1:13" ht="15" customHeight="1">
      <c r="A18" s="535" t="s">
        <v>408</v>
      </c>
      <c r="B18" s="536"/>
      <c r="C18" s="369">
        <v>243625</v>
      </c>
      <c r="D18" s="369">
        <v>243625</v>
      </c>
      <c r="E18" s="370">
        <v>7185075</v>
      </c>
      <c r="F18" s="371">
        <v>0.15</v>
      </c>
      <c r="G18" s="372">
        <f t="shared" si="0"/>
        <v>1077761.25</v>
      </c>
      <c r="H18" s="333">
        <v>40</v>
      </c>
    </row>
    <row r="19" spans="1:13" ht="15" customHeight="1">
      <c r="A19" s="535" t="s">
        <v>409</v>
      </c>
      <c r="B19" s="536"/>
      <c r="C19" s="369">
        <v>243627</v>
      </c>
      <c r="D19" s="369">
        <v>243627</v>
      </c>
      <c r="E19" s="370">
        <f>E13</f>
        <v>37816185</v>
      </c>
      <c r="F19" s="491">
        <v>6.8999999999999999E-3</v>
      </c>
      <c r="G19" s="372">
        <f t="shared" si="0"/>
        <v>260931.6765</v>
      </c>
      <c r="H19" s="333">
        <v>36</v>
      </c>
      <c r="K19" s="368">
        <f>+E19+E18</f>
        <v>45001260</v>
      </c>
      <c r="L19" s="494">
        <f>+K19*10%</f>
        <v>4500126</v>
      </c>
    </row>
    <row r="20" spans="1:13" ht="15" customHeight="1">
      <c r="A20" s="535" t="s">
        <v>410</v>
      </c>
      <c r="B20" s="536"/>
      <c r="C20" s="369">
        <v>243690</v>
      </c>
      <c r="D20" s="369">
        <v>243690</v>
      </c>
      <c r="E20" s="370">
        <v>0</v>
      </c>
      <c r="F20" s="371">
        <v>0.05</v>
      </c>
      <c r="G20" s="372">
        <f t="shared" si="0"/>
        <v>0</v>
      </c>
      <c r="H20" s="333">
        <v>42</v>
      </c>
      <c r="M20" s="337"/>
    </row>
    <row r="21" spans="1:13" ht="14.25" customHeight="1">
      <c r="A21" s="535" t="s">
        <v>411</v>
      </c>
      <c r="B21" s="536"/>
      <c r="C21" s="369"/>
      <c r="D21" s="369"/>
      <c r="E21" s="370"/>
      <c r="F21" s="371"/>
      <c r="G21" s="372"/>
    </row>
    <row r="22" spans="1:13" ht="15" customHeight="1">
      <c r="A22" s="535" t="s">
        <v>412</v>
      </c>
      <c r="B22" s="536"/>
      <c r="C22" s="369"/>
      <c r="D22" s="369"/>
      <c r="E22" s="370"/>
      <c r="F22" s="371"/>
      <c r="G22" s="372"/>
    </row>
    <row r="23" spans="1:13" ht="15" customHeight="1">
      <c r="A23" s="535" t="s">
        <v>413</v>
      </c>
      <c r="B23" s="536"/>
      <c r="C23" s="377">
        <v>24369004</v>
      </c>
      <c r="D23" s="377">
        <v>24369004</v>
      </c>
      <c r="E23" s="378">
        <f>E19</f>
        <v>37816185</v>
      </c>
      <c r="F23" s="379">
        <v>5.0000000000000001E-3</v>
      </c>
      <c r="G23" s="372">
        <f t="shared" si="0"/>
        <v>189080.92500000002</v>
      </c>
      <c r="H23" s="333">
        <v>7</v>
      </c>
    </row>
    <row r="24" spans="1:13" ht="15" customHeight="1">
      <c r="A24" s="535" t="s">
        <v>414</v>
      </c>
      <c r="B24" s="536"/>
      <c r="C24" s="380">
        <v>243626</v>
      </c>
      <c r="D24" s="380">
        <v>243626</v>
      </c>
      <c r="E24" s="378"/>
      <c r="F24" s="379">
        <v>0.02</v>
      </c>
      <c r="G24" s="372">
        <f t="shared" si="0"/>
        <v>0</v>
      </c>
      <c r="H24" s="333">
        <v>19</v>
      </c>
    </row>
    <row r="25" spans="1:13" ht="15" customHeight="1">
      <c r="A25" s="535"/>
      <c r="B25" s="536"/>
      <c r="C25" s="377"/>
      <c r="D25" s="377"/>
      <c r="E25" s="378"/>
      <c r="F25" s="379"/>
      <c r="G25" s="381"/>
    </row>
    <row r="26" spans="1:13" ht="15.75" thickBot="1">
      <c r="A26" s="535"/>
      <c r="B26" s="536"/>
      <c r="C26" s="382"/>
      <c r="D26" s="382"/>
      <c r="E26" s="378"/>
      <c r="F26" s="383"/>
      <c r="G26" s="381"/>
    </row>
    <row r="27" spans="1:13" ht="15" customHeight="1">
      <c r="A27" s="537" t="s">
        <v>415</v>
      </c>
      <c r="B27" s="538"/>
      <c r="C27" s="384"/>
      <c r="D27" s="384"/>
      <c r="E27" s="385"/>
      <c r="F27" s="386"/>
      <c r="G27" s="387">
        <f>SUM(G13:G25)</f>
        <v>3796744.9515</v>
      </c>
    </row>
    <row r="28" spans="1:13" s="392" customFormat="1" ht="15.75" thickBot="1">
      <c r="A28" s="539" t="s">
        <v>416</v>
      </c>
      <c r="B28" s="540"/>
      <c r="C28" s="388"/>
      <c r="D28" s="388"/>
      <c r="E28" s="389"/>
      <c r="F28" s="390"/>
      <c r="G28" s="391">
        <f>+G12-G27</f>
        <v>36704389.048500001</v>
      </c>
    </row>
    <row r="29" spans="1:13" ht="29.45" customHeight="1">
      <c r="A29" s="492"/>
      <c r="B29" s="573" t="s">
        <v>503</v>
      </c>
      <c r="C29" s="573"/>
      <c r="D29" s="573"/>
      <c r="E29" s="573"/>
      <c r="F29" s="573"/>
      <c r="G29" s="493"/>
    </row>
    <row r="30" spans="1:13">
      <c r="A30" s="395"/>
      <c r="B30" s="396"/>
      <c r="C30" s="338"/>
      <c r="D30" s="338"/>
      <c r="E30" s="337"/>
      <c r="F30" s="339"/>
      <c r="G30" s="340"/>
    </row>
    <row r="31" spans="1:13">
      <c r="A31" s="336" t="s">
        <v>417</v>
      </c>
      <c r="B31" s="337"/>
      <c r="C31" s="338"/>
      <c r="G31" s="415"/>
    </row>
    <row r="32" spans="1:13">
      <c r="A32" s="399" t="s">
        <v>418</v>
      </c>
      <c r="B32" s="400"/>
      <c r="C32" s="338"/>
      <c r="D32" s="338"/>
      <c r="E32" s="400"/>
      <c r="F32" s="337"/>
      <c r="G32" s="401"/>
      <c r="H32" s="374"/>
    </row>
    <row r="33" spans="1:7" ht="20.25" customHeight="1">
      <c r="A33" s="336" t="s">
        <v>504</v>
      </c>
      <c r="B33" s="337"/>
      <c r="C33" s="338"/>
      <c r="D33" s="338"/>
      <c r="E33" s="337"/>
      <c r="F33" s="339"/>
      <c r="G33" s="340"/>
    </row>
    <row r="34" spans="1:7" ht="20.25" customHeight="1">
      <c r="A34" s="336" t="s">
        <v>419</v>
      </c>
      <c r="B34" s="337"/>
      <c r="C34" s="338"/>
      <c r="D34" s="338"/>
      <c r="E34" s="337"/>
      <c r="F34" s="339"/>
      <c r="G34" s="340"/>
    </row>
    <row r="35" spans="1:7" ht="15" customHeight="1">
      <c r="A35" s="574" t="s">
        <v>505</v>
      </c>
      <c r="B35" s="575"/>
      <c r="C35" s="575"/>
      <c r="D35" s="575"/>
      <c r="E35" s="575"/>
      <c r="F35" s="575"/>
      <c r="G35" s="576"/>
    </row>
    <row r="36" spans="1:7" ht="60.75" customHeight="1">
      <c r="A36" s="577"/>
      <c r="B36" s="578"/>
      <c r="C36" s="578"/>
      <c r="D36" s="578"/>
      <c r="E36" s="578"/>
      <c r="F36" s="578"/>
      <c r="G36" s="579"/>
    </row>
    <row r="37" spans="1:7">
      <c r="A37" s="404"/>
      <c r="B37" s="405"/>
      <c r="C37" s="406"/>
      <c r="D37" s="406"/>
      <c r="E37" s="405"/>
      <c r="F37" s="407"/>
      <c r="G37" s="408"/>
    </row>
    <row r="38" spans="1:7">
      <c r="A38" s="409" t="s">
        <v>421</v>
      </c>
      <c r="B38" s="410"/>
      <c r="C38" s="411"/>
      <c r="D38" s="411"/>
      <c r="F38" s="333"/>
      <c r="G38" s="412"/>
    </row>
    <row r="39" spans="1:7">
      <c r="A39" s="413" t="s">
        <v>422</v>
      </c>
      <c r="B39" s="414"/>
      <c r="C39" s="411"/>
      <c r="D39" s="411"/>
      <c r="F39" s="333"/>
      <c r="G39" s="412"/>
    </row>
    <row r="40" spans="1:7">
      <c r="A40" s="413" t="s">
        <v>423</v>
      </c>
      <c r="B40" s="414"/>
      <c r="C40" s="411"/>
      <c r="D40" s="411"/>
      <c r="F40" s="333"/>
      <c r="G40" s="412"/>
    </row>
    <row r="41" spans="1:7">
      <c r="A41" s="413" t="s">
        <v>424</v>
      </c>
      <c r="B41" s="414"/>
      <c r="C41" s="411"/>
      <c r="D41" s="411"/>
      <c r="F41" s="333"/>
      <c r="G41" s="415"/>
    </row>
    <row r="42" spans="1:7" ht="15.75" thickBot="1">
      <c r="A42" s="416" t="s">
        <v>425</v>
      </c>
      <c r="B42" s="417"/>
      <c r="C42" s="418"/>
      <c r="D42" s="418"/>
      <c r="E42" s="419"/>
      <c r="F42" s="419"/>
      <c r="G42" s="420"/>
    </row>
  </sheetData>
  <mergeCells count="29">
    <mergeCell ref="A13:B13"/>
    <mergeCell ref="A1:B4"/>
    <mergeCell ref="C1:F4"/>
    <mergeCell ref="G1:G4"/>
    <mergeCell ref="H1:H4"/>
    <mergeCell ref="A5:G5"/>
    <mergeCell ref="B6:E6"/>
    <mergeCell ref="B7:E7"/>
    <mergeCell ref="B9:C9"/>
    <mergeCell ref="F9:G9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B29:F29"/>
    <mergeCell ref="A35:G36"/>
  </mergeCells>
  <pageMargins left="0.70866141732283472" right="0.70866141732283472" top="0.74803149606299213" bottom="0.74803149606299213" header="0.31496062992125984" footer="0.31496062992125984"/>
  <pageSetup scale="8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3498B-5575-4840-AE9E-C7DF8728EE61}">
  <dimension ref="A1:AR285"/>
  <sheetViews>
    <sheetView tabSelected="1" workbookViewId="0">
      <selection activeCell="I16" sqref="I16"/>
    </sheetView>
  </sheetViews>
  <sheetFormatPr baseColWidth="10" defaultColWidth="11.42578125" defaultRowHeight="15"/>
  <cols>
    <col min="3" max="3" width="11" bestFit="1" customWidth="1"/>
    <col min="8" max="8" width="16.85546875" bestFit="1" customWidth="1"/>
    <col min="10" max="10" width="12" customWidth="1"/>
    <col min="38" max="38" width="25.85546875" customWidth="1"/>
    <col min="42" max="42" width="14.85546875" bestFit="1" customWidth="1"/>
    <col min="44" max="44" width="15.7109375" customWidth="1"/>
  </cols>
  <sheetData>
    <row r="1" spans="1:44" ht="22.5">
      <c r="A1" s="422" t="s">
        <v>430</v>
      </c>
      <c r="B1" s="422" t="s">
        <v>431</v>
      </c>
      <c r="C1" s="422" t="s">
        <v>432</v>
      </c>
      <c r="D1" s="422" t="s">
        <v>433</v>
      </c>
      <c r="E1" s="422" t="s">
        <v>434</v>
      </c>
      <c r="F1" s="422" t="s">
        <v>435</v>
      </c>
      <c r="G1" s="422" t="s">
        <v>436</v>
      </c>
      <c r="H1" s="422" t="s">
        <v>437</v>
      </c>
      <c r="I1" s="422" t="s">
        <v>438</v>
      </c>
      <c r="J1" s="422" t="s">
        <v>439</v>
      </c>
      <c r="K1" s="422" t="s">
        <v>440</v>
      </c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3"/>
      <c r="AH1" s="423"/>
      <c r="AI1" s="423"/>
      <c r="AJ1" s="423"/>
      <c r="AK1" s="423"/>
      <c r="AL1" s="423"/>
      <c r="AM1" s="423"/>
      <c r="AN1" s="423"/>
      <c r="AO1" s="423"/>
      <c r="AP1" s="423"/>
      <c r="AQ1" s="423"/>
    </row>
    <row r="2" spans="1:44" ht="22.5">
      <c r="A2" s="424" t="s">
        <v>441</v>
      </c>
      <c r="B2" s="424" t="s">
        <v>442</v>
      </c>
      <c r="C2" s="424" t="s">
        <v>443</v>
      </c>
      <c r="D2" s="424" t="s">
        <v>444</v>
      </c>
      <c r="E2" s="424" t="s">
        <v>445</v>
      </c>
      <c r="F2" s="424" t="s">
        <v>446</v>
      </c>
      <c r="G2" s="424" t="s">
        <v>447</v>
      </c>
      <c r="H2" s="424" t="s">
        <v>448</v>
      </c>
      <c r="I2" s="424" t="s">
        <v>449</v>
      </c>
      <c r="J2" s="424" t="s">
        <v>450</v>
      </c>
      <c r="K2" s="424" t="s">
        <v>451</v>
      </c>
      <c r="L2" s="424" t="s">
        <v>452</v>
      </c>
      <c r="M2" s="424" t="s">
        <v>453</v>
      </c>
      <c r="N2" s="424" t="s">
        <v>454</v>
      </c>
      <c r="O2" s="424" t="s">
        <v>455</v>
      </c>
      <c r="P2" s="424" t="s">
        <v>456</v>
      </c>
      <c r="Q2" s="424" t="s">
        <v>457</v>
      </c>
      <c r="R2" s="424" t="s">
        <v>458</v>
      </c>
      <c r="S2" s="424" t="s">
        <v>459</v>
      </c>
      <c r="T2" s="424" t="s">
        <v>460</v>
      </c>
      <c r="U2" s="424" t="s">
        <v>461</v>
      </c>
      <c r="V2" s="424" t="s">
        <v>462</v>
      </c>
      <c r="W2" s="424" t="s">
        <v>463</v>
      </c>
      <c r="X2" s="424" t="s">
        <v>464</v>
      </c>
      <c r="Y2" s="424" t="s">
        <v>465</v>
      </c>
      <c r="Z2" s="424" t="s">
        <v>466</v>
      </c>
      <c r="AA2" s="424" t="s">
        <v>467</v>
      </c>
      <c r="AB2" s="424" t="s">
        <v>468</v>
      </c>
      <c r="AC2" s="425" t="s">
        <v>444</v>
      </c>
      <c r="AD2" s="425" t="s">
        <v>445</v>
      </c>
      <c r="AE2" s="424" t="s">
        <v>469</v>
      </c>
      <c r="AF2" s="424" t="s">
        <v>470</v>
      </c>
      <c r="AG2" s="424" t="s">
        <v>471</v>
      </c>
      <c r="AH2" s="424" t="s">
        <v>472</v>
      </c>
      <c r="AI2" s="424" t="s">
        <v>473</v>
      </c>
      <c r="AJ2" s="424" t="s">
        <v>474</v>
      </c>
      <c r="AK2" s="424" t="s">
        <v>475</v>
      </c>
      <c r="AL2" s="424" t="s">
        <v>476</v>
      </c>
      <c r="AM2" s="424" t="s">
        <v>477</v>
      </c>
      <c r="AN2" s="424" t="s">
        <v>478</v>
      </c>
      <c r="AO2" s="424" t="s">
        <v>479</v>
      </c>
      <c r="AP2" s="424" t="s">
        <v>480</v>
      </c>
      <c r="AQ2" s="424" t="s">
        <v>481</v>
      </c>
    </row>
    <row r="3" spans="1:44">
      <c r="A3" s="426" t="s">
        <v>482</v>
      </c>
      <c r="B3" s="426">
        <v>1</v>
      </c>
      <c r="C3" s="426">
        <v>20250318</v>
      </c>
      <c r="D3" s="426" t="s">
        <v>483</v>
      </c>
      <c r="E3" s="426">
        <v>1001</v>
      </c>
      <c r="F3" s="426">
        <v>20250318</v>
      </c>
      <c r="G3" s="426"/>
      <c r="H3" s="426" t="s">
        <v>484</v>
      </c>
      <c r="I3" s="426"/>
      <c r="J3" s="427" t="s">
        <v>494</v>
      </c>
      <c r="K3" s="428" t="s">
        <v>506</v>
      </c>
      <c r="L3" s="429"/>
      <c r="M3" s="429"/>
      <c r="N3" s="572"/>
      <c r="O3" s="572"/>
      <c r="P3" s="572"/>
      <c r="Q3" s="572"/>
      <c r="R3" s="572"/>
      <c r="S3" s="572"/>
      <c r="T3" s="572"/>
      <c r="U3" s="572"/>
      <c r="V3" s="572"/>
      <c r="W3" s="572"/>
      <c r="X3" s="429"/>
      <c r="Y3" s="427"/>
      <c r="Z3" s="426"/>
      <c r="AA3" s="429"/>
      <c r="AB3" s="429"/>
      <c r="AC3" s="429"/>
      <c r="AD3" s="429"/>
      <c r="AE3" s="429"/>
      <c r="AF3" s="429"/>
      <c r="AG3" s="429"/>
      <c r="AH3" s="429"/>
      <c r="AI3" s="429"/>
      <c r="AJ3" s="429"/>
      <c r="AK3" s="429"/>
      <c r="AL3" s="429"/>
      <c r="AM3" s="429"/>
      <c r="AN3" s="429"/>
      <c r="AO3" s="429"/>
      <c r="AP3" s="429"/>
      <c r="AQ3" s="429"/>
    </row>
    <row r="4" spans="1:44">
      <c r="A4" s="426" t="s">
        <v>485</v>
      </c>
      <c r="B4" s="426">
        <v>40</v>
      </c>
      <c r="C4" s="426">
        <v>5507060000</v>
      </c>
      <c r="D4" s="430"/>
      <c r="E4" s="431"/>
      <c r="F4" s="426"/>
      <c r="G4" s="426"/>
      <c r="H4" s="426">
        <v>40501134</v>
      </c>
      <c r="I4" s="426"/>
      <c r="J4" s="495" t="s">
        <v>508</v>
      </c>
      <c r="K4" s="496" t="s">
        <v>487</v>
      </c>
      <c r="L4" s="429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6"/>
      <c r="Y4" s="426"/>
      <c r="Z4" s="426"/>
      <c r="AA4" s="426"/>
      <c r="AB4" s="426"/>
      <c r="AC4" s="426"/>
      <c r="AD4" s="426"/>
      <c r="AE4" s="426"/>
      <c r="AF4" s="426"/>
      <c r="AG4" s="426"/>
      <c r="AH4" s="426"/>
      <c r="AI4" s="426"/>
      <c r="AJ4" s="426"/>
      <c r="AK4" s="426"/>
      <c r="AL4" s="433"/>
      <c r="AM4" s="426"/>
      <c r="AN4" s="426"/>
      <c r="AO4" s="426"/>
      <c r="AP4" s="426"/>
      <c r="AQ4" s="426"/>
    </row>
    <row r="5" spans="1:44">
      <c r="A5" s="426" t="s">
        <v>485</v>
      </c>
      <c r="B5" s="426">
        <v>31</v>
      </c>
      <c r="C5" s="426"/>
      <c r="D5" s="426" t="s">
        <v>488</v>
      </c>
      <c r="E5" s="428">
        <v>810002747</v>
      </c>
      <c r="F5" s="426"/>
      <c r="G5" s="426">
        <v>2401010100</v>
      </c>
      <c r="H5" s="426">
        <v>40501134</v>
      </c>
      <c r="I5" s="426"/>
      <c r="J5" s="426"/>
      <c r="K5" s="426"/>
      <c r="L5" s="429"/>
      <c r="M5" s="426"/>
      <c r="N5" s="426"/>
      <c r="O5" s="426"/>
      <c r="P5" s="426"/>
      <c r="Q5" s="426"/>
      <c r="R5" s="426"/>
      <c r="S5" s="426"/>
      <c r="T5" s="426"/>
      <c r="U5" s="426"/>
      <c r="V5" s="426"/>
      <c r="W5" s="426"/>
      <c r="X5" s="433" t="s">
        <v>489</v>
      </c>
      <c r="Y5" s="427" t="str">
        <f>+J3</f>
        <v>337-2022</v>
      </c>
      <c r="Z5" s="426" t="s">
        <v>509</v>
      </c>
      <c r="AA5" s="426"/>
      <c r="AB5" s="426"/>
      <c r="AC5" s="426"/>
      <c r="AD5" s="426"/>
      <c r="AE5" s="426"/>
      <c r="AF5" s="426"/>
      <c r="AG5" s="426"/>
      <c r="AH5" s="426"/>
      <c r="AI5" s="426"/>
      <c r="AJ5" s="426"/>
      <c r="AK5" s="434" t="s">
        <v>490</v>
      </c>
      <c r="AL5" s="433" t="s">
        <v>507</v>
      </c>
      <c r="AM5" s="434">
        <v>1</v>
      </c>
      <c r="AN5" s="426">
        <v>24</v>
      </c>
      <c r="AO5" s="426">
        <v>24</v>
      </c>
      <c r="AP5">
        <v>37816185</v>
      </c>
      <c r="AQ5">
        <v>2268971</v>
      </c>
    </row>
    <row r="6" spans="1:44">
      <c r="A6" s="426"/>
      <c r="B6" s="426"/>
      <c r="C6" s="426"/>
      <c r="D6" s="426"/>
      <c r="E6" s="436"/>
      <c r="F6" s="426"/>
      <c r="G6" s="426"/>
      <c r="H6" s="426"/>
      <c r="I6" s="426"/>
      <c r="J6" s="426"/>
      <c r="K6" s="426"/>
      <c r="L6" s="429"/>
      <c r="M6" s="426"/>
      <c r="N6" s="426"/>
      <c r="O6" s="426"/>
      <c r="P6" s="426"/>
      <c r="Q6" s="426"/>
      <c r="R6" s="426"/>
      <c r="S6" s="426"/>
      <c r="T6" s="426"/>
      <c r="U6" s="426"/>
      <c r="V6" s="426"/>
      <c r="W6" s="426"/>
      <c r="X6" s="437"/>
      <c r="Y6" s="426"/>
      <c r="Z6" s="426"/>
      <c r="AA6" s="426"/>
      <c r="AB6" s="426"/>
      <c r="AC6" s="426"/>
      <c r="AD6" s="426"/>
      <c r="AE6" s="426"/>
      <c r="AF6" s="426"/>
      <c r="AG6" s="426"/>
      <c r="AH6" s="426"/>
      <c r="AI6" s="426"/>
      <c r="AJ6" s="426"/>
      <c r="AK6" s="437"/>
      <c r="AL6" s="438"/>
      <c r="AM6" s="437"/>
      <c r="AN6" s="426">
        <v>40</v>
      </c>
      <c r="AO6" s="426">
        <v>40</v>
      </c>
      <c r="AP6">
        <v>7185075</v>
      </c>
      <c r="AQ6">
        <v>1077761</v>
      </c>
    </row>
    <row r="7" spans="1:44" s="439" customFormat="1">
      <c r="A7" s="426"/>
      <c r="B7" s="426"/>
      <c r="C7" s="426"/>
      <c r="D7" s="426"/>
      <c r="E7" s="426"/>
      <c r="F7" s="426"/>
      <c r="G7" s="426"/>
      <c r="H7" s="426"/>
      <c r="I7" s="426"/>
      <c r="J7" s="426"/>
      <c r="K7" s="426"/>
      <c r="L7" s="429"/>
      <c r="M7" s="429"/>
      <c r="N7" s="572"/>
      <c r="O7" s="572"/>
      <c r="P7" s="572"/>
      <c r="Q7" s="572"/>
      <c r="R7" s="572"/>
      <c r="S7" s="572"/>
      <c r="T7" s="572"/>
      <c r="U7" s="572"/>
      <c r="V7" s="572"/>
      <c r="W7" s="572"/>
      <c r="X7" s="429"/>
      <c r="Y7" s="427"/>
      <c r="Z7" s="429"/>
      <c r="AA7" s="429"/>
      <c r="AB7" s="429"/>
      <c r="AC7" s="429"/>
      <c r="AD7" s="429"/>
      <c r="AE7" s="429"/>
      <c r="AF7" s="429"/>
      <c r="AG7" s="429"/>
      <c r="AH7" s="429"/>
      <c r="AI7" s="429"/>
      <c r="AJ7" s="429"/>
      <c r="AK7" s="429"/>
      <c r="AL7" s="429"/>
      <c r="AM7" s="429"/>
      <c r="AN7" s="426">
        <v>36</v>
      </c>
      <c r="AO7" s="426">
        <v>36</v>
      </c>
      <c r="AP7">
        <v>37816185</v>
      </c>
      <c r="AQ7">
        <v>260932</v>
      </c>
    </row>
    <row r="8" spans="1:44" ht="17.25" customHeight="1">
      <c r="K8" s="432"/>
      <c r="L8" s="440"/>
      <c r="M8" s="440"/>
      <c r="N8" s="571"/>
      <c r="O8" s="571"/>
      <c r="P8" s="571"/>
      <c r="Q8" s="571"/>
      <c r="R8" s="571"/>
      <c r="S8" s="571"/>
      <c r="T8" s="571"/>
      <c r="U8" s="571"/>
      <c r="V8" s="571"/>
      <c r="W8" s="571"/>
      <c r="X8" s="440"/>
      <c r="Y8" s="441"/>
      <c r="Z8" s="440"/>
      <c r="AA8" s="440"/>
      <c r="AB8" s="440"/>
      <c r="AC8" s="440"/>
      <c r="AD8" s="440"/>
      <c r="AE8" s="440"/>
      <c r="AF8" s="440"/>
      <c r="AG8" s="440"/>
      <c r="AH8" s="440"/>
      <c r="AI8" s="440"/>
      <c r="AJ8" s="440"/>
      <c r="AK8" s="440"/>
      <c r="AL8" s="440"/>
      <c r="AM8" s="440"/>
      <c r="AN8" s="426">
        <v>7</v>
      </c>
      <c r="AO8" s="426">
        <v>7</v>
      </c>
      <c r="AP8">
        <v>37816185</v>
      </c>
      <c r="AQ8">
        <v>189081</v>
      </c>
      <c r="AR8" s="442"/>
    </row>
    <row r="9" spans="1:44">
      <c r="D9" s="443"/>
      <c r="E9" s="444"/>
      <c r="H9" s="445"/>
      <c r="J9" s="446"/>
      <c r="L9" s="440"/>
      <c r="Z9" s="432"/>
      <c r="AL9" s="447"/>
      <c r="AN9" s="426"/>
      <c r="AO9" s="426"/>
      <c r="AP9" s="448"/>
      <c r="AQ9" s="426"/>
    </row>
    <row r="10" spans="1:44">
      <c r="E10" s="432"/>
      <c r="L10" s="440"/>
      <c r="X10" s="449"/>
      <c r="Z10" s="432"/>
      <c r="AK10" s="449"/>
      <c r="AL10" s="450"/>
      <c r="AM10" s="449"/>
      <c r="AN10" s="426"/>
      <c r="AO10" s="426"/>
      <c r="AP10" s="448"/>
      <c r="AQ10" s="426"/>
      <c r="AR10" s="442">
        <f>H5-AQ5-AQ6-AQ7-AQ8</f>
        <v>36704389</v>
      </c>
    </row>
    <row r="11" spans="1:44">
      <c r="AP11" s="452"/>
    </row>
    <row r="12" spans="1:44">
      <c r="AP12" s="442"/>
      <c r="AR12">
        <v>3</v>
      </c>
    </row>
    <row r="13" spans="1:44">
      <c r="AP13" s="452"/>
    </row>
    <row r="15" spans="1:44">
      <c r="AL15" s="442"/>
    </row>
    <row r="16" spans="1:44">
      <c r="AL16" s="442"/>
    </row>
    <row r="17" spans="1:43" ht="17.25" customHeight="1">
      <c r="K17" s="432"/>
      <c r="L17" s="440"/>
      <c r="M17" s="440"/>
      <c r="N17" s="571"/>
      <c r="O17" s="571"/>
      <c r="P17" s="571"/>
      <c r="Q17" s="571"/>
      <c r="R17" s="571"/>
      <c r="S17" s="571"/>
      <c r="T17" s="571"/>
      <c r="U17" s="571"/>
      <c r="V17" s="571"/>
      <c r="W17" s="571"/>
      <c r="X17" s="440"/>
      <c r="Y17" s="441"/>
      <c r="Z17" s="440"/>
      <c r="AA17" s="440"/>
      <c r="AB17" s="440"/>
      <c r="AC17" s="440"/>
      <c r="AD17" s="440"/>
      <c r="AE17" s="440"/>
      <c r="AF17" s="440"/>
      <c r="AG17" s="440"/>
      <c r="AH17" s="440"/>
      <c r="AI17" s="440"/>
      <c r="AJ17" s="440"/>
      <c r="AK17" s="440"/>
      <c r="AL17" s="440"/>
      <c r="AM17" s="440"/>
    </row>
    <row r="18" spans="1:43">
      <c r="D18" s="443"/>
      <c r="E18" s="444"/>
      <c r="J18" s="432"/>
      <c r="L18" s="440"/>
      <c r="AK18" s="426"/>
      <c r="AL18" s="447"/>
    </row>
    <row r="19" spans="1:43">
      <c r="E19" s="432"/>
      <c r="L19" s="440"/>
      <c r="X19" s="449"/>
      <c r="AK19" s="449"/>
      <c r="AL19" s="450"/>
      <c r="AM19" s="449"/>
    </row>
    <row r="20" spans="1:43" ht="17.25" customHeight="1">
      <c r="K20" s="432"/>
      <c r="L20" s="440"/>
      <c r="M20" s="440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440"/>
      <c r="Y20" s="441"/>
      <c r="Z20" s="440"/>
      <c r="AA20" s="440"/>
      <c r="AB20" s="440"/>
      <c r="AC20" s="440"/>
      <c r="AD20" s="440"/>
      <c r="AE20" s="440"/>
      <c r="AF20" s="440"/>
      <c r="AG20" s="440"/>
      <c r="AH20" s="440"/>
      <c r="AI20" s="440"/>
      <c r="AJ20" s="440"/>
      <c r="AK20" s="440"/>
      <c r="AL20" s="440"/>
      <c r="AM20" s="440"/>
    </row>
    <row r="21" spans="1:43">
      <c r="D21" s="443"/>
      <c r="E21" s="444"/>
      <c r="J21" s="432"/>
      <c r="L21" s="440"/>
      <c r="Z21" s="432"/>
      <c r="AL21" s="447"/>
    </row>
    <row r="22" spans="1:43">
      <c r="E22" s="432"/>
      <c r="L22" s="440"/>
      <c r="X22" s="449"/>
      <c r="Z22" s="432"/>
      <c r="AK22" s="449"/>
      <c r="AL22" s="450"/>
      <c r="AM22" s="449"/>
    </row>
    <row r="23" spans="1:43">
      <c r="K23" s="432"/>
      <c r="L23" s="440"/>
      <c r="M23" s="440"/>
      <c r="N23" s="571"/>
      <c r="O23" s="571"/>
      <c r="P23" s="571"/>
      <c r="Q23" s="571"/>
      <c r="R23" s="571"/>
      <c r="S23" s="571"/>
      <c r="T23" s="571"/>
      <c r="U23" s="571"/>
      <c r="V23" s="571"/>
      <c r="W23" s="571"/>
      <c r="X23" s="440"/>
      <c r="Y23" s="441"/>
      <c r="Z23" s="440"/>
      <c r="AA23" s="440"/>
      <c r="AB23" s="440"/>
      <c r="AC23" s="440"/>
      <c r="AD23" s="440"/>
      <c r="AE23" s="440"/>
      <c r="AF23" s="440"/>
      <c r="AG23" s="440"/>
      <c r="AH23" s="440"/>
      <c r="AI23" s="440"/>
      <c r="AJ23" s="440"/>
      <c r="AK23" s="440"/>
      <c r="AL23" s="440"/>
      <c r="AM23" s="440"/>
      <c r="AN23" s="440"/>
      <c r="AO23" s="440"/>
      <c r="AP23" s="440"/>
      <c r="AQ23" s="440"/>
    </row>
    <row r="24" spans="1:43">
      <c r="D24" s="443"/>
      <c r="E24" s="444"/>
      <c r="J24" s="432"/>
      <c r="L24" s="440"/>
      <c r="AL24" s="447"/>
    </row>
    <row r="25" spans="1:43">
      <c r="E25" s="432"/>
      <c r="L25" s="440"/>
      <c r="X25" s="449"/>
      <c r="AK25" s="449"/>
      <c r="AL25" s="450"/>
      <c r="AM25" s="449"/>
    </row>
    <row r="26" spans="1:43">
      <c r="E26" s="432"/>
      <c r="L26" s="440"/>
      <c r="X26" s="449"/>
      <c r="AK26" s="449"/>
      <c r="AL26" s="447"/>
      <c r="AM26" s="449"/>
    </row>
    <row r="27" spans="1:43">
      <c r="A27" s="440"/>
      <c r="B27" s="440"/>
      <c r="C27" s="441"/>
      <c r="D27" s="441"/>
      <c r="E27" s="441"/>
      <c r="F27" s="441"/>
      <c r="G27" s="441"/>
      <c r="H27" s="441"/>
      <c r="I27" s="441"/>
      <c r="J27" s="441"/>
      <c r="K27" s="440"/>
      <c r="L27" s="441"/>
      <c r="M27" s="441"/>
      <c r="N27" s="441"/>
      <c r="O27" s="441"/>
      <c r="P27" s="441"/>
      <c r="Q27" s="441"/>
      <c r="R27" s="441"/>
      <c r="S27" s="441"/>
      <c r="T27" s="441"/>
      <c r="U27" s="441"/>
      <c r="V27" s="441"/>
      <c r="W27" s="441"/>
      <c r="X27" s="441"/>
      <c r="Y27" s="441"/>
      <c r="Z27" s="441"/>
      <c r="AB27" s="441"/>
      <c r="AE27" s="441"/>
      <c r="AF27" s="441"/>
      <c r="AG27" s="441"/>
      <c r="AH27" s="441"/>
      <c r="AI27" s="441"/>
      <c r="AJ27" s="441"/>
      <c r="AK27" s="441"/>
      <c r="AL27" s="441"/>
      <c r="AM27" s="441"/>
    </row>
    <row r="29" spans="1:43" ht="15.75" customHeight="1">
      <c r="K29" s="432"/>
      <c r="L29" s="440"/>
      <c r="M29" s="440"/>
      <c r="N29" s="571"/>
      <c r="O29" s="571"/>
      <c r="P29" s="571"/>
      <c r="Q29" s="571"/>
      <c r="R29" s="571"/>
      <c r="S29" s="571"/>
      <c r="T29" s="571"/>
      <c r="U29" s="571"/>
      <c r="V29" s="571"/>
      <c r="W29" s="571"/>
      <c r="X29" s="440"/>
      <c r="Y29" s="441"/>
      <c r="Z29" s="440"/>
      <c r="AA29" s="440"/>
      <c r="AB29" s="440"/>
      <c r="AC29" s="440"/>
      <c r="AD29" s="440"/>
      <c r="AE29" s="440"/>
      <c r="AF29" s="440"/>
      <c r="AG29" s="440"/>
      <c r="AH29" s="440"/>
      <c r="AI29" s="440"/>
      <c r="AJ29" s="440"/>
      <c r="AK29" s="440"/>
      <c r="AL29" s="440"/>
      <c r="AM29" s="440"/>
      <c r="AN29" s="440"/>
      <c r="AO29" s="440"/>
      <c r="AP29" s="440"/>
      <c r="AQ29" s="440"/>
    </row>
    <row r="30" spans="1:43">
      <c r="D30" s="443"/>
      <c r="E30" s="444"/>
      <c r="J30" s="432"/>
      <c r="L30" s="440"/>
      <c r="AL30" s="447"/>
    </row>
    <row r="31" spans="1:43">
      <c r="E31" s="432"/>
      <c r="L31" s="440"/>
      <c r="X31" s="449"/>
      <c r="AK31" s="449"/>
      <c r="AL31" s="447"/>
      <c r="AM31" s="449"/>
    </row>
    <row r="32" spans="1:43" ht="15.75" customHeight="1">
      <c r="K32" s="432"/>
      <c r="L32" s="440"/>
      <c r="M32" s="440"/>
      <c r="N32" s="571"/>
      <c r="O32" s="571"/>
      <c r="P32" s="571"/>
      <c r="Q32" s="571"/>
      <c r="R32" s="571"/>
      <c r="S32" s="571"/>
      <c r="T32" s="571"/>
      <c r="U32" s="571"/>
      <c r="V32" s="571"/>
      <c r="W32" s="571"/>
      <c r="X32" s="440"/>
      <c r="Y32" s="441"/>
      <c r="Z32" s="440"/>
      <c r="AA32" s="440"/>
      <c r="AB32" s="440"/>
      <c r="AC32" s="440"/>
      <c r="AD32" s="440"/>
      <c r="AE32" s="440"/>
      <c r="AF32" s="440"/>
      <c r="AG32" s="440"/>
      <c r="AH32" s="440"/>
      <c r="AI32" s="440"/>
      <c r="AJ32" s="440"/>
      <c r="AK32" s="440"/>
      <c r="AL32" s="440"/>
      <c r="AM32" s="440"/>
      <c r="AN32" s="440"/>
      <c r="AO32" s="440"/>
      <c r="AP32" s="440"/>
      <c r="AQ32" s="440"/>
    </row>
    <row r="33" spans="4:44">
      <c r="D33" s="443"/>
      <c r="E33" s="444"/>
      <c r="J33" s="432"/>
      <c r="L33" s="440"/>
      <c r="AL33" s="447"/>
    </row>
    <row r="34" spans="4:44">
      <c r="E34" s="432"/>
      <c r="L34" s="440"/>
      <c r="X34" s="449"/>
      <c r="AK34" s="449"/>
      <c r="AL34" s="447"/>
      <c r="AM34" s="449"/>
    </row>
    <row r="35" spans="4:44" ht="15.75" customHeight="1">
      <c r="K35" s="432"/>
      <c r="L35" s="440"/>
      <c r="M35" s="440"/>
      <c r="N35" s="571"/>
      <c r="O35" s="571"/>
      <c r="P35" s="571"/>
      <c r="Q35" s="571"/>
      <c r="R35" s="571"/>
      <c r="S35" s="571"/>
      <c r="T35" s="571"/>
      <c r="U35" s="571"/>
      <c r="V35" s="571"/>
      <c r="W35" s="571"/>
      <c r="X35" s="440"/>
      <c r="Y35" s="441"/>
      <c r="Z35" s="440"/>
      <c r="AA35" s="440"/>
      <c r="AB35" s="440"/>
      <c r="AC35" s="440"/>
      <c r="AD35" s="440"/>
      <c r="AE35" s="440"/>
      <c r="AF35" s="440"/>
      <c r="AG35" s="440"/>
      <c r="AH35" s="440"/>
      <c r="AI35" s="440"/>
      <c r="AJ35" s="440"/>
      <c r="AK35" s="440"/>
      <c r="AL35" s="440"/>
      <c r="AM35" s="440"/>
      <c r="AN35" s="440"/>
      <c r="AO35" s="440"/>
      <c r="AP35" s="440"/>
      <c r="AQ35" s="440"/>
    </row>
    <row r="36" spans="4:44">
      <c r="D36" s="443"/>
      <c r="E36" s="444"/>
      <c r="J36" s="432"/>
      <c r="L36" s="440"/>
      <c r="AL36" s="447"/>
    </row>
    <row r="37" spans="4:44">
      <c r="E37" s="432"/>
      <c r="L37" s="440"/>
      <c r="X37" s="449"/>
      <c r="AK37" s="449"/>
      <c r="AL37" s="447"/>
      <c r="AM37" s="449"/>
    </row>
    <row r="38" spans="4:44">
      <c r="K38" s="432"/>
    </row>
    <row r="39" spans="4:44">
      <c r="D39" s="443"/>
      <c r="E39" s="444"/>
      <c r="H39" s="453"/>
      <c r="J39" s="432"/>
      <c r="AL39" s="447"/>
    </row>
    <row r="40" spans="4:44">
      <c r="E40" s="432"/>
      <c r="H40" s="453"/>
      <c r="X40" s="449"/>
      <c r="AK40" s="449"/>
      <c r="AL40" s="447"/>
      <c r="AM40" s="449"/>
    </row>
    <row r="41" spans="4:44">
      <c r="K41" s="432"/>
    </row>
    <row r="42" spans="4:44">
      <c r="D42" s="443"/>
      <c r="E42" s="444"/>
      <c r="H42" s="453"/>
      <c r="J42" s="432"/>
      <c r="AL42" s="447"/>
    </row>
    <row r="43" spans="4:44">
      <c r="E43" s="432"/>
      <c r="H43" s="453"/>
      <c r="X43" s="449"/>
      <c r="AK43" s="449"/>
      <c r="AL43" s="447"/>
      <c r="AM43" s="449"/>
    </row>
    <row r="44" spans="4:44">
      <c r="K44" s="432"/>
    </row>
    <row r="45" spans="4:44">
      <c r="D45" s="443"/>
      <c r="E45" s="444"/>
      <c r="H45" s="453"/>
      <c r="J45" s="432"/>
      <c r="AL45" s="447"/>
    </row>
    <row r="46" spans="4:44">
      <c r="E46" s="432"/>
      <c r="H46" s="453"/>
      <c r="X46" s="449"/>
      <c r="AK46" s="449"/>
      <c r="AL46" s="447"/>
      <c r="AM46" s="449"/>
    </row>
    <row r="47" spans="4:44">
      <c r="K47" s="432"/>
      <c r="L47" s="440"/>
      <c r="M47" s="440"/>
      <c r="N47" s="440"/>
      <c r="O47" s="440"/>
      <c r="P47" s="440"/>
      <c r="Q47" s="440"/>
      <c r="R47" s="440"/>
      <c r="S47" s="440"/>
      <c r="T47" s="440"/>
      <c r="U47" s="440"/>
      <c r="V47" s="440"/>
      <c r="W47" s="440"/>
      <c r="X47" s="440"/>
      <c r="Y47" s="441"/>
      <c r="Z47" s="440"/>
      <c r="AA47" s="440"/>
      <c r="AB47" s="440"/>
      <c r="AC47" s="440"/>
      <c r="AD47" s="440"/>
      <c r="AE47" s="440"/>
      <c r="AF47" s="440"/>
      <c r="AG47" s="440"/>
      <c r="AH47" s="440"/>
      <c r="AI47" s="440"/>
      <c r="AJ47" s="440"/>
      <c r="AK47" s="440"/>
      <c r="AL47" s="440"/>
      <c r="AM47" s="440"/>
      <c r="AN47" s="440"/>
      <c r="AO47" s="440"/>
      <c r="AP47" s="440"/>
      <c r="AQ47" s="440"/>
      <c r="AR47" s="454"/>
    </row>
    <row r="48" spans="4:44">
      <c r="D48" s="443"/>
      <c r="E48" s="444"/>
      <c r="J48" s="432"/>
      <c r="AL48" s="447"/>
      <c r="AR48" s="454"/>
    </row>
    <row r="49" spans="1:44">
      <c r="E49" s="432"/>
      <c r="X49" s="449"/>
      <c r="AK49" s="455"/>
      <c r="AL49" s="447"/>
      <c r="AM49" s="449"/>
      <c r="AR49" s="454"/>
    </row>
    <row r="50" spans="1:44">
      <c r="K50" s="432"/>
      <c r="L50" s="440"/>
      <c r="M50" s="440"/>
      <c r="N50" s="440"/>
      <c r="O50" s="440"/>
      <c r="P50" s="440"/>
      <c r="Q50" s="440"/>
      <c r="R50" s="440"/>
      <c r="S50" s="440"/>
      <c r="T50" s="440"/>
      <c r="U50" s="440"/>
      <c r="V50" s="440"/>
      <c r="W50" s="440"/>
      <c r="X50" s="440"/>
      <c r="Y50" s="441"/>
      <c r="Z50" s="440"/>
      <c r="AA50" s="440"/>
      <c r="AB50" s="440"/>
      <c r="AC50" s="440"/>
      <c r="AD50" s="440"/>
      <c r="AE50" s="440"/>
      <c r="AF50" s="440"/>
      <c r="AG50" s="440"/>
      <c r="AH50" s="440"/>
      <c r="AI50" s="440"/>
      <c r="AJ50" s="440"/>
      <c r="AK50" s="440"/>
      <c r="AL50" s="440"/>
      <c r="AM50" s="440"/>
      <c r="AN50" s="440"/>
      <c r="AO50" s="440"/>
      <c r="AP50" s="440"/>
      <c r="AQ50" s="440"/>
      <c r="AR50" s="454"/>
    </row>
    <row r="51" spans="1:44">
      <c r="D51" s="443"/>
      <c r="E51" s="444"/>
      <c r="J51" s="432"/>
      <c r="AL51" s="447"/>
      <c r="AR51" s="454"/>
    </row>
    <row r="52" spans="1:44">
      <c r="E52" s="432"/>
      <c r="X52" s="449"/>
      <c r="AK52" s="455"/>
      <c r="AL52" s="447"/>
      <c r="AM52" s="449"/>
      <c r="AR52" s="454"/>
    </row>
    <row r="53" spans="1:44">
      <c r="E53" s="432"/>
      <c r="X53" s="449"/>
      <c r="AK53" s="455"/>
      <c r="AL53" s="447"/>
      <c r="AM53" s="449"/>
      <c r="AR53" s="454"/>
    </row>
    <row r="54" spans="1:44">
      <c r="K54" s="432"/>
      <c r="L54" s="440"/>
      <c r="M54" s="440"/>
      <c r="N54" s="571"/>
      <c r="O54" s="571"/>
      <c r="P54" s="571"/>
      <c r="Q54" s="571"/>
      <c r="R54" s="571"/>
      <c r="S54" s="571"/>
      <c r="T54" s="571"/>
      <c r="U54" s="571"/>
      <c r="V54" s="571"/>
      <c r="W54" s="571"/>
      <c r="X54" s="440"/>
      <c r="Y54" s="441"/>
      <c r="Z54" s="440"/>
      <c r="AA54" s="440"/>
      <c r="AB54" s="440"/>
      <c r="AC54" s="440"/>
      <c r="AD54" s="440"/>
      <c r="AE54" s="440"/>
      <c r="AF54" s="440"/>
      <c r="AG54" s="440"/>
      <c r="AH54" s="440"/>
      <c r="AI54" s="440"/>
      <c r="AJ54" s="440"/>
      <c r="AK54" s="440"/>
      <c r="AL54" s="440"/>
      <c r="AM54" s="440"/>
      <c r="AN54" s="440"/>
      <c r="AO54" s="440"/>
      <c r="AP54" s="440"/>
      <c r="AQ54" s="440"/>
    </row>
    <row r="55" spans="1:44">
      <c r="D55" s="443"/>
      <c r="E55" s="444"/>
      <c r="J55" s="432"/>
      <c r="L55" s="440"/>
      <c r="AL55" s="447"/>
    </row>
    <row r="56" spans="1:44">
      <c r="E56" s="432"/>
      <c r="L56" s="440"/>
      <c r="X56" s="449"/>
      <c r="AK56" s="449"/>
      <c r="AL56" s="447"/>
      <c r="AM56" s="449"/>
    </row>
    <row r="57" spans="1:44">
      <c r="A57" s="440"/>
      <c r="B57" s="440"/>
      <c r="C57" s="440"/>
      <c r="D57" s="440"/>
      <c r="E57" s="440"/>
      <c r="F57" s="440"/>
      <c r="G57" s="440"/>
      <c r="H57" s="440"/>
      <c r="I57" s="440"/>
      <c r="J57" s="456"/>
      <c r="K57" s="440"/>
      <c r="L57" s="440"/>
      <c r="M57" s="441"/>
      <c r="N57" s="441"/>
      <c r="O57" s="441"/>
      <c r="P57" s="441"/>
      <c r="Q57" s="441"/>
      <c r="R57" s="441"/>
      <c r="S57" s="441"/>
      <c r="T57" s="441"/>
      <c r="U57" s="441"/>
      <c r="V57" s="441"/>
      <c r="W57" s="441"/>
      <c r="X57" s="457"/>
      <c r="Y57" s="440"/>
      <c r="Z57" s="440"/>
      <c r="AB57" s="440"/>
      <c r="AC57" s="440"/>
      <c r="AD57" s="440"/>
      <c r="AE57" s="440"/>
      <c r="AF57" s="440"/>
      <c r="AG57" s="440"/>
      <c r="AH57" s="440"/>
      <c r="AI57" s="440"/>
      <c r="AJ57" s="440"/>
      <c r="AK57" s="458"/>
      <c r="AL57" s="459"/>
      <c r="AM57" s="440"/>
    </row>
    <row r="58" spans="1:44">
      <c r="A58" s="440"/>
      <c r="B58" s="440"/>
      <c r="C58" s="440"/>
      <c r="D58" s="440"/>
      <c r="E58" s="440"/>
      <c r="F58" s="440"/>
      <c r="G58" s="440"/>
      <c r="H58" s="456"/>
      <c r="I58" s="440"/>
      <c r="J58" s="456"/>
      <c r="K58" s="440"/>
      <c r="L58" s="440"/>
      <c r="M58" s="441"/>
      <c r="N58" s="441"/>
      <c r="O58" s="441"/>
      <c r="P58" s="441"/>
      <c r="Q58" s="441"/>
      <c r="R58" s="441"/>
      <c r="S58" s="441"/>
      <c r="T58" s="441"/>
      <c r="U58" s="441"/>
      <c r="V58" s="441"/>
      <c r="W58" s="441"/>
      <c r="X58" s="457"/>
      <c r="Y58" s="440"/>
      <c r="Z58" s="440"/>
      <c r="AB58" s="440"/>
      <c r="AC58" s="440"/>
      <c r="AD58" s="440"/>
      <c r="AE58" s="440"/>
      <c r="AF58" s="440"/>
      <c r="AG58" s="440"/>
      <c r="AH58" s="440"/>
      <c r="AI58" s="440"/>
      <c r="AJ58" s="440"/>
      <c r="AK58" s="458"/>
      <c r="AL58" s="459"/>
      <c r="AM58" s="440"/>
    </row>
    <row r="59" spans="1:44">
      <c r="K59" s="432"/>
      <c r="L59" s="440"/>
      <c r="M59" s="440"/>
      <c r="N59" s="440"/>
      <c r="O59" s="440"/>
      <c r="P59" s="440"/>
      <c r="Q59" s="440"/>
      <c r="R59" s="440"/>
      <c r="S59" s="440"/>
      <c r="T59" s="440"/>
      <c r="U59" s="440"/>
      <c r="V59" s="440"/>
      <c r="W59" s="440"/>
      <c r="X59" s="440"/>
      <c r="Y59" s="441"/>
      <c r="Z59" s="440"/>
      <c r="AA59" s="440"/>
      <c r="AB59" s="440"/>
      <c r="AC59" s="440"/>
      <c r="AD59" s="440"/>
      <c r="AE59" s="440"/>
      <c r="AF59" s="440"/>
      <c r="AG59" s="440"/>
      <c r="AH59" s="440"/>
      <c r="AI59" s="440"/>
      <c r="AJ59" s="440"/>
      <c r="AK59" s="440"/>
      <c r="AL59" s="440"/>
      <c r="AM59" s="440"/>
      <c r="AN59" s="440"/>
      <c r="AO59" s="440"/>
      <c r="AP59" s="440"/>
      <c r="AQ59" s="440"/>
      <c r="AR59" s="454"/>
    </row>
    <row r="60" spans="1:44">
      <c r="D60" s="443"/>
      <c r="E60" s="444"/>
      <c r="J60" s="432"/>
      <c r="AL60" s="447"/>
      <c r="AR60" s="454"/>
    </row>
    <row r="61" spans="1:44">
      <c r="E61" s="432"/>
      <c r="X61" s="449"/>
      <c r="AK61" s="455"/>
      <c r="AL61" s="447"/>
      <c r="AM61" s="449"/>
      <c r="AR61" s="454"/>
    </row>
    <row r="62" spans="1:44">
      <c r="K62" s="432"/>
      <c r="L62" s="440"/>
      <c r="M62" s="440"/>
      <c r="N62" s="571"/>
      <c r="O62" s="571"/>
      <c r="P62" s="571"/>
      <c r="Q62" s="571"/>
      <c r="R62" s="571"/>
      <c r="S62" s="571"/>
      <c r="T62" s="571"/>
      <c r="U62" s="571"/>
      <c r="V62" s="571"/>
      <c r="W62" s="571"/>
      <c r="X62" s="440"/>
      <c r="Y62" s="441"/>
      <c r="Z62" s="440"/>
      <c r="AA62" s="440"/>
      <c r="AB62" s="440"/>
      <c r="AC62" s="440"/>
      <c r="AD62" s="440"/>
      <c r="AE62" s="440"/>
      <c r="AF62" s="440"/>
      <c r="AG62" s="440"/>
      <c r="AH62" s="440"/>
      <c r="AI62" s="440"/>
      <c r="AJ62" s="440"/>
      <c r="AK62" s="440"/>
      <c r="AL62" s="440"/>
      <c r="AM62" s="440"/>
    </row>
    <row r="63" spans="1:44">
      <c r="D63" s="443"/>
      <c r="E63" s="444"/>
      <c r="J63" s="432"/>
      <c r="K63" s="460"/>
      <c r="L63" s="440"/>
      <c r="AL63" s="447"/>
    </row>
    <row r="64" spans="1:44">
      <c r="E64" s="432"/>
      <c r="L64" s="440"/>
      <c r="X64" s="449"/>
      <c r="AK64" s="449"/>
      <c r="AL64" s="447"/>
      <c r="AM64" s="449"/>
    </row>
    <row r="65" spans="1:43">
      <c r="A65" s="440"/>
      <c r="B65" s="440"/>
      <c r="C65" s="441"/>
      <c r="D65" s="441"/>
      <c r="E65" s="441"/>
      <c r="F65" s="441"/>
      <c r="G65" s="441"/>
      <c r="H65" s="441"/>
      <c r="I65" s="441"/>
      <c r="J65" s="456"/>
      <c r="K65" s="441"/>
      <c r="L65" s="440"/>
      <c r="M65" s="441"/>
      <c r="N65" s="441"/>
      <c r="O65" s="441"/>
      <c r="P65" s="441"/>
      <c r="Q65" s="441"/>
      <c r="R65" s="441"/>
      <c r="S65" s="441"/>
      <c r="T65" s="441"/>
      <c r="U65" s="441"/>
      <c r="V65" s="441"/>
      <c r="W65" s="441"/>
      <c r="X65" s="441"/>
      <c r="Y65" s="441"/>
      <c r="Z65" s="441"/>
      <c r="AB65" s="441"/>
      <c r="AE65" s="441"/>
      <c r="AF65" s="441"/>
      <c r="AG65" s="441"/>
      <c r="AH65" s="441"/>
      <c r="AI65" s="441"/>
      <c r="AJ65" s="441"/>
      <c r="AK65" s="441"/>
      <c r="AL65" s="441"/>
      <c r="AM65" s="441"/>
    </row>
    <row r="66" spans="1:43">
      <c r="A66" s="440"/>
      <c r="B66" s="440"/>
      <c r="C66" s="441"/>
      <c r="D66" s="441"/>
      <c r="E66" s="441"/>
      <c r="F66" s="441"/>
      <c r="G66" s="441"/>
      <c r="H66" s="441"/>
      <c r="I66" s="441"/>
      <c r="J66" s="456"/>
      <c r="K66" s="441"/>
      <c r="L66" s="440"/>
      <c r="M66" s="441"/>
      <c r="N66" s="441"/>
      <c r="O66" s="441"/>
      <c r="P66" s="441"/>
      <c r="Q66" s="441"/>
      <c r="R66" s="441"/>
      <c r="S66" s="441"/>
      <c r="T66" s="441"/>
      <c r="U66" s="441"/>
      <c r="V66" s="441"/>
      <c r="W66" s="441"/>
      <c r="X66" s="441"/>
      <c r="Y66" s="441"/>
      <c r="Z66" s="441"/>
      <c r="AB66" s="441"/>
      <c r="AE66" s="441"/>
      <c r="AF66" s="441"/>
      <c r="AG66" s="441"/>
      <c r="AH66" s="441"/>
      <c r="AI66" s="441"/>
      <c r="AJ66" s="441"/>
      <c r="AK66" s="441"/>
      <c r="AL66" s="441"/>
      <c r="AM66" s="441"/>
    </row>
    <row r="67" spans="1:43">
      <c r="A67" s="440"/>
      <c r="B67" s="440"/>
      <c r="C67" s="441"/>
      <c r="D67" s="441"/>
      <c r="E67" s="441"/>
      <c r="F67" s="441"/>
      <c r="G67" s="441"/>
      <c r="H67" s="441"/>
      <c r="I67" s="441"/>
      <c r="J67" s="456"/>
      <c r="K67" s="441"/>
      <c r="L67" s="440"/>
      <c r="M67" s="441"/>
      <c r="N67" s="441"/>
      <c r="O67" s="441"/>
      <c r="P67" s="441"/>
      <c r="Q67" s="441"/>
      <c r="R67" s="441"/>
      <c r="S67" s="441"/>
      <c r="T67" s="441"/>
      <c r="U67" s="441"/>
      <c r="V67" s="441"/>
      <c r="W67" s="441"/>
      <c r="X67" s="441"/>
      <c r="Y67" s="441"/>
      <c r="Z67" s="441"/>
      <c r="AB67" s="441"/>
      <c r="AE67" s="441"/>
      <c r="AF67" s="441"/>
      <c r="AG67" s="441"/>
      <c r="AH67" s="441"/>
      <c r="AI67" s="441"/>
      <c r="AJ67" s="441"/>
      <c r="AK67" s="441"/>
      <c r="AL67" s="441"/>
      <c r="AM67" s="441"/>
    </row>
    <row r="68" spans="1:43">
      <c r="K68" s="432"/>
      <c r="L68" s="440"/>
      <c r="M68" s="440"/>
      <c r="N68" s="571"/>
      <c r="O68" s="571"/>
      <c r="P68" s="571"/>
      <c r="Q68" s="571"/>
      <c r="R68" s="571"/>
      <c r="S68" s="571"/>
      <c r="T68" s="571"/>
      <c r="U68" s="571"/>
      <c r="V68" s="571"/>
      <c r="W68" s="571"/>
      <c r="X68" s="440"/>
      <c r="Y68" s="441"/>
      <c r="Z68" s="440"/>
      <c r="AA68" s="440"/>
      <c r="AB68" s="440"/>
      <c r="AC68" s="440"/>
      <c r="AD68" s="440"/>
      <c r="AE68" s="440"/>
      <c r="AF68" s="440"/>
      <c r="AG68" s="440"/>
      <c r="AH68" s="440"/>
      <c r="AI68" s="440"/>
      <c r="AJ68" s="440"/>
      <c r="AK68" s="440"/>
      <c r="AL68" s="440"/>
      <c r="AM68" s="440"/>
    </row>
    <row r="69" spans="1:43">
      <c r="D69" s="443"/>
      <c r="E69" s="444"/>
      <c r="J69" s="432"/>
      <c r="K69" s="460"/>
      <c r="L69" s="440"/>
      <c r="AL69" s="447"/>
    </row>
    <row r="70" spans="1:43">
      <c r="E70" s="432"/>
      <c r="L70" s="440"/>
      <c r="X70" s="449"/>
      <c r="AK70" s="449"/>
      <c r="AL70" s="447"/>
      <c r="AM70" s="449"/>
    </row>
    <row r="71" spans="1:43">
      <c r="A71" s="440"/>
      <c r="B71" s="440"/>
      <c r="C71" s="441"/>
      <c r="D71" s="441"/>
      <c r="E71" s="441"/>
      <c r="F71" s="441"/>
      <c r="G71" s="441"/>
      <c r="H71" s="441"/>
      <c r="I71" s="441"/>
      <c r="J71" s="456"/>
      <c r="K71" s="441"/>
      <c r="L71" s="440"/>
      <c r="M71" s="441"/>
      <c r="N71" s="441"/>
      <c r="O71" s="441"/>
      <c r="P71" s="441"/>
      <c r="Q71" s="441"/>
      <c r="R71" s="441"/>
      <c r="S71" s="441"/>
      <c r="T71" s="441"/>
      <c r="U71" s="441"/>
      <c r="V71" s="441"/>
      <c r="W71" s="441"/>
      <c r="X71" s="441"/>
      <c r="Y71" s="441"/>
      <c r="Z71" s="441"/>
      <c r="AB71" s="441"/>
      <c r="AE71" s="441"/>
      <c r="AF71" s="441"/>
      <c r="AG71" s="441"/>
      <c r="AH71" s="441"/>
      <c r="AI71" s="441"/>
      <c r="AJ71" s="441"/>
      <c r="AK71" s="441"/>
      <c r="AL71" s="441"/>
      <c r="AM71" s="441"/>
    </row>
    <row r="72" spans="1:43">
      <c r="A72" s="440"/>
      <c r="B72" s="440"/>
      <c r="C72" s="441"/>
      <c r="D72" s="441"/>
      <c r="E72" s="441"/>
      <c r="F72" s="441"/>
      <c r="G72" s="441"/>
      <c r="H72" s="441"/>
      <c r="I72" s="441"/>
      <c r="J72" s="456"/>
      <c r="K72" s="441"/>
      <c r="L72" s="440"/>
      <c r="M72" s="441"/>
      <c r="N72" s="441"/>
      <c r="O72" s="441"/>
      <c r="P72" s="441"/>
      <c r="Q72" s="441"/>
      <c r="R72" s="441"/>
      <c r="S72" s="441"/>
      <c r="T72" s="441"/>
      <c r="U72" s="441"/>
      <c r="V72" s="441"/>
      <c r="W72" s="441"/>
      <c r="X72" s="441"/>
      <c r="Y72" s="441"/>
      <c r="Z72" s="441"/>
      <c r="AB72" s="441"/>
      <c r="AE72" s="441"/>
      <c r="AF72" s="441"/>
      <c r="AG72" s="441"/>
      <c r="AH72" s="441"/>
      <c r="AI72" s="441"/>
      <c r="AJ72" s="441"/>
      <c r="AK72" s="441"/>
      <c r="AL72" s="441"/>
      <c r="AM72" s="441"/>
    </row>
    <row r="75" spans="1:43">
      <c r="K75" s="432"/>
      <c r="L75" s="440"/>
      <c r="M75" s="440"/>
      <c r="N75" s="571"/>
      <c r="O75" s="571"/>
      <c r="P75" s="571"/>
      <c r="Q75" s="571"/>
      <c r="R75" s="571"/>
      <c r="S75" s="571"/>
      <c r="T75" s="571"/>
      <c r="U75" s="571"/>
      <c r="V75" s="571"/>
      <c r="W75" s="571"/>
      <c r="X75" s="440"/>
      <c r="Y75" s="441"/>
      <c r="Z75" s="440"/>
      <c r="AA75" s="440"/>
      <c r="AB75" s="440"/>
      <c r="AC75" s="440"/>
      <c r="AD75" s="440"/>
      <c r="AE75" s="440"/>
      <c r="AF75" s="440"/>
      <c r="AG75" s="440"/>
      <c r="AH75" s="440"/>
      <c r="AI75" s="440"/>
      <c r="AJ75" s="440"/>
      <c r="AK75" s="440"/>
      <c r="AL75" s="440"/>
      <c r="AM75" s="440"/>
      <c r="AN75" s="440"/>
      <c r="AO75" s="440"/>
      <c r="AP75" s="440"/>
      <c r="AQ75" s="440"/>
    </row>
    <row r="76" spans="1:43">
      <c r="D76" s="443"/>
      <c r="E76" s="444"/>
      <c r="J76" s="432"/>
      <c r="L76" s="440"/>
      <c r="AL76" s="447"/>
    </row>
    <row r="77" spans="1:43">
      <c r="E77" s="432"/>
      <c r="L77" s="440"/>
      <c r="X77" s="449"/>
      <c r="AK77" s="449"/>
      <c r="AL77" s="447"/>
      <c r="AM77" s="449"/>
    </row>
    <row r="78" spans="1:43">
      <c r="A78" s="440"/>
      <c r="B78" s="440"/>
      <c r="C78" s="440"/>
      <c r="D78" s="440"/>
      <c r="E78" s="440"/>
      <c r="F78" s="440"/>
      <c r="G78" s="440"/>
      <c r="H78" s="440"/>
      <c r="I78" s="440"/>
      <c r="J78" s="456"/>
      <c r="K78" s="440"/>
      <c r="L78" s="440"/>
      <c r="M78" s="441"/>
      <c r="N78" s="441"/>
      <c r="O78" s="441"/>
      <c r="P78" s="441"/>
      <c r="Q78" s="441"/>
      <c r="R78" s="441"/>
      <c r="S78" s="441"/>
      <c r="T78" s="441"/>
      <c r="U78" s="441"/>
      <c r="V78" s="441"/>
      <c r="W78" s="441"/>
      <c r="X78" s="457"/>
      <c r="Y78" s="440"/>
      <c r="Z78" s="440"/>
      <c r="AB78" s="440"/>
      <c r="AC78" s="440"/>
      <c r="AD78" s="440"/>
      <c r="AE78" s="440"/>
      <c r="AF78" s="440"/>
      <c r="AG78" s="440"/>
      <c r="AH78" s="440"/>
      <c r="AI78" s="440"/>
      <c r="AJ78" s="440"/>
      <c r="AK78" s="458"/>
      <c r="AL78" s="459"/>
      <c r="AM78" s="440"/>
    </row>
    <row r="79" spans="1:43">
      <c r="A79" s="440"/>
      <c r="B79" s="440"/>
      <c r="C79" s="440"/>
      <c r="D79" s="440"/>
      <c r="E79" s="440"/>
      <c r="F79" s="440"/>
      <c r="G79" s="440"/>
      <c r="H79" s="456"/>
      <c r="I79" s="440"/>
      <c r="J79" s="456"/>
      <c r="K79" s="440"/>
      <c r="L79" s="440"/>
      <c r="M79" s="441"/>
      <c r="N79" s="441"/>
      <c r="O79" s="441"/>
      <c r="P79" s="441"/>
      <c r="Q79" s="441"/>
      <c r="R79" s="441"/>
      <c r="S79" s="441"/>
      <c r="T79" s="441"/>
      <c r="U79" s="441"/>
      <c r="V79" s="441"/>
      <c r="W79" s="441"/>
      <c r="X79" s="457"/>
      <c r="Y79" s="440"/>
      <c r="Z79" s="440"/>
      <c r="AB79" s="440"/>
      <c r="AC79" s="440"/>
      <c r="AD79" s="440"/>
      <c r="AE79" s="440"/>
      <c r="AF79" s="440"/>
      <c r="AG79" s="440"/>
      <c r="AH79" s="440"/>
      <c r="AI79" s="440"/>
      <c r="AJ79" s="440"/>
      <c r="AK79" s="458"/>
      <c r="AL79" s="459"/>
      <c r="AM79" s="440"/>
    </row>
    <row r="80" spans="1:43">
      <c r="A80" s="440"/>
      <c r="B80" s="440"/>
      <c r="C80" s="440"/>
      <c r="D80" s="440"/>
      <c r="E80" s="440"/>
      <c r="F80" s="440"/>
      <c r="G80" s="440"/>
      <c r="H80" s="456"/>
      <c r="I80" s="440"/>
      <c r="J80" s="456"/>
      <c r="K80" s="440"/>
      <c r="L80" s="440"/>
      <c r="M80" s="441"/>
      <c r="N80" s="441"/>
      <c r="O80" s="441"/>
      <c r="P80" s="441"/>
      <c r="Q80" s="441"/>
      <c r="R80" s="441"/>
      <c r="S80" s="441"/>
      <c r="T80" s="441"/>
      <c r="U80" s="441"/>
      <c r="V80" s="441"/>
      <c r="W80" s="441"/>
      <c r="X80" s="457"/>
      <c r="Y80" s="440"/>
      <c r="Z80" s="440"/>
      <c r="AB80" s="440"/>
      <c r="AC80" s="440"/>
      <c r="AD80" s="440"/>
      <c r="AE80" s="440"/>
      <c r="AF80" s="440"/>
      <c r="AG80" s="440"/>
      <c r="AH80" s="440"/>
      <c r="AI80" s="440"/>
      <c r="AJ80" s="440"/>
      <c r="AK80" s="458"/>
      <c r="AL80" s="459"/>
      <c r="AM80" s="440"/>
    </row>
    <row r="85" spans="1:44">
      <c r="K85" s="432"/>
      <c r="L85" s="440"/>
      <c r="M85" s="440"/>
      <c r="N85" s="571"/>
      <c r="O85" s="571"/>
      <c r="P85" s="571"/>
      <c r="Q85" s="571"/>
      <c r="R85" s="571"/>
      <c r="S85" s="571"/>
      <c r="T85" s="571"/>
      <c r="U85" s="571"/>
      <c r="V85" s="571"/>
      <c r="W85" s="571"/>
      <c r="X85" s="440"/>
      <c r="Y85" s="441"/>
      <c r="Z85" s="440"/>
      <c r="AA85" s="440"/>
      <c r="AB85" s="440"/>
      <c r="AC85" s="440"/>
      <c r="AD85" s="440"/>
      <c r="AE85" s="440"/>
      <c r="AF85" s="440"/>
      <c r="AG85" s="440"/>
      <c r="AH85" s="440"/>
      <c r="AI85" s="440"/>
      <c r="AJ85" s="440"/>
      <c r="AK85" s="440"/>
      <c r="AL85" s="440"/>
      <c r="AM85" s="440"/>
    </row>
    <row r="86" spans="1:44">
      <c r="D86" s="443"/>
      <c r="E86" s="444"/>
      <c r="J86" s="432"/>
      <c r="K86" s="460"/>
      <c r="L86" s="440"/>
      <c r="AL86" s="447"/>
    </row>
    <row r="87" spans="1:44">
      <c r="E87" s="432"/>
      <c r="L87" s="440"/>
      <c r="X87" s="449"/>
      <c r="AK87" s="449"/>
      <c r="AL87" s="447"/>
      <c r="AM87" s="449"/>
    </row>
    <row r="88" spans="1:44">
      <c r="A88" s="440"/>
      <c r="B88" s="440"/>
      <c r="C88" s="441"/>
      <c r="D88" s="441"/>
      <c r="E88" s="441"/>
      <c r="F88" s="441"/>
      <c r="G88" s="441"/>
      <c r="H88" s="441"/>
      <c r="I88" s="441"/>
      <c r="J88" s="456"/>
      <c r="K88" s="441"/>
      <c r="L88" s="440"/>
      <c r="M88" s="441"/>
      <c r="N88" s="441"/>
      <c r="O88" s="441"/>
      <c r="P88" s="441"/>
      <c r="Q88" s="441"/>
      <c r="R88" s="441"/>
      <c r="S88" s="441"/>
      <c r="T88" s="441"/>
      <c r="U88" s="441"/>
      <c r="V88" s="441"/>
      <c r="W88" s="441"/>
      <c r="X88" s="441"/>
      <c r="Y88" s="441"/>
      <c r="Z88" s="441"/>
      <c r="AB88" s="441"/>
      <c r="AE88" s="441"/>
      <c r="AF88" s="441"/>
      <c r="AG88" s="441"/>
      <c r="AH88" s="441"/>
      <c r="AI88" s="441"/>
      <c r="AJ88" s="441"/>
      <c r="AK88" s="441"/>
      <c r="AL88" s="441"/>
      <c r="AM88" s="441"/>
    </row>
    <row r="89" spans="1:44">
      <c r="A89" s="440"/>
      <c r="B89" s="440"/>
      <c r="C89" s="441"/>
      <c r="D89" s="441"/>
      <c r="E89" s="441"/>
      <c r="F89" s="441"/>
      <c r="G89" s="441"/>
      <c r="H89" s="441"/>
      <c r="I89" s="441"/>
      <c r="J89" s="456"/>
      <c r="K89" s="441"/>
      <c r="L89" s="440"/>
      <c r="M89" s="441"/>
      <c r="N89" s="441"/>
      <c r="O89" s="441"/>
      <c r="P89" s="441"/>
      <c r="Q89" s="441"/>
      <c r="R89" s="441"/>
      <c r="S89" s="441"/>
      <c r="T89" s="441"/>
      <c r="U89" s="441"/>
      <c r="V89" s="441"/>
      <c r="W89" s="441"/>
      <c r="X89" s="441"/>
      <c r="Y89" s="441"/>
      <c r="Z89" s="441"/>
      <c r="AB89" s="441"/>
      <c r="AE89" s="441"/>
      <c r="AF89" s="441"/>
      <c r="AG89" s="441"/>
      <c r="AH89" s="441"/>
      <c r="AI89" s="441"/>
      <c r="AJ89" s="441"/>
      <c r="AK89" s="441"/>
      <c r="AL89" s="441"/>
      <c r="AM89" s="441"/>
    </row>
    <row r="90" spans="1:44">
      <c r="K90" s="432"/>
    </row>
    <row r="91" spans="1:44">
      <c r="D91" s="443"/>
      <c r="E91" s="444"/>
      <c r="H91" s="453"/>
      <c r="J91" s="432"/>
      <c r="AL91" s="447"/>
    </row>
    <row r="92" spans="1:44">
      <c r="E92" s="432"/>
      <c r="H92" s="453"/>
      <c r="X92" s="449"/>
      <c r="AK92" s="449"/>
      <c r="AL92" s="447"/>
      <c r="AM92" s="449"/>
    </row>
    <row r="93" spans="1:44">
      <c r="K93" s="432"/>
    </row>
    <row r="94" spans="1:44">
      <c r="D94" s="443"/>
      <c r="E94" s="444"/>
      <c r="H94" s="453"/>
      <c r="J94" s="432"/>
      <c r="AL94" s="447"/>
    </row>
    <row r="95" spans="1:44">
      <c r="E95" s="432"/>
      <c r="H95" s="453"/>
      <c r="X95" s="449"/>
      <c r="AK95" s="449"/>
      <c r="AL95" s="447"/>
      <c r="AM95" s="449"/>
    </row>
    <row r="96" spans="1:44">
      <c r="L96" s="440"/>
      <c r="M96" s="440"/>
      <c r="N96" s="571"/>
      <c r="O96" s="571"/>
      <c r="P96" s="571"/>
      <c r="Q96" s="571"/>
      <c r="R96" s="571"/>
      <c r="S96" s="571"/>
      <c r="T96" s="571"/>
      <c r="U96" s="571"/>
      <c r="V96" s="571"/>
      <c r="W96" s="571"/>
      <c r="X96" s="440"/>
      <c r="Y96" s="441"/>
      <c r="Z96" s="440"/>
      <c r="AA96" s="440"/>
      <c r="AB96" s="440"/>
      <c r="AC96" s="440"/>
      <c r="AD96" s="440"/>
      <c r="AE96" s="440"/>
      <c r="AF96" s="440"/>
      <c r="AG96" s="440"/>
      <c r="AH96" s="440"/>
      <c r="AI96" s="440"/>
      <c r="AJ96" s="440"/>
      <c r="AK96" s="440"/>
      <c r="AL96" s="440"/>
      <c r="AM96" s="440"/>
      <c r="AN96" s="440"/>
      <c r="AO96" s="440"/>
      <c r="AP96" s="440"/>
      <c r="AQ96" s="440"/>
      <c r="AR96" s="454"/>
    </row>
    <row r="97" spans="4:44">
      <c r="D97" s="443"/>
      <c r="E97" s="444"/>
      <c r="J97" s="432"/>
      <c r="AL97" s="447"/>
      <c r="AR97" s="454"/>
    </row>
    <row r="98" spans="4:44">
      <c r="X98" s="449"/>
      <c r="AK98" s="449"/>
      <c r="AL98" s="447"/>
      <c r="AM98" s="449"/>
      <c r="AR98" s="454"/>
    </row>
    <row r="99" spans="4:44">
      <c r="L99" s="440"/>
      <c r="M99" s="440"/>
      <c r="N99" s="571"/>
      <c r="O99" s="571"/>
      <c r="P99" s="571"/>
      <c r="Q99" s="571"/>
      <c r="R99" s="571"/>
      <c r="S99" s="571"/>
      <c r="T99" s="571"/>
      <c r="U99" s="571"/>
      <c r="V99" s="571"/>
      <c r="W99" s="571"/>
      <c r="X99" s="440"/>
      <c r="Y99" s="441"/>
      <c r="Z99" s="440"/>
      <c r="AA99" s="440"/>
      <c r="AB99" s="440"/>
      <c r="AC99" s="440"/>
      <c r="AD99" s="440"/>
      <c r="AE99" s="440"/>
      <c r="AF99" s="440"/>
      <c r="AG99" s="440"/>
      <c r="AH99" s="440"/>
      <c r="AI99" s="440"/>
      <c r="AJ99" s="440"/>
      <c r="AK99" s="440"/>
      <c r="AL99" s="440"/>
      <c r="AM99" s="440"/>
      <c r="AN99" s="440"/>
      <c r="AO99" s="440"/>
      <c r="AP99" s="440"/>
      <c r="AQ99" s="440"/>
      <c r="AR99" s="454"/>
    </row>
    <row r="100" spans="4:44">
      <c r="D100" s="443"/>
      <c r="E100" s="444"/>
      <c r="J100" s="432"/>
      <c r="AL100" s="447"/>
      <c r="AR100" s="454"/>
    </row>
    <row r="101" spans="4:44">
      <c r="X101" s="449"/>
      <c r="AK101" s="449"/>
      <c r="AL101" s="447"/>
      <c r="AM101" s="449"/>
      <c r="AR101" s="454"/>
    </row>
    <row r="111" spans="4:44">
      <c r="K111" s="432"/>
      <c r="L111" s="440"/>
      <c r="M111" s="440"/>
      <c r="N111" s="571"/>
      <c r="O111" s="571"/>
      <c r="P111" s="571"/>
      <c r="Q111" s="571"/>
      <c r="R111" s="571"/>
      <c r="S111" s="571"/>
      <c r="T111" s="571"/>
      <c r="U111" s="571"/>
      <c r="V111" s="571"/>
      <c r="W111" s="571"/>
      <c r="X111" s="440"/>
      <c r="Y111" s="441"/>
      <c r="Z111" s="440"/>
      <c r="AA111" s="440"/>
      <c r="AB111" s="440"/>
      <c r="AC111" s="440"/>
      <c r="AD111" s="440"/>
      <c r="AE111" s="440"/>
      <c r="AF111" s="440"/>
      <c r="AG111" s="440"/>
      <c r="AH111" s="440"/>
      <c r="AI111" s="440"/>
      <c r="AJ111" s="440"/>
      <c r="AK111" s="440"/>
      <c r="AL111" s="440"/>
      <c r="AM111" s="440"/>
    </row>
    <row r="112" spans="4:44">
      <c r="D112" s="443"/>
      <c r="E112" s="444"/>
      <c r="J112" s="432"/>
      <c r="K112" s="460"/>
      <c r="L112" s="440"/>
      <c r="AL112" s="447"/>
    </row>
    <row r="113" spans="1:43">
      <c r="E113" s="432"/>
      <c r="L113" s="440"/>
      <c r="X113" s="449"/>
      <c r="AK113" s="449"/>
      <c r="AL113" s="447"/>
      <c r="AM113" s="449"/>
    </row>
    <row r="114" spans="1:43">
      <c r="A114" s="440"/>
      <c r="B114" s="440"/>
      <c r="C114" s="441"/>
      <c r="D114" s="441"/>
      <c r="E114" s="441"/>
      <c r="F114" s="441"/>
      <c r="G114" s="441"/>
      <c r="H114" s="441"/>
      <c r="I114" s="441"/>
      <c r="J114" s="456"/>
      <c r="K114" s="441"/>
      <c r="L114" s="440"/>
      <c r="M114" s="441"/>
      <c r="N114" s="441"/>
      <c r="O114" s="441"/>
      <c r="P114" s="441"/>
      <c r="Q114" s="441"/>
      <c r="R114" s="441"/>
      <c r="S114" s="441"/>
      <c r="T114" s="441"/>
      <c r="U114" s="441"/>
      <c r="V114" s="441"/>
      <c r="W114" s="441"/>
      <c r="X114" s="441"/>
      <c r="Y114" s="441"/>
      <c r="Z114" s="441"/>
      <c r="AB114" s="441"/>
      <c r="AE114" s="441"/>
      <c r="AF114" s="441"/>
      <c r="AG114" s="441"/>
      <c r="AH114" s="441"/>
      <c r="AI114" s="441"/>
      <c r="AJ114" s="441"/>
      <c r="AK114" s="441"/>
      <c r="AL114" s="441"/>
      <c r="AM114" s="441"/>
    </row>
    <row r="117" spans="1:43">
      <c r="K117" s="432"/>
      <c r="L117" s="440"/>
      <c r="M117" s="440"/>
      <c r="N117" s="571"/>
      <c r="O117" s="571"/>
      <c r="P117" s="571"/>
      <c r="Q117" s="571"/>
      <c r="R117" s="571"/>
      <c r="S117" s="571"/>
      <c r="T117" s="571"/>
      <c r="U117" s="571"/>
      <c r="V117" s="571"/>
      <c r="W117" s="571"/>
      <c r="X117" s="440"/>
      <c r="Y117" s="441"/>
      <c r="Z117" s="440"/>
      <c r="AA117" s="440"/>
      <c r="AB117" s="440"/>
      <c r="AC117" s="440"/>
      <c r="AD117" s="440"/>
      <c r="AE117" s="440"/>
      <c r="AF117" s="440"/>
      <c r="AG117" s="440"/>
      <c r="AH117" s="440"/>
      <c r="AI117" s="440"/>
      <c r="AJ117" s="440"/>
      <c r="AK117" s="440"/>
      <c r="AL117" s="440"/>
      <c r="AM117" s="440"/>
      <c r="AN117" s="440"/>
      <c r="AO117" s="440"/>
      <c r="AP117" s="440"/>
      <c r="AQ117" s="440"/>
    </row>
    <row r="118" spans="1:43">
      <c r="D118" s="443"/>
      <c r="E118" s="444"/>
      <c r="J118" s="432"/>
      <c r="L118" s="440"/>
      <c r="AL118" s="447"/>
    </row>
    <row r="119" spans="1:43">
      <c r="E119" s="432"/>
      <c r="L119" s="440"/>
      <c r="X119" s="449"/>
      <c r="AK119" s="449"/>
      <c r="AL119" s="447"/>
      <c r="AM119" s="449"/>
    </row>
    <row r="120" spans="1:43">
      <c r="A120" s="440"/>
      <c r="B120" s="440"/>
      <c r="C120" s="440"/>
      <c r="D120" s="440"/>
      <c r="E120" s="440"/>
      <c r="F120" s="440"/>
      <c r="G120" s="440"/>
      <c r="H120" s="440"/>
      <c r="I120" s="440"/>
      <c r="J120" s="456"/>
      <c r="K120" s="440"/>
      <c r="L120" s="440"/>
      <c r="M120" s="441"/>
      <c r="N120" s="441"/>
      <c r="O120" s="441"/>
      <c r="P120" s="441"/>
      <c r="Q120" s="441"/>
      <c r="R120" s="441"/>
      <c r="S120" s="441"/>
      <c r="T120" s="441"/>
      <c r="U120" s="441"/>
      <c r="V120" s="441"/>
      <c r="W120" s="441"/>
      <c r="X120" s="457"/>
      <c r="Y120" s="440"/>
      <c r="Z120" s="440"/>
      <c r="AB120" s="440"/>
      <c r="AC120" s="440"/>
      <c r="AD120" s="440"/>
      <c r="AE120" s="440"/>
      <c r="AF120" s="440"/>
      <c r="AG120" s="440"/>
      <c r="AH120" s="440"/>
      <c r="AI120" s="440"/>
      <c r="AJ120" s="440"/>
      <c r="AK120" s="458"/>
      <c r="AL120" s="459"/>
      <c r="AM120" s="440"/>
    </row>
    <row r="121" spans="1:43">
      <c r="A121" s="440"/>
      <c r="B121" s="440"/>
      <c r="C121" s="440"/>
      <c r="D121" s="440"/>
      <c r="E121" s="440"/>
      <c r="F121" s="440"/>
      <c r="G121" s="440"/>
      <c r="H121" s="456"/>
      <c r="I121" s="440"/>
      <c r="J121" s="456"/>
      <c r="K121" s="440"/>
      <c r="L121" s="440"/>
      <c r="M121" s="441"/>
      <c r="N121" s="441"/>
      <c r="O121" s="441"/>
      <c r="P121" s="441"/>
      <c r="Q121" s="441"/>
      <c r="R121" s="441"/>
      <c r="S121" s="441"/>
      <c r="T121" s="441"/>
      <c r="U121" s="441"/>
      <c r="V121" s="441"/>
      <c r="W121" s="441"/>
      <c r="X121" s="457"/>
      <c r="Y121" s="440"/>
      <c r="Z121" s="440"/>
      <c r="AB121" s="440"/>
      <c r="AC121" s="440"/>
      <c r="AD121" s="440"/>
      <c r="AE121" s="440"/>
      <c r="AF121" s="440"/>
      <c r="AG121" s="440"/>
      <c r="AH121" s="440"/>
      <c r="AI121" s="440"/>
      <c r="AJ121" s="440"/>
      <c r="AK121" s="458"/>
      <c r="AL121" s="459"/>
      <c r="AM121" s="440"/>
    </row>
    <row r="122" spans="1:43">
      <c r="A122" s="440"/>
      <c r="B122" s="440"/>
      <c r="C122" s="440"/>
      <c r="D122" s="440"/>
      <c r="E122" s="440"/>
      <c r="F122" s="440"/>
      <c r="G122" s="440"/>
      <c r="H122" s="456"/>
      <c r="I122" s="440"/>
      <c r="J122" s="456"/>
      <c r="K122" s="440"/>
      <c r="L122" s="440"/>
      <c r="M122" s="441"/>
      <c r="N122" s="441"/>
      <c r="O122" s="441"/>
      <c r="P122" s="441"/>
      <c r="Q122" s="441"/>
      <c r="R122" s="441"/>
      <c r="S122" s="441"/>
      <c r="T122" s="441"/>
      <c r="U122" s="441"/>
      <c r="V122" s="441"/>
      <c r="W122" s="441"/>
      <c r="X122" s="457"/>
      <c r="Y122" s="440"/>
      <c r="Z122" s="440"/>
      <c r="AB122" s="440"/>
      <c r="AC122" s="440"/>
      <c r="AD122" s="440"/>
      <c r="AE122" s="440"/>
      <c r="AF122" s="440"/>
      <c r="AG122" s="440"/>
      <c r="AH122" s="440"/>
      <c r="AI122" s="440"/>
      <c r="AJ122" s="440"/>
      <c r="AK122" s="458"/>
      <c r="AL122" s="459"/>
      <c r="AM122" s="440"/>
    </row>
    <row r="123" spans="1:43">
      <c r="K123" s="432"/>
      <c r="L123" s="440"/>
      <c r="M123" s="440"/>
      <c r="N123" s="571"/>
      <c r="O123" s="571"/>
      <c r="P123" s="571"/>
      <c r="Q123" s="571"/>
      <c r="R123" s="571"/>
      <c r="S123" s="571"/>
      <c r="T123" s="571"/>
      <c r="U123" s="571"/>
      <c r="V123" s="571"/>
      <c r="W123" s="571"/>
      <c r="X123" s="440"/>
      <c r="Y123" s="441"/>
      <c r="Z123" s="440"/>
      <c r="AA123" s="440"/>
      <c r="AB123" s="440"/>
      <c r="AC123" s="440"/>
      <c r="AD123" s="440"/>
      <c r="AE123" s="440"/>
      <c r="AF123" s="440"/>
      <c r="AG123" s="440"/>
      <c r="AH123" s="440"/>
      <c r="AI123" s="440"/>
      <c r="AJ123" s="440"/>
      <c r="AK123" s="440"/>
      <c r="AL123" s="440"/>
      <c r="AM123" s="440"/>
    </row>
    <row r="124" spans="1:43">
      <c r="D124" s="443"/>
      <c r="E124" s="444"/>
      <c r="J124" s="432"/>
      <c r="K124" s="460"/>
      <c r="L124" s="440"/>
      <c r="AL124" s="447"/>
    </row>
    <row r="125" spans="1:43">
      <c r="E125" s="432"/>
      <c r="L125" s="440"/>
      <c r="X125" s="449"/>
      <c r="AK125" s="449"/>
      <c r="AL125" s="447"/>
      <c r="AM125" s="449"/>
    </row>
    <row r="126" spans="1:43">
      <c r="A126" s="440"/>
      <c r="B126" s="440"/>
      <c r="C126" s="441"/>
      <c r="D126" s="441"/>
      <c r="E126" s="441"/>
      <c r="F126" s="441"/>
      <c r="G126" s="441"/>
      <c r="H126" s="441"/>
      <c r="I126" s="441"/>
      <c r="J126" s="456"/>
      <c r="K126" s="441"/>
      <c r="L126" s="440"/>
      <c r="M126" s="441"/>
      <c r="N126" s="441"/>
      <c r="O126" s="441"/>
      <c r="P126" s="441"/>
      <c r="Q126" s="441"/>
      <c r="R126" s="441"/>
      <c r="S126" s="441"/>
      <c r="T126" s="441"/>
      <c r="U126" s="441"/>
      <c r="V126" s="441"/>
      <c r="W126" s="441"/>
      <c r="X126" s="441"/>
      <c r="Y126" s="441"/>
      <c r="Z126" s="441"/>
      <c r="AB126" s="441"/>
      <c r="AE126" s="441"/>
      <c r="AF126" s="441"/>
      <c r="AG126" s="441"/>
      <c r="AH126" s="441"/>
      <c r="AI126" s="441"/>
      <c r="AJ126" s="441"/>
      <c r="AK126" s="441"/>
      <c r="AL126" s="441"/>
      <c r="AM126" s="441"/>
    </row>
    <row r="129" spans="1:43">
      <c r="K129" s="432"/>
      <c r="L129" s="440"/>
      <c r="M129" s="440"/>
      <c r="N129" s="571"/>
      <c r="O129" s="571"/>
      <c r="P129" s="571"/>
      <c r="Q129" s="571"/>
      <c r="R129" s="571"/>
      <c r="S129" s="571"/>
      <c r="T129" s="571"/>
      <c r="U129" s="571"/>
      <c r="V129" s="571"/>
      <c r="W129" s="571"/>
      <c r="X129" s="440"/>
      <c r="Y129" s="441"/>
      <c r="Z129" s="440"/>
      <c r="AA129" s="440"/>
      <c r="AB129" s="440"/>
      <c r="AC129" s="440"/>
      <c r="AD129" s="440"/>
      <c r="AE129" s="440"/>
      <c r="AF129" s="440"/>
      <c r="AG129" s="440"/>
      <c r="AH129" s="440"/>
      <c r="AI129" s="440"/>
      <c r="AJ129" s="440"/>
      <c r="AK129" s="440"/>
      <c r="AL129" s="440"/>
      <c r="AM129" s="440"/>
      <c r="AN129" s="440"/>
      <c r="AO129" s="440"/>
      <c r="AP129" s="440"/>
      <c r="AQ129" s="440"/>
    </row>
    <row r="130" spans="1:43">
      <c r="D130" s="443"/>
      <c r="E130" s="444"/>
      <c r="J130" s="432"/>
      <c r="L130" s="440"/>
      <c r="AL130" s="447"/>
    </row>
    <row r="131" spans="1:43">
      <c r="E131" s="432"/>
      <c r="L131" s="440"/>
      <c r="X131" s="449"/>
      <c r="AK131" s="449"/>
      <c r="AL131" s="450"/>
      <c r="AM131" s="449"/>
    </row>
    <row r="132" spans="1:43">
      <c r="E132" s="432"/>
      <c r="L132" s="440"/>
      <c r="X132" s="449"/>
      <c r="AK132" s="449"/>
      <c r="AL132" s="447"/>
      <c r="AM132" s="449"/>
    </row>
    <row r="133" spans="1:43">
      <c r="K133" s="432"/>
      <c r="L133" s="440"/>
      <c r="M133" s="440"/>
      <c r="N133" s="571"/>
      <c r="O133" s="571"/>
      <c r="P133" s="571"/>
      <c r="Q133" s="571"/>
      <c r="R133" s="571"/>
      <c r="S133" s="571"/>
      <c r="T133" s="571"/>
      <c r="U133" s="571"/>
      <c r="V133" s="571"/>
      <c r="W133" s="571"/>
      <c r="X133" s="440"/>
      <c r="Y133" s="441"/>
      <c r="Z133" s="440"/>
      <c r="AA133" s="440"/>
      <c r="AB133" s="440"/>
      <c r="AC133" s="440"/>
      <c r="AD133" s="440"/>
      <c r="AE133" s="440"/>
      <c r="AF133" s="440"/>
      <c r="AG133" s="440"/>
      <c r="AH133" s="440"/>
      <c r="AI133" s="440"/>
      <c r="AJ133" s="440"/>
      <c r="AK133" s="440"/>
      <c r="AL133" s="440"/>
      <c r="AM133" s="440"/>
    </row>
    <row r="134" spans="1:43">
      <c r="D134" s="443"/>
      <c r="E134" s="444"/>
      <c r="J134" s="432"/>
      <c r="K134" s="460"/>
      <c r="L134" s="440"/>
      <c r="AL134" s="447"/>
    </row>
    <row r="135" spans="1:43">
      <c r="E135" s="432"/>
      <c r="L135" s="440"/>
      <c r="X135" s="449"/>
      <c r="AK135" s="449"/>
      <c r="AL135" s="447"/>
      <c r="AM135" s="449"/>
    </row>
    <row r="136" spans="1:43">
      <c r="A136" s="440"/>
      <c r="B136" s="440"/>
      <c r="C136" s="441"/>
      <c r="D136" s="441"/>
      <c r="E136" s="441"/>
      <c r="F136" s="441"/>
      <c r="G136" s="441"/>
      <c r="H136" s="441"/>
      <c r="I136" s="441"/>
      <c r="J136" s="456"/>
      <c r="K136" s="441"/>
      <c r="L136" s="440"/>
      <c r="M136" s="441"/>
      <c r="N136" s="441"/>
      <c r="O136" s="441"/>
      <c r="P136" s="441"/>
      <c r="Q136" s="441"/>
      <c r="R136" s="441"/>
      <c r="S136" s="441"/>
      <c r="T136" s="441"/>
      <c r="U136" s="441"/>
      <c r="V136" s="441"/>
      <c r="W136" s="441"/>
      <c r="X136" s="441"/>
      <c r="Y136" s="441"/>
      <c r="Z136" s="441"/>
      <c r="AB136" s="441"/>
      <c r="AE136" s="441"/>
      <c r="AF136" s="441"/>
      <c r="AG136" s="441"/>
      <c r="AH136" s="441"/>
      <c r="AI136" s="441"/>
      <c r="AJ136" s="441"/>
      <c r="AK136" s="441"/>
      <c r="AL136" s="441"/>
      <c r="AM136" s="441"/>
    </row>
    <row r="138" spans="1:43">
      <c r="K138" s="432"/>
      <c r="L138" s="440"/>
      <c r="M138" s="440"/>
      <c r="N138" s="571"/>
      <c r="O138" s="571"/>
      <c r="P138" s="571"/>
      <c r="Q138" s="571"/>
      <c r="R138" s="571"/>
      <c r="S138" s="571"/>
      <c r="T138" s="571"/>
      <c r="U138" s="571"/>
      <c r="V138" s="571"/>
      <c r="W138" s="571"/>
      <c r="X138" s="440"/>
      <c r="Y138" s="441"/>
      <c r="Z138" s="440"/>
      <c r="AA138" s="440"/>
      <c r="AB138" s="440"/>
      <c r="AC138" s="440"/>
      <c r="AD138" s="440"/>
      <c r="AE138" s="440"/>
      <c r="AF138" s="440"/>
      <c r="AG138" s="440"/>
      <c r="AH138" s="440"/>
      <c r="AI138" s="440"/>
      <c r="AJ138" s="440"/>
      <c r="AK138" s="440"/>
      <c r="AL138" s="440"/>
      <c r="AM138" s="440"/>
    </row>
    <row r="139" spans="1:43">
      <c r="D139" s="443"/>
      <c r="E139" s="444"/>
      <c r="J139" s="432"/>
      <c r="K139" s="460"/>
      <c r="L139" s="440"/>
      <c r="AL139" s="447"/>
    </row>
    <row r="140" spans="1:43">
      <c r="E140" s="432"/>
      <c r="L140" s="440"/>
      <c r="X140" s="449"/>
      <c r="AK140" s="449"/>
      <c r="AL140" s="447"/>
      <c r="AM140" s="449"/>
    </row>
    <row r="141" spans="1:43">
      <c r="A141" s="440"/>
      <c r="B141" s="440"/>
      <c r="C141" s="441"/>
      <c r="D141" s="441"/>
      <c r="E141" s="441"/>
      <c r="F141" s="441"/>
      <c r="G141" s="441"/>
      <c r="H141" s="441"/>
      <c r="I141" s="441"/>
      <c r="J141" s="456"/>
      <c r="K141" s="441"/>
      <c r="L141" s="440"/>
      <c r="M141" s="441"/>
      <c r="N141" s="441"/>
      <c r="O141" s="441"/>
      <c r="P141" s="441"/>
      <c r="Q141" s="441"/>
      <c r="R141" s="441"/>
      <c r="S141" s="441"/>
      <c r="T141" s="441"/>
      <c r="U141" s="441"/>
      <c r="V141" s="441"/>
      <c r="W141" s="441"/>
      <c r="X141" s="441"/>
      <c r="Y141" s="441"/>
      <c r="Z141" s="441"/>
      <c r="AB141" s="441"/>
      <c r="AE141" s="441"/>
      <c r="AF141" s="441"/>
      <c r="AG141" s="441"/>
      <c r="AH141" s="441"/>
      <c r="AI141" s="441"/>
      <c r="AJ141" s="441"/>
      <c r="AK141" s="441"/>
      <c r="AL141" s="441"/>
      <c r="AM141" s="441"/>
    </row>
    <row r="143" spans="1:43">
      <c r="K143" s="432"/>
      <c r="L143" s="440"/>
      <c r="M143" s="440"/>
      <c r="N143" s="571"/>
      <c r="O143" s="571"/>
      <c r="P143" s="571"/>
      <c r="Q143" s="571"/>
      <c r="R143" s="571"/>
      <c r="S143" s="571"/>
      <c r="T143" s="571"/>
      <c r="U143" s="571"/>
      <c r="V143" s="571"/>
      <c r="W143" s="571"/>
      <c r="X143" s="440"/>
      <c r="Y143" s="441"/>
      <c r="Z143" s="440"/>
      <c r="AA143" s="440"/>
      <c r="AB143" s="440"/>
      <c r="AC143" s="440"/>
      <c r="AD143" s="440"/>
      <c r="AE143" s="440"/>
      <c r="AF143" s="440"/>
      <c r="AG143" s="440"/>
      <c r="AH143" s="440"/>
      <c r="AI143" s="440"/>
      <c r="AJ143" s="440"/>
      <c r="AK143" s="440"/>
      <c r="AL143" s="440"/>
      <c r="AM143" s="440"/>
    </row>
    <row r="144" spans="1:43">
      <c r="D144" s="443"/>
      <c r="E144" s="444"/>
      <c r="J144" s="432"/>
      <c r="K144" s="460"/>
      <c r="L144" s="440"/>
      <c r="AL144" s="447"/>
    </row>
    <row r="145" spans="1:39">
      <c r="E145" s="432"/>
      <c r="L145" s="440"/>
      <c r="X145" s="449"/>
      <c r="AK145" s="449"/>
      <c r="AL145" s="447"/>
      <c r="AM145" s="449"/>
    </row>
    <row r="146" spans="1:39">
      <c r="A146" s="440"/>
      <c r="B146" s="440"/>
      <c r="C146" s="441"/>
      <c r="D146" s="441"/>
      <c r="E146" s="441"/>
      <c r="F146" s="441"/>
      <c r="G146" s="441"/>
      <c r="H146" s="441"/>
      <c r="I146" s="441"/>
      <c r="J146" s="456"/>
      <c r="K146" s="441"/>
      <c r="L146" s="440"/>
      <c r="M146" s="441"/>
      <c r="N146" s="441"/>
      <c r="O146" s="441"/>
      <c r="P146" s="441"/>
      <c r="Q146" s="441"/>
      <c r="R146" s="441"/>
      <c r="S146" s="441"/>
      <c r="T146" s="441"/>
      <c r="U146" s="441"/>
      <c r="V146" s="441"/>
      <c r="W146" s="441"/>
      <c r="X146" s="441"/>
      <c r="Y146" s="441"/>
      <c r="Z146" s="441"/>
      <c r="AB146" s="441"/>
      <c r="AE146" s="441"/>
      <c r="AF146" s="441"/>
      <c r="AG146" s="441"/>
      <c r="AH146" s="441"/>
      <c r="AI146" s="441"/>
      <c r="AJ146" s="441"/>
      <c r="AK146" s="441"/>
      <c r="AL146" s="441"/>
      <c r="AM146" s="441"/>
    </row>
    <row r="148" spans="1:39">
      <c r="K148" s="432"/>
      <c r="L148" s="440"/>
      <c r="M148" s="440"/>
      <c r="N148" s="571"/>
      <c r="O148" s="571"/>
      <c r="P148" s="571"/>
      <c r="Q148" s="571"/>
      <c r="R148" s="571"/>
      <c r="S148" s="571"/>
      <c r="T148" s="571"/>
      <c r="U148" s="571"/>
      <c r="V148" s="571"/>
      <c r="W148" s="571"/>
      <c r="X148" s="440"/>
      <c r="Y148" s="441"/>
      <c r="Z148" s="440"/>
      <c r="AA148" s="440"/>
      <c r="AB148" s="440"/>
      <c r="AC148" s="440"/>
      <c r="AD148" s="440"/>
      <c r="AE148" s="440"/>
      <c r="AF148" s="440"/>
      <c r="AG148" s="440"/>
      <c r="AH148" s="440"/>
      <c r="AI148" s="440"/>
      <c r="AJ148" s="440"/>
      <c r="AK148" s="440"/>
      <c r="AL148" s="440"/>
      <c r="AM148" s="440"/>
    </row>
    <row r="149" spans="1:39">
      <c r="D149" s="443"/>
      <c r="E149" s="444"/>
      <c r="J149" s="432"/>
      <c r="K149" s="460"/>
      <c r="L149" s="440"/>
      <c r="AL149" s="447"/>
    </row>
    <row r="150" spans="1:39">
      <c r="E150" s="432"/>
      <c r="L150" s="440"/>
      <c r="X150" s="449"/>
      <c r="AK150" s="449"/>
      <c r="AL150" s="447"/>
      <c r="AM150" s="449"/>
    </row>
    <row r="151" spans="1:39">
      <c r="A151" s="440"/>
      <c r="B151" s="440"/>
      <c r="C151" s="441"/>
      <c r="D151" s="441"/>
      <c r="E151" s="441"/>
      <c r="F151" s="441"/>
      <c r="G151" s="441"/>
      <c r="H151" s="441"/>
      <c r="I151" s="441"/>
      <c r="J151" s="456"/>
      <c r="K151" s="441"/>
      <c r="L151" s="440"/>
      <c r="M151" s="441"/>
      <c r="N151" s="441"/>
      <c r="O151" s="441"/>
      <c r="P151" s="441"/>
      <c r="Q151" s="441"/>
      <c r="R151" s="441"/>
      <c r="S151" s="441"/>
      <c r="T151" s="441"/>
      <c r="U151" s="441"/>
      <c r="V151" s="441"/>
      <c r="W151" s="441"/>
      <c r="X151" s="441"/>
      <c r="Y151" s="441"/>
      <c r="Z151" s="441"/>
      <c r="AB151" s="441"/>
      <c r="AE151" s="441"/>
      <c r="AF151" s="441"/>
      <c r="AG151" s="441"/>
      <c r="AH151" s="441"/>
      <c r="AI151" s="441"/>
      <c r="AJ151" s="441"/>
      <c r="AK151" s="441"/>
      <c r="AL151" s="441"/>
      <c r="AM151" s="441"/>
    </row>
    <row r="153" spans="1:39">
      <c r="K153" s="432"/>
      <c r="L153" s="440"/>
      <c r="M153" s="440"/>
      <c r="N153" s="571"/>
      <c r="O153" s="571"/>
      <c r="P153" s="571"/>
      <c r="Q153" s="571"/>
      <c r="R153" s="571"/>
      <c r="S153" s="571"/>
      <c r="T153" s="571"/>
      <c r="U153" s="571"/>
      <c r="V153" s="571"/>
      <c r="W153" s="571"/>
      <c r="X153" s="440"/>
      <c r="Y153" s="441"/>
      <c r="Z153" s="440"/>
      <c r="AA153" s="440"/>
      <c r="AB153" s="440"/>
      <c r="AC153" s="440"/>
      <c r="AD153" s="440"/>
      <c r="AE153" s="440"/>
      <c r="AF153" s="440"/>
      <c r="AG153" s="440"/>
      <c r="AH153" s="440"/>
      <c r="AI153" s="440"/>
      <c r="AJ153" s="440"/>
      <c r="AK153" s="440"/>
      <c r="AL153" s="440"/>
      <c r="AM153" s="440"/>
    </row>
    <row r="154" spans="1:39">
      <c r="D154" s="443"/>
      <c r="E154" s="444"/>
      <c r="J154" s="432"/>
      <c r="K154" s="460"/>
      <c r="L154" s="440"/>
      <c r="AL154" s="447"/>
    </row>
    <row r="155" spans="1:39">
      <c r="E155" s="432"/>
      <c r="L155" s="440"/>
      <c r="X155" s="449"/>
      <c r="AK155" s="449"/>
      <c r="AL155" s="447"/>
      <c r="AM155" s="449"/>
    </row>
    <row r="156" spans="1:39">
      <c r="A156" s="440"/>
      <c r="B156" s="440"/>
      <c r="C156" s="441"/>
      <c r="D156" s="441"/>
      <c r="E156" s="441"/>
      <c r="F156" s="441"/>
      <c r="G156" s="441"/>
      <c r="H156" s="441"/>
      <c r="I156" s="441"/>
      <c r="J156" s="456"/>
      <c r="K156" s="441"/>
      <c r="L156" s="440"/>
      <c r="M156" s="441"/>
      <c r="N156" s="441"/>
      <c r="O156" s="441"/>
      <c r="P156" s="441"/>
      <c r="Q156" s="441"/>
      <c r="R156" s="441"/>
      <c r="S156" s="441"/>
      <c r="T156" s="441"/>
      <c r="U156" s="441"/>
      <c r="V156" s="441"/>
      <c r="W156" s="441"/>
      <c r="X156" s="441"/>
      <c r="Y156" s="441"/>
      <c r="Z156" s="441"/>
      <c r="AB156" s="441"/>
      <c r="AE156" s="441"/>
      <c r="AF156" s="441"/>
      <c r="AG156" s="441"/>
      <c r="AH156" s="441"/>
      <c r="AI156" s="441"/>
      <c r="AJ156" s="441"/>
      <c r="AK156" s="441"/>
      <c r="AL156" s="441"/>
      <c r="AM156" s="441"/>
    </row>
    <row r="157" spans="1:39">
      <c r="K157" s="432"/>
      <c r="L157" s="440"/>
      <c r="M157" s="440"/>
      <c r="N157" s="571"/>
      <c r="O157" s="571"/>
      <c r="P157" s="571"/>
      <c r="Q157" s="571"/>
      <c r="R157" s="571"/>
      <c r="S157" s="571"/>
      <c r="T157" s="571"/>
      <c r="U157" s="571"/>
      <c r="V157" s="571"/>
      <c r="W157" s="571"/>
      <c r="X157" s="440"/>
      <c r="Y157" s="441"/>
      <c r="Z157" s="440"/>
      <c r="AA157" s="440"/>
      <c r="AB157" s="440"/>
      <c r="AC157" s="440"/>
      <c r="AD157" s="440"/>
      <c r="AE157" s="440"/>
      <c r="AF157" s="440"/>
      <c r="AG157" s="440"/>
      <c r="AH157" s="440"/>
      <c r="AI157" s="440"/>
      <c r="AJ157" s="440"/>
      <c r="AK157" s="440"/>
      <c r="AL157" s="440"/>
      <c r="AM157" s="440"/>
    </row>
    <row r="158" spans="1:39">
      <c r="D158" s="443"/>
      <c r="E158" s="444"/>
      <c r="J158" s="432"/>
      <c r="K158" s="460"/>
      <c r="L158" s="440"/>
      <c r="AL158" s="447"/>
    </row>
    <row r="159" spans="1:39">
      <c r="E159" s="432"/>
      <c r="L159" s="440"/>
      <c r="X159" s="449"/>
      <c r="AK159" s="449"/>
      <c r="AL159" s="447"/>
      <c r="AM159" s="449"/>
    </row>
    <row r="160" spans="1:39">
      <c r="A160" s="440"/>
      <c r="B160" s="440"/>
      <c r="C160" s="441"/>
      <c r="D160" s="441"/>
      <c r="E160" s="441"/>
      <c r="F160" s="441"/>
      <c r="G160" s="441"/>
      <c r="H160" s="441"/>
      <c r="I160" s="441"/>
      <c r="J160" s="456"/>
      <c r="K160" s="441"/>
      <c r="L160" s="440"/>
      <c r="M160" s="441"/>
      <c r="N160" s="441"/>
      <c r="O160" s="441"/>
      <c r="P160" s="441"/>
      <c r="Q160" s="441"/>
      <c r="R160" s="441"/>
      <c r="S160" s="441"/>
      <c r="T160" s="441"/>
      <c r="U160" s="441"/>
      <c r="V160" s="441"/>
      <c r="W160" s="441"/>
      <c r="X160" s="441"/>
      <c r="Y160" s="441"/>
      <c r="Z160" s="441"/>
      <c r="AB160" s="441"/>
      <c r="AE160" s="441"/>
      <c r="AF160" s="441"/>
      <c r="AG160" s="441"/>
      <c r="AH160" s="441"/>
      <c r="AI160" s="441"/>
      <c r="AJ160" s="441"/>
      <c r="AK160" s="441"/>
      <c r="AL160" s="441"/>
      <c r="AM160" s="441"/>
    </row>
    <row r="163" spans="1:43">
      <c r="K163" s="432"/>
      <c r="L163" s="440"/>
      <c r="M163" s="440"/>
      <c r="N163" s="571"/>
      <c r="O163" s="571"/>
      <c r="P163" s="571"/>
      <c r="Q163" s="571"/>
      <c r="R163" s="571"/>
      <c r="S163" s="571"/>
      <c r="T163" s="571"/>
      <c r="U163" s="571"/>
      <c r="V163" s="571"/>
      <c r="W163" s="571"/>
      <c r="X163" s="440"/>
      <c r="Y163" s="441"/>
      <c r="Z163" s="440"/>
      <c r="AA163" s="440"/>
      <c r="AB163" s="440"/>
      <c r="AC163" s="440"/>
      <c r="AD163" s="440"/>
      <c r="AE163" s="440"/>
      <c r="AF163" s="440"/>
      <c r="AG163" s="440"/>
      <c r="AH163" s="440"/>
      <c r="AI163" s="440"/>
      <c r="AJ163" s="440"/>
      <c r="AK163" s="440"/>
      <c r="AL163" s="440"/>
      <c r="AM163" s="440"/>
    </row>
    <row r="164" spans="1:43">
      <c r="D164" s="443"/>
      <c r="E164" s="444"/>
      <c r="J164" s="432"/>
      <c r="K164" s="460"/>
      <c r="L164" s="440"/>
      <c r="AL164" s="447"/>
    </row>
    <row r="165" spans="1:43">
      <c r="E165" s="432"/>
      <c r="L165" s="440"/>
      <c r="X165" s="449"/>
      <c r="AK165" s="449"/>
      <c r="AL165" s="447"/>
      <c r="AM165" s="449"/>
    </row>
    <row r="166" spans="1:43">
      <c r="A166" s="440"/>
      <c r="B166" s="440"/>
      <c r="C166" s="441"/>
      <c r="D166" s="441"/>
      <c r="E166" s="441"/>
      <c r="F166" s="441"/>
      <c r="G166" s="441"/>
      <c r="H166" s="441"/>
      <c r="I166" s="441"/>
      <c r="J166" s="456"/>
      <c r="K166" s="441"/>
      <c r="L166" s="440"/>
      <c r="M166" s="441"/>
      <c r="N166" s="441"/>
      <c r="O166" s="441"/>
      <c r="P166" s="441"/>
      <c r="Q166" s="441"/>
      <c r="R166" s="441"/>
      <c r="S166" s="441"/>
      <c r="T166" s="441"/>
      <c r="U166" s="441"/>
      <c r="V166" s="441"/>
      <c r="W166" s="441"/>
      <c r="X166" s="441"/>
      <c r="Y166" s="441"/>
      <c r="Z166" s="441"/>
      <c r="AB166" s="441"/>
      <c r="AE166" s="441"/>
      <c r="AF166" s="441"/>
      <c r="AG166" s="441"/>
      <c r="AH166" s="441"/>
      <c r="AI166" s="441"/>
      <c r="AJ166" s="441"/>
      <c r="AK166" s="441"/>
      <c r="AL166" s="441"/>
      <c r="AM166" s="441"/>
    </row>
    <row r="167" spans="1:43">
      <c r="K167" s="432"/>
      <c r="L167" s="440"/>
      <c r="M167" s="440"/>
      <c r="N167" s="571"/>
      <c r="O167" s="571"/>
      <c r="P167" s="571"/>
      <c r="Q167" s="571"/>
      <c r="R167" s="571"/>
      <c r="S167" s="571"/>
      <c r="T167" s="571"/>
      <c r="U167" s="571"/>
      <c r="V167" s="571"/>
      <c r="W167" s="571"/>
      <c r="X167" s="440"/>
      <c r="Y167" s="441"/>
      <c r="Z167" s="440"/>
      <c r="AA167" s="440"/>
      <c r="AB167" s="440"/>
      <c r="AC167" s="440"/>
      <c r="AD167" s="440"/>
      <c r="AE167" s="440"/>
      <c r="AF167" s="440"/>
      <c r="AG167" s="440"/>
      <c r="AH167" s="440"/>
      <c r="AI167" s="440"/>
      <c r="AJ167" s="440"/>
      <c r="AK167" s="440"/>
      <c r="AL167" s="440"/>
      <c r="AM167" s="440"/>
      <c r="AN167" s="440"/>
      <c r="AO167" s="440"/>
      <c r="AP167" s="440"/>
      <c r="AQ167" s="440"/>
    </row>
    <row r="168" spans="1:43">
      <c r="D168" s="443"/>
      <c r="E168" s="444"/>
      <c r="J168" s="432"/>
      <c r="L168" s="440"/>
      <c r="AL168" s="447"/>
    </row>
    <row r="169" spans="1:43">
      <c r="E169" s="432"/>
      <c r="L169" s="440"/>
      <c r="X169" s="449"/>
      <c r="AK169" s="449"/>
      <c r="AL169" s="447"/>
      <c r="AM169" s="449"/>
    </row>
    <row r="170" spans="1:43">
      <c r="A170" s="440"/>
      <c r="B170" s="440"/>
      <c r="C170" s="440"/>
      <c r="D170" s="440"/>
      <c r="E170" s="440"/>
      <c r="F170" s="440"/>
      <c r="G170" s="440"/>
      <c r="H170" s="440"/>
      <c r="I170" s="440"/>
      <c r="J170" s="456"/>
      <c r="K170" s="440"/>
      <c r="L170" s="440"/>
      <c r="M170" s="441"/>
      <c r="N170" s="441"/>
      <c r="O170" s="441"/>
      <c r="P170" s="441"/>
      <c r="Q170" s="441"/>
      <c r="R170" s="441"/>
      <c r="S170" s="441"/>
      <c r="T170" s="441"/>
      <c r="U170" s="441"/>
      <c r="V170" s="441"/>
      <c r="W170" s="441"/>
      <c r="X170" s="457"/>
      <c r="Y170" s="440"/>
      <c r="Z170" s="440"/>
      <c r="AB170" s="440"/>
      <c r="AC170" s="440"/>
      <c r="AD170" s="440"/>
      <c r="AE170" s="440"/>
      <c r="AF170" s="440"/>
      <c r="AG170" s="440"/>
      <c r="AH170" s="440"/>
      <c r="AI170" s="440"/>
      <c r="AJ170" s="440"/>
      <c r="AK170" s="458"/>
      <c r="AL170" s="459"/>
      <c r="AM170" s="440"/>
    </row>
    <row r="171" spans="1:43">
      <c r="A171" s="440"/>
      <c r="B171" s="440"/>
      <c r="C171" s="440"/>
      <c r="D171" s="440"/>
      <c r="E171" s="440"/>
      <c r="F171" s="440"/>
      <c r="G171" s="440"/>
      <c r="H171" s="456"/>
      <c r="I171" s="440"/>
      <c r="J171" s="456"/>
      <c r="K171" s="440"/>
      <c r="L171" s="440"/>
      <c r="M171" s="441"/>
      <c r="N171" s="441"/>
      <c r="O171" s="441"/>
      <c r="P171" s="441"/>
      <c r="Q171" s="441"/>
      <c r="R171" s="441"/>
      <c r="S171" s="441"/>
      <c r="T171" s="441"/>
      <c r="U171" s="441"/>
      <c r="V171" s="441"/>
      <c r="W171" s="441"/>
      <c r="X171" s="457"/>
      <c r="Y171" s="440"/>
      <c r="Z171" s="440"/>
      <c r="AB171" s="440"/>
      <c r="AC171" s="440"/>
      <c r="AD171" s="440"/>
      <c r="AE171" s="440"/>
      <c r="AF171" s="440"/>
      <c r="AG171" s="440"/>
      <c r="AH171" s="440"/>
      <c r="AI171" s="440"/>
      <c r="AJ171" s="440"/>
      <c r="AK171" s="458"/>
      <c r="AL171" s="459"/>
      <c r="AM171" s="440"/>
    </row>
    <row r="172" spans="1:43">
      <c r="K172" s="432"/>
      <c r="L172" s="440"/>
      <c r="M172" s="440"/>
      <c r="N172" s="571"/>
      <c r="O172" s="571"/>
      <c r="P172" s="571"/>
      <c r="Q172" s="571"/>
      <c r="R172" s="571"/>
      <c r="S172" s="571"/>
      <c r="T172" s="571"/>
      <c r="U172" s="571"/>
      <c r="V172" s="571"/>
      <c r="W172" s="571"/>
      <c r="X172" s="440"/>
      <c r="Y172" s="441"/>
      <c r="Z172" s="440"/>
      <c r="AA172" s="440"/>
      <c r="AB172" s="440"/>
      <c r="AC172" s="440"/>
      <c r="AD172" s="440"/>
      <c r="AE172" s="440"/>
      <c r="AF172" s="440"/>
      <c r="AG172" s="440"/>
      <c r="AH172" s="440"/>
      <c r="AI172" s="440"/>
      <c r="AJ172" s="440"/>
      <c r="AK172" s="440"/>
      <c r="AL172" s="440"/>
      <c r="AM172" s="440"/>
      <c r="AN172" s="440"/>
      <c r="AO172" s="440"/>
      <c r="AP172" s="440"/>
      <c r="AQ172" s="440"/>
    </row>
    <row r="173" spans="1:43">
      <c r="D173" s="443"/>
      <c r="E173" s="444"/>
      <c r="J173" s="432"/>
      <c r="L173" s="440"/>
      <c r="AL173" s="447"/>
    </row>
    <row r="174" spans="1:43">
      <c r="E174" s="432"/>
      <c r="L174" s="440"/>
      <c r="X174" s="449"/>
      <c r="AK174" s="449"/>
      <c r="AL174" s="447"/>
      <c r="AM174" s="449"/>
    </row>
    <row r="175" spans="1:43">
      <c r="E175" s="432"/>
      <c r="L175" s="440"/>
      <c r="X175" s="449"/>
      <c r="AK175" s="449"/>
      <c r="AL175" s="447"/>
      <c r="AM175" s="449"/>
    </row>
    <row r="176" spans="1:43">
      <c r="A176" s="440"/>
      <c r="B176" s="440"/>
      <c r="C176" s="441"/>
      <c r="D176" s="441"/>
      <c r="E176" s="441"/>
      <c r="F176" s="441"/>
      <c r="G176" s="441"/>
      <c r="H176" s="441"/>
      <c r="I176" s="441"/>
      <c r="J176" s="441"/>
      <c r="K176" s="440"/>
      <c r="L176" s="441"/>
      <c r="M176" s="441"/>
      <c r="N176" s="441"/>
      <c r="O176" s="441"/>
      <c r="P176" s="441"/>
      <c r="Q176" s="441"/>
      <c r="R176" s="441"/>
      <c r="S176" s="441"/>
      <c r="T176" s="441"/>
      <c r="U176" s="441"/>
      <c r="V176" s="441"/>
      <c r="W176" s="441"/>
      <c r="X176" s="441"/>
      <c r="Y176" s="441"/>
      <c r="Z176" s="441"/>
      <c r="AB176" s="441"/>
      <c r="AE176" s="441"/>
      <c r="AF176" s="441"/>
      <c r="AG176" s="441"/>
      <c r="AH176" s="441"/>
      <c r="AI176" s="441"/>
      <c r="AJ176" s="441"/>
      <c r="AK176" s="441"/>
      <c r="AL176" s="441"/>
      <c r="AM176" s="441"/>
    </row>
    <row r="177" spans="1:43" ht="17.25" customHeight="1">
      <c r="K177" s="432"/>
      <c r="L177" s="440"/>
      <c r="M177" s="440"/>
      <c r="N177" s="571"/>
      <c r="O177" s="571"/>
      <c r="P177" s="571"/>
      <c r="Q177" s="571"/>
      <c r="R177" s="571"/>
      <c r="S177" s="571"/>
      <c r="T177" s="571"/>
      <c r="U177" s="571"/>
      <c r="V177" s="571"/>
      <c r="W177" s="571"/>
      <c r="X177" s="440"/>
      <c r="Y177" s="441"/>
      <c r="Z177" s="440"/>
      <c r="AA177" s="440"/>
      <c r="AB177" s="440"/>
      <c r="AC177" s="440"/>
      <c r="AD177" s="440"/>
      <c r="AE177" s="440"/>
      <c r="AF177" s="440"/>
      <c r="AG177" s="440"/>
      <c r="AH177" s="440"/>
      <c r="AI177" s="440"/>
      <c r="AJ177" s="440"/>
      <c r="AK177" s="440"/>
      <c r="AL177" s="440"/>
      <c r="AM177" s="440"/>
    </row>
    <row r="178" spans="1:43">
      <c r="D178" s="443"/>
      <c r="E178" s="444"/>
      <c r="J178" s="432"/>
      <c r="L178" s="440"/>
      <c r="AL178" s="447"/>
    </row>
    <row r="179" spans="1:43">
      <c r="E179" s="432"/>
      <c r="L179" s="440"/>
      <c r="X179" s="449"/>
      <c r="AK179" s="449"/>
      <c r="AL179" s="450"/>
      <c r="AM179" s="449"/>
    </row>
    <row r="181" spans="1:43">
      <c r="K181" s="432"/>
      <c r="L181" s="440"/>
      <c r="M181" s="440"/>
      <c r="N181" s="571"/>
      <c r="O181" s="571"/>
      <c r="P181" s="571"/>
      <c r="Q181" s="571"/>
      <c r="R181" s="571"/>
      <c r="S181" s="571"/>
      <c r="T181" s="571"/>
      <c r="U181" s="571"/>
      <c r="V181" s="571"/>
      <c r="W181" s="571"/>
      <c r="X181" s="440"/>
      <c r="Y181" s="441"/>
      <c r="Z181" s="440"/>
      <c r="AA181" s="440"/>
      <c r="AB181" s="440"/>
      <c r="AC181" s="440"/>
      <c r="AD181" s="440"/>
      <c r="AE181" s="440"/>
      <c r="AF181" s="440"/>
      <c r="AG181" s="440"/>
      <c r="AH181" s="440"/>
      <c r="AI181" s="440"/>
      <c r="AJ181" s="440"/>
      <c r="AK181" s="440"/>
      <c r="AL181" s="440"/>
      <c r="AM181" s="440"/>
      <c r="AN181" s="440"/>
      <c r="AO181" s="440"/>
      <c r="AP181" s="440"/>
      <c r="AQ181" s="440"/>
    </row>
    <row r="182" spans="1:43">
      <c r="D182" s="443"/>
      <c r="E182" s="444"/>
      <c r="J182" s="432"/>
      <c r="L182" s="440"/>
      <c r="AL182" s="447"/>
    </row>
    <row r="183" spans="1:43">
      <c r="E183" s="432"/>
      <c r="L183" s="440"/>
      <c r="X183" s="449"/>
      <c r="AK183" s="449"/>
      <c r="AL183" s="450"/>
      <c r="AM183" s="449"/>
    </row>
    <row r="184" spans="1:43">
      <c r="E184" s="432"/>
      <c r="L184" s="440"/>
      <c r="X184" s="449"/>
      <c r="AK184" s="449"/>
      <c r="AL184" s="447"/>
      <c r="AM184" s="449"/>
    </row>
    <row r="185" spans="1:43">
      <c r="A185" s="440"/>
      <c r="B185" s="440"/>
      <c r="C185" s="441"/>
      <c r="D185" s="441"/>
      <c r="E185" s="441"/>
      <c r="F185" s="441"/>
      <c r="G185" s="441"/>
      <c r="H185" s="441"/>
      <c r="I185" s="441"/>
      <c r="J185" s="441"/>
      <c r="K185" s="440"/>
      <c r="L185" s="441"/>
      <c r="M185" s="441"/>
      <c r="N185" s="441"/>
      <c r="O185" s="441"/>
      <c r="P185" s="441"/>
      <c r="Q185" s="441"/>
      <c r="R185" s="441"/>
      <c r="S185" s="441"/>
      <c r="T185" s="441"/>
      <c r="U185" s="441"/>
      <c r="V185" s="441"/>
      <c r="W185" s="441"/>
      <c r="X185" s="441"/>
      <c r="Y185" s="441"/>
      <c r="Z185" s="441"/>
      <c r="AB185" s="441"/>
      <c r="AE185" s="441"/>
      <c r="AF185" s="441"/>
      <c r="AG185" s="441"/>
      <c r="AH185" s="441"/>
      <c r="AI185" s="441"/>
      <c r="AJ185" s="441"/>
      <c r="AK185" s="441"/>
      <c r="AL185" s="441"/>
      <c r="AM185" s="441"/>
    </row>
    <row r="186" spans="1:43" ht="17.25" customHeight="1">
      <c r="K186" s="432"/>
      <c r="L186" s="440"/>
      <c r="M186" s="440"/>
      <c r="N186" s="571"/>
      <c r="O186" s="571"/>
      <c r="P186" s="571"/>
      <c r="Q186" s="571"/>
      <c r="R186" s="571"/>
      <c r="S186" s="571"/>
      <c r="T186" s="571"/>
      <c r="U186" s="571"/>
      <c r="V186" s="571"/>
      <c r="W186" s="571"/>
      <c r="X186" s="440"/>
      <c r="Y186" s="441"/>
      <c r="Z186" s="440"/>
      <c r="AA186" s="440"/>
      <c r="AB186" s="440"/>
      <c r="AC186" s="440"/>
      <c r="AD186" s="440"/>
      <c r="AE186" s="440"/>
      <c r="AF186" s="440"/>
      <c r="AG186" s="440"/>
      <c r="AH186" s="440"/>
      <c r="AI186" s="440"/>
      <c r="AJ186" s="440"/>
      <c r="AK186" s="440"/>
      <c r="AL186" s="440"/>
      <c r="AM186" s="440"/>
    </row>
    <row r="187" spans="1:43">
      <c r="D187" s="443"/>
      <c r="E187" s="444"/>
      <c r="J187" s="432"/>
      <c r="L187" s="440"/>
      <c r="AL187" s="447"/>
    </row>
    <row r="188" spans="1:43">
      <c r="E188" s="432"/>
      <c r="L188" s="440"/>
      <c r="X188" s="449"/>
      <c r="AK188" s="449"/>
      <c r="AL188" s="461"/>
      <c r="AM188" s="449"/>
    </row>
    <row r="189" spans="1:43">
      <c r="E189" s="432"/>
      <c r="L189" s="440"/>
      <c r="X189" s="449"/>
      <c r="AK189" s="449"/>
      <c r="AL189" s="461"/>
      <c r="AM189" s="449"/>
    </row>
    <row r="190" spans="1:43">
      <c r="K190" s="432"/>
      <c r="L190" s="440"/>
      <c r="M190" s="440"/>
      <c r="N190" s="571"/>
      <c r="O190" s="571"/>
      <c r="P190" s="571"/>
      <c r="Q190" s="571"/>
      <c r="R190" s="571"/>
      <c r="S190" s="571"/>
      <c r="T190" s="571"/>
      <c r="U190" s="571"/>
      <c r="V190" s="571"/>
      <c r="W190" s="571"/>
      <c r="X190" s="440"/>
      <c r="Y190" s="441"/>
      <c r="Z190" s="440"/>
      <c r="AA190" s="440"/>
      <c r="AB190" s="440"/>
      <c r="AC190" s="440"/>
      <c r="AD190" s="440"/>
      <c r="AE190" s="440"/>
      <c r="AF190" s="440"/>
      <c r="AG190" s="440"/>
      <c r="AH190" s="440"/>
      <c r="AI190" s="440"/>
      <c r="AJ190" s="440"/>
      <c r="AK190" s="440"/>
      <c r="AL190" s="440"/>
      <c r="AM190" s="440"/>
    </row>
    <row r="191" spans="1:43">
      <c r="D191" s="443"/>
      <c r="E191" s="444"/>
      <c r="J191" s="432"/>
      <c r="K191" s="460"/>
      <c r="L191" s="440"/>
      <c r="AL191" s="447"/>
    </row>
    <row r="192" spans="1:43">
      <c r="E192" s="432"/>
      <c r="L192" s="440"/>
      <c r="X192" s="449"/>
      <c r="AK192" s="449"/>
      <c r="AL192" s="447"/>
      <c r="AM192" s="449"/>
    </row>
    <row r="193" spans="1:44">
      <c r="A193" s="440"/>
      <c r="B193" s="440"/>
      <c r="C193" s="441"/>
      <c r="D193" s="441"/>
      <c r="E193" s="441"/>
      <c r="F193" s="441"/>
      <c r="G193" s="441"/>
      <c r="H193" s="441"/>
      <c r="I193" s="441"/>
      <c r="J193" s="456"/>
      <c r="K193" s="441"/>
      <c r="L193" s="440"/>
      <c r="M193" s="441"/>
      <c r="N193" s="441"/>
      <c r="O193" s="441"/>
      <c r="P193" s="441"/>
      <c r="Q193" s="441"/>
      <c r="R193" s="441"/>
      <c r="S193" s="441"/>
      <c r="T193" s="441"/>
      <c r="U193" s="441"/>
      <c r="V193" s="441"/>
      <c r="W193" s="441"/>
      <c r="X193" s="441"/>
      <c r="Y193" s="441"/>
      <c r="Z193" s="441"/>
      <c r="AB193" s="441"/>
      <c r="AE193" s="441"/>
      <c r="AF193" s="441"/>
      <c r="AG193" s="441"/>
      <c r="AH193" s="441"/>
      <c r="AI193" s="441"/>
      <c r="AJ193" s="441"/>
      <c r="AK193" s="441"/>
      <c r="AL193" s="441"/>
      <c r="AM193" s="441"/>
    </row>
    <row r="194" spans="1:44">
      <c r="K194" s="432"/>
      <c r="L194" s="440"/>
      <c r="M194" s="440"/>
      <c r="N194" s="571"/>
      <c r="O194" s="571"/>
      <c r="P194" s="571"/>
      <c r="Q194" s="571"/>
      <c r="R194" s="571"/>
      <c r="S194" s="571"/>
      <c r="T194" s="571"/>
      <c r="U194" s="571"/>
      <c r="V194" s="571"/>
      <c r="W194" s="571"/>
      <c r="X194" s="440"/>
      <c r="Y194" s="441"/>
      <c r="Z194" s="440"/>
      <c r="AA194" s="440"/>
      <c r="AB194" s="440"/>
      <c r="AC194" s="440"/>
      <c r="AD194" s="440"/>
      <c r="AE194" s="440"/>
      <c r="AF194" s="440"/>
      <c r="AG194" s="440"/>
      <c r="AH194" s="440"/>
      <c r="AI194" s="440"/>
      <c r="AJ194" s="440"/>
      <c r="AK194" s="440"/>
      <c r="AL194" s="440"/>
      <c r="AM194" s="440"/>
      <c r="AN194" s="440"/>
      <c r="AO194" s="440"/>
      <c r="AP194" s="440"/>
      <c r="AQ194" s="440"/>
    </row>
    <row r="195" spans="1:44">
      <c r="D195" s="443"/>
      <c r="E195" s="444"/>
      <c r="J195" s="432"/>
      <c r="L195" s="440"/>
      <c r="AL195" s="447"/>
    </row>
    <row r="196" spans="1:44">
      <c r="E196" s="432"/>
      <c r="L196" s="440"/>
      <c r="X196" s="449"/>
      <c r="AK196" s="449"/>
      <c r="AL196" s="447"/>
      <c r="AM196" s="449"/>
    </row>
    <row r="197" spans="1:44">
      <c r="A197" s="440"/>
      <c r="B197" s="440"/>
      <c r="C197" s="440"/>
      <c r="D197" s="440"/>
      <c r="E197" s="440"/>
      <c r="F197" s="440"/>
      <c r="G197" s="440"/>
      <c r="H197" s="440"/>
      <c r="I197" s="440"/>
      <c r="J197" s="456"/>
      <c r="K197" s="440"/>
      <c r="L197" s="440"/>
      <c r="M197" s="441"/>
      <c r="N197" s="441"/>
      <c r="O197" s="441"/>
      <c r="P197" s="441"/>
      <c r="Q197" s="441"/>
      <c r="R197" s="441"/>
      <c r="S197" s="441"/>
      <c r="T197" s="441"/>
      <c r="U197" s="441"/>
      <c r="V197" s="441"/>
      <c r="W197" s="441"/>
      <c r="X197" s="457"/>
      <c r="Y197" s="440"/>
      <c r="Z197" s="440"/>
      <c r="AB197" s="440"/>
      <c r="AC197" s="440"/>
      <c r="AD197" s="440"/>
      <c r="AE197" s="440"/>
      <c r="AF197" s="440"/>
      <c r="AG197" s="440"/>
      <c r="AH197" s="440"/>
      <c r="AI197" s="440"/>
      <c r="AJ197" s="440"/>
      <c r="AK197" s="458"/>
      <c r="AL197" s="459"/>
      <c r="AM197" s="440"/>
    </row>
    <row r="198" spans="1:44">
      <c r="A198" s="440"/>
      <c r="B198" s="440"/>
      <c r="C198" s="440"/>
      <c r="D198" s="440"/>
      <c r="E198" s="440"/>
      <c r="F198" s="440"/>
      <c r="G198" s="440"/>
      <c r="H198" s="456"/>
      <c r="I198" s="440"/>
      <c r="J198" s="456"/>
      <c r="K198" s="440"/>
      <c r="L198" s="440"/>
      <c r="M198" s="441"/>
      <c r="N198" s="441"/>
      <c r="O198" s="441"/>
      <c r="P198" s="441"/>
      <c r="Q198" s="441"/>
      <c r="R198" s="441"/>
      <c r="S198" s="441"/>
      <c r="T198" s="441"/>
      <c r="U198" s="441"/>
      <c r="V198" s="441"/>
      <c r="W198" s="441"/>
      <c r="X198" s="457"/>
      <c r="Y198" s="440"/>
      <c r="Z198" s="440"/>
      <c r="AB198" s="440"/>
      <c r="AC198" s="440"/>
      <c r="AD198" s="440"/>
      <c r="AE198" s="440"/>
      <c r="AF198" s="440"/>
      <c r="AG198" s="440"/>
      <c r="AH198" s="440"/>
      <c r="AI198" s="440"/>
      <c r="AJ198" s="440"/>
      <c r="AK198" s="458"/>
      <c r="AL198" s="459"/>
      <c r="AM198" s="440"/>
    </row>
    <row r="199" spans="1:44">
      <c r="A199" s="440"/>
      <c r="B199" s="440"/>
      <c r="C199" s="440"/>
      <c r="D199" s="440"/>
      <c r="E199" s="440"/>
      <c r="F199" s="440"/>
      <c r="G199" s="440"/>
      <c r="H199" s="456"/>
      <c r="I199" s="440"/>
      <c r="J199" s="456"/>
      <c r="K199" s="440"/>
      <c r="L199" s="440"/>
      <c r="M199" s="441"/>
      <c r="N199" s="441"/>
      <c r="O199" s="441"/>
      <c r="P199" s="441"/>
      <c r="Q199" s="441"/>
      <c r="R199" s="441"/>
      <c r="S199" s="441"/>
      <c r="T199" s="441"/>
      <c r="U199" s="441"/>
      <c r="V199" s="441"/>
      <c r="W199" s="441"/>
      <c r="X199" s="457"/>
      <c r="Y199" s="440"/>
      <c r="Z199" s="440"/>
      <c r="AB199" s="440"/>
      <c r="AC199" s="440"/>
      <c r="AD199" s="440"/>
      <c r="AE199" s="440"/>
      <c r="AF199" s="440"/>
      <c r="AG199" s="440"/>
      <c r="AH199" s="440"/>
      <c r="AI199" s="440"/>
      <c r="AJ199" s="440"/>
      <c r="AK199" s="458"/>
      <c r="AL199" s="459"/>
      <c r="AM199" s="440"/>
    </row>
    <row r="200" spans="1:44">
      <c r="K200" s="432"/>
      <c r="L200" s="440"/>
      <c r="M200" s="440"/>
      <c r="N200" s="571"/>
      <c r="O200" s="571"/>
      <c r="P200" s="571"/>
      <c r="Q200" s="571"/>
      <c r="R200" s="571"/>
      <c r="S200" s="571"/>
      <c r="T200" s="571"/>
      <c r="U200" s="571"/>
      <c r="V200" s="571"/>
      <c r="W200" s="571"/>
      <c r="X200" s="440"/>
      <c r="Y200" s="441"/>
      <c r="Z200" s="440"/>
      <c r="AA200" s="440"/>
      <c r="AB200" s="440"/>
      <c r="AC200" s="440"/>
      <c r="AD200" s="440"/>
      <c r="AE200" s="440"/>
      <c r="AF200" s="440"/>
      <c r="AG200" s="440"/>
      <c r="AH200" s="440"/>
      <c r="AI200" s="440"/>
      <c r="AJ200" s="440"/>
      <c r="AK200" s="440"/>
      <c r="AL200" s="440"/>
      <c r="AM200" s="440"/>
    </row>
    <row r="201" spans="1:44">
      <c r="D201" s="443"/>
      <c r="E201" s="444"/>
      <c r="J201" s="432"/>
      <c r="K201" s="460"/>
      <c r="L201" s="440"/>
      <c r="AL201" s="447"/>
    </row>
    <row r="202" spans="1:44">
      <c r="E202" s="432"/>
      <c r="L202" s="440"/>
      <c r="X202" s="449"/>
      <c r="AK202" s="449"/>
      <c r="AL202" s="447"/>
      <c r="AM202" s="449"/>
    </row>
    <row r="203" spans="1:44">
      <c r="A203" s="440"/>
      <c r="B203" s="440"/>
      <c r="C203" s="441"/>
      <c r="D203" s="441"/>
      <c r="E203" s="441"/>
      <c r="F203" s="441"/>
      <c r="G203" s="441"/>
      <c r="H203" s="441"/>
      <c r="I203" s="441"/>
      <c r="J203" s="456"/>
      <c r="K203" s="441"/>
      <c r="L203" s="440"/>
      <c r="M203" s="441"/>
      <c r="N203" s="441"/>
      <c r="O203" s="441"/>
      <c r="P203" s="441"/>
      <c r="Q203" s="441"/>
      <c r="R203" s="441"/>
      <c r="S203" s="441"/>
      <c r="T203" s="441"/>
      <c r="U203" s="441"/>
      <c r="V203" s="441"/>
      <c r="W203" s="441"/>
      <c r="X203" s="441"/>
      <c r="Y203" s="441"/>
      <c r="Z203" s="441"/>
      <c r="AB203" s="441"/>
      <c r="AE203" s="441"/>
      <c r="AF203" s="441"/>
      <c r="AG203" s="441"/>
      <c r="AH203" s="441"/>
      <c r="AI203" s="441"/>
      <c r="AJ203" s="441"/>
      <c r="AK203" s="441"/>
      <c r="AL203" s="441"/>
      <c r="AM203" s="441"/>
    </row>
    <row r="205" spans="1:44">
      <c r="K205" s="432"/>
      <c r="L205" s="440"/>
      <c r="M205" s="440"/>
      <c r="N205" s="571"/>
      <c r="O205" s="571"/>
      <c r="P205" s="571"/>
      <c r="Q205" s="571"/>
      <c r="R205" s="571"/>
      <c r="S205" s="571"/>
      <c r="T205" s="571"/>
      <c r="U205" s="571"/>
      <c r="V205" s="571"/>
      <c r="W205" s="571"/>
      <c r="X205" s="440"/>
      <c r="Y205" s="441"/>
      <c r="Z205" s="440"/>
      <c r="AA205" s="440"/>
      <c r="AB205" s="440"/>
      <c r="AC205" s="440"/>
      <c r="AD205" s="440"/>
      <c r="AE205" s="440"/>
      <c r="AF205" s="440"/>
      <c r="AG205" s="440"/>
      <c r="AH205" s="440"/>
      <c r="AI205" s="440"/>
      <c r="AJ205" s="440"/>
      <c r="AK205" s="440"/>
      <c r="AL205" s="440"/>
      <c r="AM205" s="440"/>
      <c r="AN205" s="440"/>
      <c r="AO205" s="440"/>
      <c r="AP205" s="440"/>
      <c r="AQ205" s="440"/>
      <c r="AR205" s="454"/>
    </row>
    <row r="206" spans="1:44">
      <c r="D206" s="443"/>
      <c r="E206" s="444"/>
      <c r="J206" s="432"/>
      <c r="AL206" s="447"/>
      <c r="AR206" s="454"/>
    </row>
    <row r="207" spans="1:44">
      <c r="E207" s="432"/>
      <c r="X207" s="449"/>
      <c r="AK207" s="449"/>
      <c r="AL207" s="447"/>
      <c r="AM207" s="449"/>
      <c r="AR207" s="454"/>
    </row>
    <row r="208" spans="1:44">
      <c r="K208" s="432"/>
      <c r="L208" s="440"/>
      <c r="M208" s="440"/>
      <c r="N208" s="571"/>
      <c r="O208" s="571"/>
      <c r="P208" s="571"/>
      <c r="Q208" s="571"/>
      <c r="R208" s="571"/>
      <c r="S208" s="571"/>
      <c r="T208" s="571"/>
      <c r="U208" s="571"/>
      <c r="V208" s="571"/>
      <c r="W208" s="571"/>
      <c r="X208" s="440"/>
      <c r="Y208" s="441"/>
      <c r="Z208" s="440"/>
      <c r="AA208" s="440"/>
      <c r="AB208" s="440"/>
      <c r="AC208" s="440"/>
      <c r="AD208" s="440"/>
      <c r="AE208" s="440"/>
      <c r="AF208" s="440"/>
      <c r="AG208" s="440"/>
      <c r="AH208" s="440"/>
      <c r="AI208" s="440"/>
      <c r="AJ208" s="440"/>
      <c r="AK208" s="440"/>
      <c r="AL208" s="440"/>
      <c r="AM208" s="440"/>
      <c r="AN208" s="440"/>
      <c r="AO208" s="440"/>
      <c r="AP208" s="440"/>
      <c r="AQ208" s="440"/>
      <c r="AR208" s="454"/>
    </row>
    <row r="209" spans="1:44">
      <c r="D209" s="443"/>
      <c r="E209" s="444"/>
      <c r="J209" s="432"/>
      <c r="AL209" s="447"/>
      <c r="AR209" s="454"/>
    </row>
    <row r="210" spans="1:44">
      <c r="E210" s="432"/>
      <c r="X210" s="449"/>
      <c r="AK210" s="449"/>
      <c r="AL210" s="447"/>
      <c r="AM210" s="449"/>
      <c r="AR210" s="454"/>
    </row>
    <row r="211" spans="1:44">
      <c r="K211" s="432"/>
      <c r="L211" s="440"/>
      <c r="M211" s="440"/>
      <c r="N211" s="571"/>
      <c r="O211" s="571"/>
      <c r="P211" s="571"/>
      <c r="Q211" s="571"/>
      <c r="R211" s="571"/>
      <c r="S211" s="571"/>
      <c r="T211" s="571"/>
      <c r="U211" s="571"/>
      <c r="V211" s="571"/>
      <c r="W211" s="571"/>
      <c r="X211" s="440"/>
      <c r="Y211" s="441"/>
      <c r="Z211" s="440"/>
      <c r="AA211" s="440"/>
      <c r="AB211" s="440"/>
      <c r="AC211" s="440"/>
      <c r="AD211" s="440"/>
      <c r="AE211" s="440"/>
      <c r="AF211" s="440"/>
      <c r="AG211" s="440"/>
      <c r="AH211" s="440"/>
      <c r="AI211" s="440"/>
      <c r="AJ211" s="440"/>
      <c r="AK211" s="440"/>
      <c r="AL211" s="440"/>
      <c r="AM211" s="440"/>
      <c r="AN211" s="440"/>
      <c r="AO211" s="440"/>
      <c r="AP211" s="440"/>
      <c r="AQ211" s="440"/>
      <c r="AR211" s="454"/>
    </row>
    <row r="212" spans="1:44">
      <c r="D212" s="443"/>
      <c r="E212" s="444"/>
      <c r="J212" s="432"/>
      <c r="AL212" s="447"/>
      <c r="AR212" s="454"/>
    </row>
    <row r="213" spans="1:44">
      <c r="E213" s="432"/>
      <c r="X213" s="449"/>
      <c r="AK213" s="449"/>
      <c r="AL213" s="447"/>
      <c r="AM213" s="449"/>
      <c r="AR213" s="454"/>
    </row>
    <row r="214" spans="1:44">
      <c r="AR214" s="454"/>
    </row>
    <row r="215" spans="1:44">
      <c r="K215" s="432"/>
      <c r="L215" s="440"/>
      <c r="M215" s="440"/>
      <c r="N215" s="571"/>
      <c r="O215" s="571"/>
      <c r="P215" s="571"/>
      <c r="Q215" s="571"/>
      <c r="R215" s="571"/>
      <c r="S215" s="571"/>
      <c r="T215" s="571"/>
      <c r="U215" s="571"/>
      <c r="V215" s="571"/>
      <c r="W215" s="571"/>
      <c r="X215" s="440"/>
      <c r="Y215" s="441"/>
      <c r="Z215" s="440"/>
      <c r="AA215" s="440"/>
      <c r="AB215" s="440"/>
      <c r="AC215" s="440"/>
      <c r="AD215" s="440"/>
      <c r="AE215" s="440"/>
      <c r="AF215" s="440"/>
      <c r="AG215" s="440"/>
      <c r="AH215" s="440"/>
      <c r="AI215" s="440"/>
      <c r="AJ215" s="440"/>
      <c r="AK215" s="440"/>
      <c r="AL215" s="440"/>
      <c r="AM215" s="440"/>
      <c r="AN215" s="440"/>
      <c r="AO215" s="440"/>
      <c r="AP215" s="440"/>
      <c r="AQ215" s="440"/>
      <c r="AR215" s="454"/>
    </row>
    <row r="216" spans="1:44">
      <c r="D216" s="443"/>
      <c r="E216" s="444"/>
      <c r="J216" s="432"/>
      <c r="AL216" s="447"/>
      <c r="AR216" s="454"/>
    </row>
    <row r="217" spans="1:44">
      <c r="E217" s="432"/>
      <c r="X217" s="449"/>
      <c r="AK217" s="449"/>
      <c r="AL217" s="447"/>
      <c r="AM217" s="449"/>
      <c r="AR217" s="454"/>
    </row>
    <row r="218" spans="1:44">
      <c r="K218" s="432"/>
      <c r="L218" s="440"/>
      <c r="M218" s="440"/>
      <c r="N218" s="571"/>
      <c r="O218" s="571"/>
      <c r="P218" s="571"/>
      <c r="Q218" s="571"/>
      <c r="R218" s="571"/>
      <c r="S218" s="571"/>
      <c r="T218" s="571"/>
      <c r="U218" s="571"/>
      <c r="V218" s="571"/>
      <c r="W218" s="571"/>
      <c r="X218" s="440"/>
      <c r="Y218" s="441"/>
      <c r="Z218" s="440"/>
      <c r="AA218" s="440"/>
      <c r="AB218" s="440"/>
      <c r="AC218" s="440"/>
      <c r="AD218" s="440"/>
      <c r="AE218" s="440"/>
      <c r="AF218" s="440"/>
      <c r="AG218" s="440"/>
      <c r="AH218" s="440"/>
      <c r="AI218" s="440"/>
      <c r="AJ218" s="440"/>
      <c r="AK218" s="440"/>
      <c r="AL218" s="440"/>
      <c r="AM218" s="440"/>
    </row>
    <row r="219" spans="1:44">
      <c r="D219" s="443"/>
      <c r="E219" s="444"/>
      <c r="J219" s="432"/>
      <c r="K219" s="460"/>
      <c r="L219" s="440"/>
      <c r="AL219" s="447"/>
    </row>
    <row r="220" spans="1:44">
      <c r="E220" s="432"/>
      <c r="L220" s="440"/>
      <c r="X220" s="449"/>
      <c r="AK220" s="449"/>
      <c r="AL220" s="447"/>
      <c r="AM220" s="449"/>
    </row>
    <row r="221" spans="1:44">
      <c r="A221" s="440"/>
      <c r="B221" s="440"/>
      <c r="C221" s="441"/>
      <c r="D221" s="441"/>
      <c r="E221" s="441"/>
      <c r="F221" s="441"/>
      <c r="G221" s="441"/>
      <c r="H221" s="441"/>
      <c r="I221" s="441"/>
      <c r="J221" s="456"/>
      <c r="K221" s="441"/>
      <c r="L221" s="440"/>
      <c r="M221" s="441"/>
      <c r="N221" s="441"/>
      <c r="O221" s="441"/>
      <c r="P221" s="441"/>
      <c r="Q221" s="441"/>
      <c r="R221" s="441"/>
      <c r="S221" s="441"/>
      <c r="T221" s="441"/>
      <c r="U221" s="441"/>
      <c r="V221" s="441"/>
      <c r="W221" s="441"/>
      <c r="X221" s="441"/>
      <c r="Y221" s="441"/>
      <c r="Z221" s="441"/>
      <c r="AB221" s="441"/>
      <c r="AE221" s="441"/>
      <c r="AF221" s="441"/>
      <c r="AG221" s="441"/>
      <c r="AH221" s="441"/>
      <c r="AI221" s="441"/>
      <c r="AJ221" s="441"/>
      <c r="AK221" s="441"/>
      <c r="AL221" s="441"/>
      <c r="AM221" s="441"/>
    </row>
    <row r="222" spans="1:44">
      <c r="A222" s="440"/>
      <c r="B222" s="440"/>
      <c r="C222" s="441"/>
      <c r="D222" s="441"/>
      <c r="E222" s="441"/>
      <c r="F222" s="441"/>
      <c r="G222" s="441"/>
      <c r="H222" s="441"/>
      <c r="I222" s="441"/>
      <c r="J222" s="456"/>
      <c r="K222" s="441"/>
      <c r="L222" s="440"/>
      <c r="M222" s="441"/>
      <c r="N222" s="441"/>
      <c r="O222" s="441"/>
      <c r="P222" s="441"/>
      <c r="Q222" s="441"/>
      <c r="R222" s="441"/>
      <c r="S222" s="441"/>
      <c r="T222" s="441"/>
      <c r="U222" s="441"/>
      <c r="V222" s="441"/>
      <c r="W222" s="441"/>
      <c r="X222" s="441"/>
      <c r="Y222" s="441"/>
      <c r="Z222" s="441"/>
      <c r="AB222" s="441"/>
      <c r="AE222" s="441"/>
      <c r="AF222" s="441"/>
      <c r="AG222" s="441"/>
      <c r="AH222" s="441"/>
      <c r="AI222" s="441"/>
      <c r="AJ222" s="441"/>
      <c r="AK222" s="441"/>
      <c r="AL222" s="441"/>
      <c r="AM222" s="441"/>
    </row>
    <row r="224" spans="1:44">
      <c r="L224" s="440"/>
      <c r="M224" s="440"/>
      <c r="N224" s="571"/>
      <c r="O224" s="571"/>
      <c r="P224" s="571"/>
      <c r="Q224" s="571"/>
      <c r="R224" s="571"/>
      <c r="S224" s="571"/>
      <c r="T224" s="571"/>
      <c r="U224" s="571"/>
      <c r="V224" s="571"/>
      <c r="W224" s="571"/>
      <c r="X224" s="440"/>
      <c r="Y224" s="441"/>
      <c r="Z224" s="440"/>
      <c r="AA224" s="440"/>
      <c r="AB224" s="440"/>
      <c r="AC224" s="440"/>
      <c r="AD224" s="440"/>
      <c r="AE224" s="440"/>
      <c r="AF224" s="440"/>
      <c r="AG224" s="440"/>
      <c r="AH224" s="440"/>
      <c r="AI224" s="440"/>
      <c r="AJ224" s="440"/>
      <c r="AK224" s="440"/>
      <c r="AL224" s="440"/>
      <c r="AM224" s="440"/>
      <c r="AN224" s="440"/>
      <c r="AO224" s="440"/>
      <c r="AP224" s="440"/>
      <c r="AQ224" s="440"/>
    </row>
    <row r="225" spans="1:43">
      <c r="D225" s="443"/>
      <c r="E225" s="444"/>
      <c r="J225" s="432"/>
      <c r="L225" s="440"/>
      <c r="AL225" s="447"/>
    </row>
    <row r="226" spans="1:43">
      <c r="E226" s="432"/>
      <c r="L226" s="440"/>
      <c r="X226" s="449"/>
      <c r="AK226" s="449"/>
      <c r="AL226" s="447"/>
      <c r="AM226" s="449"/>
    </row>
    <row r="227" spans="1:43">
      <c r="A227" s="440"/>
      <c r="B227" s="440"/>
      <c r="C227" s="440"/>
      <c r="D227" s="440"/>
      <c r="E227" s="440"/>
      <c r="F227" s="440"/>
      <c r="G227" s="440"/>
      <c r="H227" s="440"/>
      <c r="I227" s="440"/>
      <c r="J227" s="456"/>
      <c r="K227" s="440"/>
      <c r="L227" s="440"/>
      <c r="M227" s="441"/>
      <c r="N227" s="441"/>
      <c r="O227" s="441"/>
      <c r="P227" s="441"/>
      <c r="Q227" s="441"/>
      <c r="R227" s="441"/>
      <c r="S227" s="441"/>
      <c r="T227" s="441"/>
      <c r="U227" s="441"/>
      <c r="V227" s="441"/>
      <c r="W227" s="441"/>
      <c r="X227" s="457"/>
      <c r="Y227" s="440"/>
      <c r="Z227" s="440"/>
      <c r="AB227" s="440"/>
      <c r="AC227" s="440"/>
      <c r="AD227" s="440"/>
      <c r="AE227" s="440"/>
      <c r="AF227" s="440"/>
      <c r="AG227" s="440"/>
      <c r="AH227" s="440"/>
      <c r="AI227" s="440"/>
      <c r="AJ227" s="440"/>
      <c r="AK227" s="458"/>
      <c r="AL227" s="459"/>
      <c r="AM227" s="440"/>
    </row>
    <row r="228" spans="1:43">
      <c r="A228" s="440"/>
      <c r="B228" s="440"/>
      <c r="C228" s="440"/>
      <c r="D228" s="440"/>
      <c r="E228" s="440"/>
      <c r="F228" s="440"/>
      <c r="G228" s="440"/>
      <c r="H228" s="456"/>
      <c r="I228" s="440"/>
      <c r="J228" s="456"/>
      <c r="K228" s="440"/>
      <c r="L228" s="440"/>
      <c r="M228" s="441"/>
      <c r="N228" s="441"/>
      <c r="O228" s="441"/>
      <c r="P228" s="441"/>
      <c r="Q228" s="441"/>
      <c r="R228" s="441"/>
      <c r="S228" s="441"/>
      <c r="T228" s="441"/>
      <c r="U228" s="441"/>
      <c r="V228" s="441"/>
      <c r="W228" s="441"/>
      <c r="X228" s="457"/>
      <c r="Y228" s="440"/>
      <c r="Z228" s="440"/>
      <c r="AB228" s="440"/>
      <c r="AC228" s="440"/>
      <c r="AD228" s="440"/>
      <c r="AE228" s="440"/>
      <c r="AF228" s="440"/>
      <c r="AG228" s="440"/>
      <c r="AH228" s="440"/>
      <c r="AI228" s="440"/>
      <c r="AJ228" s="440"/>
      <c r="AK228" s="458"/>
      <c r="AL228" s="459"/>
      <c r="AM228" s="440"/>
    </row>
    <row r="229" spans="1:43">
      <c r="A229" s="440"/>
      <c r="B229" s="440"/>
      <c r="C229" s="440"/>
      <c r="D229" s="440"/>
      <c r="E229" s="440"/>
      <c r="F229" s="440"/>
      <c r="G229" s="440"/>
      <c r="H229" s="456"/>
      <c r="I229" s="440"/>
      <c r="J229" s="456"/>
      <c r="K229" s="440"/>
      <c r="L229" s="440"/>
      <c r="M229" s="441"/>
      <c r="N229" s="441"/>
      <c r="O229" s="441"/>
      <c r="P229" s="441"/>
      <c r="Q229" s="441"/>
      <c r="R229" s="441"/>
      <c r="S229" s="441"/>
      <c r="T229" s="441"/>
      <c r="U229" s="441"/>
      <c r="V229" s="441"/>
      <c r="W229" s="441"/>
      <c r="X229" s="457"/>
      <c r="Y229" s="440"/>
      <c r="Z229" s="440"/>
      <c r="AB229" s="440"/>
      <c r="AC229" s="440"/>
      <c r="AD229" s="440"/>
      <c r="AE229" s="440"/>
      <c r="AF229" s="440"/>
      <c r="AG229" s="440"/>
      <c r="AH229" s="440"/>
      <c r="AI229" s="440"/>
      <c r="AJ229" s="440"/>
      <c r="AK229" s="458"/>
      <c r="AL229" s="459"/>
      <c r="AM229" s="440"/>
    </row>
    <row r="230" spans="1:43">
      <c r="K230" s="432"/>
      <c r="L230" s="440"/>
      <c r="M230" s="440"/>
      <c r="N230" s="571"/>
      <c r="O230" s="571"/>
      <c r="P230" s="571"/>
      <c r="Q230" s="571"/>
      <c r="R230" s="571"/>
      <c r="S230" s="571"/>
      <c r="T230" s="571"/>
      <c r="U230" s="571"/>
      <c r="V230" s="571"/>
      <c r="W230" s="571"/>
      <c r="X230" s="440"/>
      <c r="Y230" s="441"/>
      <c r="Z230" s="440"/>
      <c r="AA230" s="440"/>
      <c r="AB230" s="440"/>
      <c r="AC230" s="440"/>
      <c r="AD230" s="440"/>
      <c r="AE230" s="440"/>
      <c r="AF230" s="440"/>
      <c r="AG230" s="440"/>
      <c r="AH230" s="440"/>
      <c r="AI230" s="440"/>
      <c r="AJ230" s="440"/>
      <c r="AK230" s="440"/>
      <c r="AL230" s="440"/>
      <c r="AM230" s="440"/>
      <c r="AN230" s="440"/>
      <c r="AO230" s="440"/>
      <c r="AP230" s="440"/>
      <c r="AQ230" s="440"/>
    </row>
    <row r="231" spans="1:43">
      <c r="D231" s="443"/>
      <c r="E231" s="444"/>
      <c r="J231" s="432"/>
      <c r="L231" s="440"/>
      <c r="AL231" s="447"/>
    </row>
    <row r="232" spans="1:43">
      <c r="E232" s="432"/>
      <c r="L232" s="440"/>
      <c r="X232" s="449"/>
      <c r="AK232" s="449"/>
      <c r="AL232" s="447"/>
      <c r="AM232" s="449"/>
    </row>
    <row r="233" spans="1:43">
      <c r="A233" s="440"/>
      <c r="B233" s="440"/>
      <c r="C233" s="440"/>
      <c r="D233" s="440"/>
      <c r="E233" s="440"/>
      <c r="F233" s="440"/>
      <c r="G233" s="440"/>
      <c r="H233" s="440"/>
      <c r="I233" s="440"/>
      <c r="J233" s="456"/>
      <c r="K233" s="440"/>
      <c r="L233" s="440"/>
      <c r="M233" s="441"/>
      <c r="N233" s="441"/>
      <c r="O233" s="441"/>
      <c r="P233" s="441"/>
      <c r="Q233" s="441"/>
      <c r="R233" s="441"/>
      <c r="S233" s="441"/>
      <c r="T233" s="441"/>
      <c r="U233" s="441"/>
      <c r="V233" s="441"/>
      <c r="W233" s="441"/>
      <c r="X233" s="457"/>
      <c r="Y233" s="440"/>
      <c r="Z233" s="440"/>
      <c r="AB233" s="440"/>
      <c r="AC233" s="440"/>
      <c r="AD233" s="440"/>
      <c r="AE233" s="440"/>
      <c r="AF233" s="440"/>
      <c r="AG233" s="440"/>
      <c r="AH233" s="440"/>
      <c r="AI233" s="440"/>
      <c r="AJ233" s="440"/>
      <c r="AK233" s="458"/>
      <c r="AL233" s="459"/>
      <c r="AM233" s="440"/>
    </row>
    <row r="234" spans="1:43">
      <c r="A234" s="440"/>
      <c r="B234" s="440"/>
      <c r="C234" s="440"/>
      <c r="D234" s="440"/>
      <c r="E234" s="440"/>
      <c r="F234" s="440"/>
      <c r="G234" s="440"/>
      <c r="H234" s="456"/>
      <c r="I234" s="440"/>
      <c r="J234" s="456"/>
      <c r="K234" s="440"/>
      <c r="L234" s="440"/>
      <c r="M234" s="441"/>
      <c r="N234" s="441"/>
      <c r="O234" s="441"/>
      <c r="P234" s="441"/>
      <c r="Q234" s="441"/>
      <c r="R234" s="441"/>
      <c r="S234" s="441"/>
      <c r="T234" s="441"/>
      <c r="U234" s="441"/>
      <c r="V234" s="441"/>
      <c r="W234" s="441"/>
      <c r="X234" s="457"/>
      <c r="Y234" s="440"/>
      <c r="Z234" s="440"/>
      <c r="AB234" s="440"/>
      <c r="AC234" s="440"/>
      <c r="AD234" s="440"/>
      <c r="AE234" s="440"/>
      <c r="AF234" s="440"/>
      <c r="AG234" s="440"/>
      <c r="AH234" s="440"/>
      <c r="AI234" s="440"/>
      <c r="AJ234" s="440"/>
      <c r="AK234" s="458"/>
      <c r="AL234" s="459"/>
      <c r="AM234" s="440"/>
    </row>
    <row r="235" spans="1:43">
      <c r="A235" s="440"/>
      <c r="B235" s="440"/>
      <c r="C235" s="440"/>
      <c r="D235" s="440"/>
      <c r="E235" s="440"/>
      <c r="F235" s="440"/>
      <c r="G235" s="440"/>
      <c r="H235" s="456"/>
      <c r="I235" s="440"/>
      <c r="J235" s="456"/>
      <c r="K235" s="440"/>
      <c r="L235" s="440"/>
      <c r="M235" s="441"/>
      <c r="N235" s="441"/>
      <c r="O235" s="441"/>
      <c r="P235" s="441"/>
      <c r="Q235" s="441"/>
      <c r="R235" s="441"/>
      <c r="S235" s="441"/>
      <c r="T235" s="441"/>
      <c r="U235" s="441"/>
      <c r="V235" s="441"/>
      <c r="W235" s="441"/>
      <c r="X235" s="457"/>
      <c r="Y235" s="440"/>
      <c r="Z235" s="440"/>
      <c r="AB235" s="440"/>
      <c r="AC235" s="440"/>
      <c r="AD235" s="440"/>
      <c r="AE235" s="440"/>
      <c r="AF235" s="440"/>
      <c r="AG235" s="440"/>
      <c r="AH235" s="440"/>
      <c r="AI235" s="440"/>
      <c r="AJ235" s="440"/>
      <c r="AK235" s="458"/>
      <c r="AL235" s="459"/>
      <c r="AM235" s="440"/>
    </row>
    <row r="236" spans="1:43">
      <c r="K236" s="432"/>
      <c r="L236" s="440"/>
      <c r="M236" s="440"/>
      <c r="N236" s="571"/>
      <c r="O236" s="571"/>
      <c r="P236" s="571"/>
      <c r="Q236" s="571"/>
      <c r="R236" s="571"/>
      <c r="S236" s="571"/>
      <c r="T236" s="571"/>
      <c r="U236" s="571"/>
      <c r="V236" s="571"/>
      <c r="W236" s="571"/>
      <c r="X236" s="440"/>
      <c r="Y236" s="441"/>
      <c r="Z236" s="440"/>
      <c r="AA236" s="440"/>
      <c r="AB236" s="440"/>
      <c r="AC236" s="440"/>
      <c r="AD236" s="440"/>
      <c r="AE236" s="440"/>
      <c r="AF236" s="440"/>
      <c r="AG236" s="440"/>
      <c r="AH236" s="440"/>
      <c r="AI236" s="440"/>
      <c r="AJ236" s="440"/>
      <c r="AK236" s="440"/>
      <c r="AL236" s="440"/>
      <c r="AM236" s="440"/>
    </row>
    <row r="237" spans="1:43">
      <c r="D237" s="443"/>
      <c r="E237" s="444"/>
      <c r="J237" s="432"/>
      <c r="K237" s="460"/>
      <c r="L237" s="440"/>
      <c r="AL237" s="447"/>
    </row>
    <row r="238" spans="1:43">
      <c r="E238" s="432"/>
      <c r="L238" s="440"/>
      <c r="X238" s="449"/>
      <c r="AK238" s="449"/>
      <c r="AL238" s="447"/>
      <c r="AM238" s="449"/>
    </row>
    <row r="239" spans="1:43">
      <c r="A239" s="440"/>
      <c r="B239" s="440"/>
      <c r="C239" s="441"/>
      <c r="D239" s="441"/>
      <c r="E239" s="441"/>
      <c r="F239" s="441"/>
      <c r="G239" s="441"/>
      <c r="H239" s="441"/>
      <c r="I239" s="441"/>
      <c r="J239" s="456"/>
      <c r="K239" s="441"/>
      <c r="L239" s="440"/>
      <c r="M239" s="441"/>
      <c r="N239" s="441"/>
      <c r="O239" s="441"/>
      <c r="P239" s="441"/>
      <c r="Q239" s="441"/>
      <c r="R239" s="441"/>
      <c r="S239" s="441"/>
      <c r="T239" s="441"/>
      <c r="U239" s="441"/>
      <c r="V239" s="441"/>
      <c r="W239" s="441"/>
      <c r="X239" s="441"/>
      <c r="Y239" s="441"/>
      <c r="Z239" s="441"/>
      <c r="AB239" s="441"/>
      <c r="AE239" s="441"/>
      <c r="AF239" s="441"/>
      <c r="AG239" s="441"/>
      <c r="AH239" s="441"/>
      <c r="AI239" s="441"/>
      <c r="AJ239" s="441"/>
      <c r="AK239" s="441"/>
      <c r="AL239" s="441"/>
      <c r="AM239" s="441"/>
    </row>
    <row r="240" spans="1:43">
      <c r="A240" s="440"/>
      <c r="B240" s="440"/>
      <c r="C240" s="441"/>
      <c r="D240" s="441"/>
      <c r="E240" s="441"/>
      <c r="F240" s="441"/>
      <c r="G240" s="441"/>
      <c r="H240" s="441"/>
      <c r="I240" s="441"/>
      <c r="J240" s="456"/>
      <c r="K240" s="441"/>
      <c r="L240" s="440"/>
      <c r="M240" s="441"/>
      <c r="N240" s="441"/>
      <c r="O240" s="441"/>
      <c r="P240" s="441"/>
      <c r="Q240" s="441"/>
      <c r="R240" s="441"/>
      <c r="S240" s="441"/>
      <c r="T240" s="441"/>
      <c r="U240" s="441"/>
      <c r="V240" s="441"/>
      <c r="W240" s="441"/>
      <c r="X240" s="441"/>
      <c r="Y240" s="441"/>
      <c r="Z240" s="441"/>
      <c r="AB240" s="441"/>
      <c r="AE240" s="441"/>
      <c r="AF240" s="441"/>
      <c r="AG240" s="441"/>
      <c r="AH240" s="441"/>
      <c r="AI240" s="441"/>
      <c r="AJ240" s="441"/>
      <c r="AK240" s="441"/>
      <c r="AL240" s="441"/>
      <c r="AM240" s="441"/>
    </row>
    <row r="241" spans="1:43">
      <c r="A241" s="440"/>
      <c r="B241" s="440"/>
      <c r="C241" s="441"/>
      <c r="D241" s="441"/>
      <c r="E241" s="441"/>
      <c r="F241" s="441"/>
      <c r="G241" s="441"/>
      <c r="H241" s="441"/>
      <c r="I241" s="441"/>
      <c r="J241" s="456"/>
      <c r="K241" s="441"/>
      <c r="L241" s="440"/>
      <c r="M241" s="441"/>
      <c r="N241" s="441"/>
      <c r="O241" s="441"/>
      <c r="P241" s="441"/>
      <c r="Q241" s="441"/>
      <c r="R241" s="441"/>
      <c r="S241" s="441"/>
      <c r="T241" s="441"/>
      <c r="U241" s="441"/>
      <c r="V241" s="441"/>
      <c r="W241" s="441"/>
      <c r="X241" s="441"/>
      <c r="Y241" s="441"/>
      <c r="Z241" s="441"/>
      <c r="AB241" s="441"/>
      <c r="AE241" s="441"/>
      <c r="AF241" s="441"/>
      <c r="AG241" s="441"/>
      <c r="AH241" s="441"/>
      <c r="AI241" s="441"/>
      <c r="AJ241" s="441"/>
      <c r="AK241" s="441"/>
      <c r="AL241" s="441"/>
      <c r="AM241" s="441"/>
    </row>
    <row r="242" spans="1:43">
      <c r="K242" s="432"/>
      <c r="L242" s="440"/>
      <c r="M242" s="440"/>
      <c r="N242" s="571"/>
      <c r="O242" s="571"/>
      <c r="P242" s="571"/>
      <c r="Q242" s="571"/>
      <c r="R242" s="571"/>
      <c r="S242" s="571"/>
      <c r="T242" s="571"/>
      <c r="U242" s="571"/>
      <c r="V242" s="571"/>
      <c r="W242" s="571"/>
      <c r="X242" s="440"/>
      <c r="Y242" s="441"/>
      <c r="Z242" s="440"/>
      <c r="AA242" s="440"/>
      <c r="AB242" s="440"/>
      <c r="AC242" s="440"/>
      <c r="AD242" s="440"/>
      <c r="AE242" s="440"/>
      <c r="AF242" s="440"/>
      <c r="AG242" s="440"/>
      <c r="AH242" s="440"/>
      <c r="AI242" s="440"/>
      <c r="AJ242" s="440"/>
      <c r="AK242" s="440"/>
      <c r="AL242" s="440"/>
      <c r="AM242" s="440"/>
      <c r="AN242" s="440"/>
      <c r="AO242" s="440"/>
      <c r="AP242" s="440"/>
      <c r="AQ242" s="440"/>
    </row>
    <row r="243" spans="1:43">
      <c r="D243" s="443"/>
      <c r="E243" s="444"/>
      <c r="J243" s="432"/>
      <c r="L243" s="440"/>
      <c r="AL243" s="447"/>
    </row>
    <row r="244" spans="1:43">
      <c r="E244" s="432"/>
      <c r="L244" s="440"/>
      <c r="X244" s="449"/>
      <c r="AK244" s="449"/>
      <c r="AL244" s="447"/>
      <c r="AM244" s="449"/>
    </row>
    <row r="245" spans="1:43">
      <c r="A245" s="440"/>
      <c r="B245" s="440"/>
      <c r="C245" s="440"/>
      <c r="D245" s="440"/>
      <c r="E245" s="440"/>
      <c r="F245" s="440"/>
      <c r="G245" s="440"/>
      <c r="H245" s="440"/>
      <c r="I245" s="440"/>
      <c r="J245" s="456"/>
      <c r="K245" s="440"/>
      <c r="L245" s="440"/>
      <c r="M245" s="441"/>
      <c r="N245" s="441"/>
      <c r="O245" s="441"/>
      <c r="P245" s="441"/>
      <c r="Q245" s="441"/>
      <c r="R245" s="441"/>
      <c r="S245" s="441"/>
      <c r="T245" s="441"/>
      <c r="U245" s="441"/>
      <c r="V245" s="441"/>
      <c r="W245" s="441"/>
      <c r="X245" s="457"/>
      <c r="Y245" s="440"/>
      <c r="Z245" s="440"/>
      <c r="AB245" s="440"/>
      <c r="AC245" s="440"/>
      <c r="AD245" s="440"/>
      <c r="AE245" s="440"/>
      <c r="AF245" s="440"/>
      <c r="AG245" s="440"/>
      <c r="AH245" s="440"/>
      <c r="AI245" s="440"/>
      <c r="AJ245" s="440"/>
      <c r="AK245" s="458"/>
      <c r="AL245" s="459"/>
      <c r="AM245" s="440"/>
    </row>
    <row r="246" spans="1:43">
      <c r="A246" s="440"/>
      <c r="B246" s="440"/>
      <c r="C246" s="440"/>
      <c r="D246" s="440"/>
      <c r="E246" s="440"/>
      <c r="F246" s="440"/>
      <c r="G246" s="440"/>
      <c r="H246" s="456"/>
      <c r="I246" s="440"/>
      <c r="J246" s="456"/>
      <c r="K246" s="440"/>
      <c r="L246" s="440"/>
      <c r="M246" s="441"/>
      <c r="N246" s="441"/>
      <c r="O246" s="441"/>
      <c r="P246" s="441"/>
      <c r="Q246" s="441"/>
      <c r="R246" s="441"/>
      <c r="S246" s="441"/>
      <c r="T246" s="441"/>
      <c r="U246" s="441"/>
      <c r="V246" s="441"/>
      <c r="W246" s="441"/>
      <c r="X246" s="457"/>
      <c r="Y246" s="440"/>
      <c r="Z246" s="440"/>
      <c r="AB246" s="440"/>
      <c r="AC246" s="440"/>
      <c r="AD246" s="440"/>
      <c r="AE246" s="440"/>
      <c r="AF246" s="440"/>
      <c r="AG246" s="440"/>
      <c r="AH246" s="440"/>
      <c r="AI246" s="440"/>
      <c r="AJ246" s="440"/>
      <c r="AK246" s="458"/>
      <c r="AL246" s="459"/>
      <c r="AM246" s="440"/>
    </row>
    <row r="247" spans="1:43">
      <c r="A247" s="440"/>
      <c r="B247" s="440"/>
      <c r="C247" s="440"/>
      <c r="D247" s="440"/>
      <c r="E247" s="440"/>
      <c r="F247" s="440"/>
      <c r="G247" s="440"/>
      <c r="H247" s="456"/>
      <c r="I247" s="440"/>
      <c r="J247" s="456"/>
      <c r="K247" s="440"/>
      <c r="L247" s="440"/>
      <c r="M247" s="441"/>
      <c r="N247" s="441"/>
      <c r="O247" s="441"/>
      <c r="P247" s="441"/>
      <c r="Q247" s="441"/>
      <c r="R247" s="441"/>
      <c r="S247" s="441"/>
      <c r="T247" s="441"/>
      <c r="U247" s="441"/>
      <c r="V247" s="441"/>
      <c r="W247" s="441"/>
      <c r="X247" s="457"/>
      <c r="Y247" s="440"/>
      <c r="Z247" s="440"/>
      <c r="AB247" s="440"/>
      <c r="AC247" s="440"/>
      <c r="AD247" s="440"/>
      <c r="AE247" s="440"/>
      <c r="AF247" s="440"/>
      <c r="AG247" s="440"/>
      <c r="AH247" s="440"/>
      <c r="AI247" s="440"/>
      <c r="AJ247" s="440"/>
      <c r="AK247" s="458"/>
      <c r="AL247" s="459"/>
      <c r="AM247" s="440"/>
    </row>
    <row r="249" spans="1:43">
      <c r="L249" s="440"/>
      <c r="M249" s="440"/>
      <c r="N249" s="571"/>
      <c r="O249" s="571"/>
      <c r="P249" s="571"/>
      <c r="Q249" s="571"/>
      <c r="R249" s="571"/>
      <c r="S249" s="571"/>
      <c r="T249" s="571"/>
      <c r="U249" s="571"/>
      <c r="V249" s="571"/>
      <c r="W249" s="571"/>
      <c r="X249" s="440"/>
      <c r="Y249" s="441"/>
      <c r="Z249" s="440"/>
      <c r="AA249" s="440"/>
      <c r="AB249" s="440"/>
      <c r="AC249" s="440"/>
      <c r="AD249" s="440"/>
      <c r="AE249" s="440"/>
      <c r="AF249" s="440"/>
      <c r="AG249" s="440"/>
      <c r="AH249" s="440"/>
      <c r="AI249" s="440"/>
      <c r="AJ249" s="440"/>
      <c r="AK249" s="440"/>
      <c r="AL249" s="440"/>
      <c r="AM249" s="440"/>
      <c r="AN249" s="440"/>
      <c r="AO249" s="440"/>
      <c r="AP249" s="440"/>
      <c r="AQ249" s="440"/>
    </row>
    <row r="250" spans="1:43">
      <c r="D250" s="443"/>
      <c r="E250" s="444"/>
      <c r="J250" s="432"/>
      <c r="L250" s="440"/>
      <c r="AL250" s="447"/>
    </row>
    <row r="251" spans="1:43">
      <c r="E251" s="432"/>
      <c r="L251" s="440"/>
      <c r="X251" s="449"/>
      <c r="AK251" s="449"/>
      <c r="AL251" s="447"/>
      <c r="AM251" s="449"/>
    </row>
    <row r="252" spans="1:43">
      <c r="A252" s="440"/>
      <c r="B252" s="440"/>
      <c r="C252" s="440"/>
      <c r="D252" s="440"/>
      <c r="E252" s="440"/>
      <c r="F252" s="440"/>
      <c r="G252" s="440"/>
      <c r="H252" s="440"/>
      <c r="I252" s="440"/>
      <c r="J252" s="456"/>
      <c r="K252" s="440"/>
      <c r="L252" s="440"/>
      <c r="M252" s="441"/>
      <c r="N252" s="441"/>
      <c r="O252" s="441"/>
      <c r="P252" s="441"/>
      <c r="Q252" s="441"/>
      <c r="R252" s="441"/>
      <c r="S252" s="441"/>
      <c r="T252" s="441"/>
      <c r="U252" s="441"/>
      <c r="V252" s="441"/>
      <c r="W252" s="441"/>
      <c r="X252" s="457"/>
      <c r="Y252" s="440"/>
      <c r="Z252" s="440"/>
      <c r="AB252" s="440"/>
      <c r="AC252" s="440"/>
      <c r="AD252" s="440"/>
      <c r="AE252" s="440"/>
      <c r="AF252" s="440"/>
      <c r="AG252" s="440"/>
      <c r="AH252" s="440"/>
      <c r="AI252" s="440"/>
      <c r="AJ252" s="440"/>
      <c r="AK252" s="458"/>
      <c r="AL252" s="459"/>
      <c r="AM252" s="440"/>
    </row>
    <row r="253" spans="1:43">
      <c r="A253" s="440"/>
      <c r="B253" s="440"/>
      <c r="C253" s="440"/>
      <c r="D253" s="440"/>
      <c r="E253" s="440"/>
      <c r="F253" s="440"/>
      <c r="G253" s="440"/>
      <c r="H253" s="456"/>
      <c r="I253" s="440"/>
      <c r="J253" s="456"/>
      <c r="K253" s="440"/>
      <c r="L253" s="440"/>
      <c r="M253" s="441"/>
      <c r="N253" s="441"/>
      <c r="O253" s="441"/>
      <c r="P253" s="441"/>
      <c r="Q253" s="441"/>
      <c r="R253" s="441"/>
      <c r="S253" s="441"/>
      <c r="T253" s="441"/>
      <c r="U253" s="441"/>
      <c r="V253" s="441"/>
      <c r="W253" s="441"/>
      <c r="X253" s="457"/>
      <c r="Y253" s="440"/>
      <c r="Z253" s="440"/>
      <c r="AB253" s="440"/>
      <c r="AC253" s="440"/>
      <c r="AD253" s="440"/>
      <c r="AE253" s="440"/>
      <c r="AF253" s="440"/>
      <c r="AG253" s="440"/>
      <c r="AH253" s="440"/>
      <c r="AI253" s="440"/>
      <c r="AJ253" s="440"/>
      <c r="AK253" s="458"/>
      <c r="AL253" s="459"/>
      <c r="AM253" s="440"/>
    </row>
    <row r="254" spans="1:43">
      <c r="A254" s="440"/>
      <c r="B254" s="440"/>
      <c r="C254" s="440"/>
      <c r="D254" s="440"/>
      <c r="E254" s="440"/>
      <c r="F254" s="440"/>
      <c r="G254" s="440"/>
      <c r="H254" s="456"/>
      <c r="I254" s="440"/>
      <c r="J254" s="456"/>
      <c r="K254" s="440"/>
      <c r="L254" s="440"/>
      <c r="M254" s="441"/>
      <c r="N254" s="441"/>
      <c r="O254" s="441"/>
      <c r="P254" s="441"/>
      <c r="Q254" s="441"/>
      <c r="R254" s="441"/>
      <c r="S254" s="441"/>
      <c r="T254" s="441"/>
      <c r="U254" s="441"/>
      <c r="V254" s="441"/>
      <c r="W254" s="441"/>
      <c r="X254" s="457"/>
      <c r="Y254" s="440"/>
      <c r="Z254" s="440"/>
      <c r="AB254" s="440"/>
      <c r="AC254" s="440"/>
      <c r="AD254" s="440"/>
      <c r="AE254" s="440"/>
      <c r="AF254" s="440"/>
      <c r="AG254" s="440"/>
      <c r="AH254" s="440"/>
      <c r="AI254" s="440"/>
      <c r="AJ254" s="440"/>
      <c r="AK254" s="458"/>
      <c r="AL254" s="459"/>
      <c r="AM254" s="440"/>
    </row>
    <row r="256" spans="1:43" s="439" customFormat="1">
      <c r="L256" s="462"/>
      <c r="M256" s="462"/>
      <c r="N256" s="570"/>
      <c r="O256" s="570"/>
      <c r="P256" s="570"/>
      <c r="Q256" s="570"/>
      <c r="R256" s="570"/>
      <c r="S256" s="570"/>
      <c r="T256" s="570"/>
      <c r="U256" s="570"/>
      <c r="V256" s="570"/>
      <c r="W256" s="570"/>
      <c r="X256" s="462"/>
      <c r="Y256" s="463"/>
      <c r="Z256" s="462"/>
      <c r="AA256" s="462"/>
      <c r="AB256" s="462"/>
      <c r="AC256" s="462"/>
      <c r="AD256" s="462"/>
      <c r="AE256" s="462"/>
      <c r="AF256" s="462"/>
      <c r="AG256" s="462"/>
      <c r="AH256" s="462"/>
      <c r="AI256" s="462"/>
      <c r="AJ256" s="462"/>
      <c r="AK256" s="462"/>
      <c r="AL256" s="462"/>
      <c r="AM256" s="462"/>
      <c r="AN256" s="462"/>
      <c r="AO256" s="462"/>
      <c r="AP256" s="462"/>
      <c r="AQ256" s="462"/>
    </row>
    <row r="257" spans="1:43" s="439" customFormat="1">
      <c r="D257" s="464"/>
      <c r="E257" s="465"/>
      <c r="J257" s="466"/>
      <c r="L257" s="462"/>
      <c r="AL257" s="467"/>
    </row>
    <row r="258" spans="1:43" s="439" customFormat="1">
      <c r="E258" s="468"/>
      <c r="L258" s="462"/>
      <c r="X258" s="469"/>
      <c r="AK258" s="469"/>
      <c r="AL258" s="470"/>
      <c r="AM258" s="469"/>
    </row>
    <row r="259" spans="1:43" s="439" customFormat="1" ht="17.25" customHeight="1">
      <c r="K259" s="468"/>
      <c r="L259" s="462"/>
      <c r="M259" s="462"/>
      <c r="N259" s="570"/>
      <c r="O259" s="570"/>
      <c r="P259" s="570"/>
      <c r="Q259" s="570"/>
      <c r="R259" s="570"/>
      <c r="S259" s="570"/>
      <c r="T259" s="570"/>
      <c r="U259" s="570"/>
      <c r="V259" s="570"/>
      <c r="W259" s="570"/>
      <c r="X259" s="462"/>
      <c r="Y259" s="463"/>
      <c r="Z259" s="462"/>
      <c r="AA259" s="462"/>
      <c r="AB259" s="462"/>
      <c r="AC259" s="462"/>
      <c r="AD259" s="462"/>
      <c r="AE259" s="462"/>
      <c r="AF259" s="462"/>
      <c r="AG259" s="462"/>
      <c r="AH259" s="462"/>
      <c r="AI259" s="462"/>
      <c r="AJ259" s="462"/>
      <c r="AK259" s="462"/>
      <c r="AL259" s="462"/>
      <c r="AM259" s="462"/>
    </row>
    <row r="260" spans="1:43" s="439" customFormat="1">
      <c r="D260" s="464"/>
      <c r="E260" s="465"/>
      <c r="J260" s="466"/>
      <c r="L260" s="462"/>
      <c r="Z260" s="468"/>
      <c r="AL260" s="467"/>
    </row>
    <row r="261" spans="1:43" s="439" customFormat="1">
      <c r="E261" s="468"/>
      <c r="L261" s="462"/>
      <c r="X261" s="469"/>
      <c r="Z261" s="468"/>
      <c r="AK261" s="469"/>
      <c r="AL261" s="471"/>
      <c r="AM261" s="469"/>
    </row>
    <row r="262" spans="1:43" s="439" customFormat="1" ht="17.25" customHeight="1">
      <c r="K262" s="468"/>
      <c r="L262" s="462"/>
      <c r="M262" s="462"/>
      <c r="N262" s="570"/>
      <c r="O262" s="570"/>
      <c r="P262" s="570"/>
      <c r="Q262" s="570"/>
      <c r="R262" s="570"/>
      <c r="S262" s="570"/>
      <c r="T262" s="570"/>
      <c r="U262" s="570"/>
      <c r="V262" s="570"/>
      <c r="W262" s="570"/>
      <c r="X262" s="462"/>
      <c r="Y262" s="463"/>
      <c r="Z262" s="462"/>
      <c r="AA262" s="462"/>
      <c r="AB262" s="462"/>
      <c r="AC262" s="462"/>
      <c r="AD262" s="462"/>
      <c r="AE262" s="462"/>
      <c r="AF262" s="462"/>
      <c r="AG262" s="462"/>
      <c r="AH262" s="462"/>
      <c r="AI262" s="462"/>
      <c r="AJ262" s="462"/>
      <c r="AK262" s="462"/>
      <c r="AL262" s="462"/>
      <c r="AM262" s="462"/>
    </row>
    <row r="263" spans="1:43" s="439" customFormat="1">
      <c r="D263" s="464"/>
      <c r="E263" s="465"/>
      <c r="J263" s="466"/>
      <c r="L263" s="462"/>
      <c r="Z263" s="468"/>
      <c r="AL263" s="467"/>
    </row>
    <row r="264" spans="1:43" s="439" customFormat="1">
      <c r="E264" s="468"/>
      <c r="L264" s="462"/>
      <c r="X264" s="469"/>
      <c r="Z264" s="468"/>
      <c r="AK264" s="469"/>
      <c r="AL264" s="471"/>
      <c r="AM264" s="469"/>
    </row>
    <row r="265" spans="1:43" s="439" customFormat="1">
      <c r="K265" s="468"/>
      <c r="L265" s="462"/>
      <c r="M265" s="462"/>
      <c r="N265" s="570"/>
      <c r="O265" s="570"/>
      <c r="P265" s="570"/>
      <c r="Q265" s="570"/>
      <c r="R265" s="570"/>
      <c r="S265" s="570"/>
      <c r="T265" s="570"/>
      <c r="U265" s="570"/>
      <c r="V265" s="570"/>
      <c r="W265" s="570"/>
      <c r="X265" s="462"/>
      <c r="Y265" s="463"/>
      <c r="Z265" s="462"/>
      <c r="AA265" s="462"/>
      <c r="AB265" s="462"/>
      <c r="AC265" s="462"/>
      <c r="AD265" s="462"/>
      <c r="AE265" s="462"/>
      <c r="AF265" s="462"/>
      <c r="AG265" s="462"/>
      <c r="AH265" s="462"/>
      <c r="AI265" s="462"/>
      <c r="AJ265" s="462"/>
      <c r="AK265" s="462"/>
      <c r="AL265" s="462"/>
      <c r="AM265" s="462"/>
      <c r="AN265" s="462"/>
      <c r="AO265" s="462"/>
      <c r="AP265" s="462"/>
      <c r="AQ265" s="462"/>
    </row>
    <row r="266" spans="1:43" s="439" customFormat="1">
      <c r="D266" s="464"/>
      <c r="E266" s="465"/>
      <c r="J266" s="466"/>
      <c r="L266" s="462"/>
      <c r="AL266" s="467"/>
    </row>
    <row r="267" spans="1:43" s="439" customFormat="1">
      <c r="E267" s="468"/>
      <c r="L267" s="462"/>
      <c r="X267" s="469"/>
      <c r="AK267" s="469"/>
      <c r="AL267" s="467"/>
      <c r="AM267" s="469"/>
    </row>
    <row r="268" spans="1:43" s="439" customFormat="1">
      <c r="A268" s="462"/>
      <c r="B268" s="462"/>
      <c r="C268" s="462"/>
      <c r="D268" s="462"/>
      <c r="E268" s="462"/>
      <c r="F268" s="462"/>
      <c r="G268" s="462"/>
      <c r="H268" s="462"/>
      <c r="I268" s="462"/>
      <c r="J268" s="472"/>
      <c r="K268" s="462"/>
      <c r="L268" s="462"/>
      <c r="M268" s="463"/>
      <c r="N268" s="463"/>
      <c r="O268" s="463"/>
      <c r="P268" s="463"/>
      <c r="Q268" s="463"/>
      <c r="R268" s="463"/>
      <c r="S268" s="463"/>
      <c r="T268" s="463"/>
      <c r="U268" s="463"/>
      <c r="V268" s="463"/>
      <c r="W268" s="463"/>
      <c r="X268" s="473"/>
      <c r="Y268" s="462"/>
      <c r="Z268" s="462"/>
      <c r="AB268" s="462"/>
      <c r="AC268" s="462"/>
      <c r="AD268" s="462"/>
      <c r="AE268" s="462"/>
      <c r="AF268" s="462"/>
      <c r="AG268" s="462"/>
      <c r="AH268" s="462"/>
      <c r="AI268" s="462"/>
      <c r="AJ268" s="462"/>
      <c r="AK268" s="474"/>
      <c r="AL268" s="475"/>
      <c r="AM268" s="462"/>
    </row>
    <row r="269" spans="1:43" s="439" customFormat="1">
      <c r="A269" s="462"/>
      <c r="B269" s="462"/>
      <c r="C269" s="462"/>
      <c r="D269" s="462"/>
      <c r="E269" s="462"/>
      <c r="F269" s="462"/>
      <c r="G269" s="462"/>
      <c r="H269" s="472"/>
      <c r="I269" s="462"/>
      <c r="J269" s="472"/>
      <c r="K269" s="462"/>
      <c r="L269" s="462"/>
      <c r="M269" s="463"/>
      <c r="N269" s="463"/>
      <c r="O269" s="463"/>
      <c r="P269" s="463"/>
      <c r="Q269" s="463"/>
      <c r="R269" s="463"/>
      <c r="S269" s="463"/>
      <c r="T269" s="463"/>
      <c r="U269" s="463"/>
      <c r="V269" s="463"/>
      <c r="W269" s="463"/>
      <c r="X269" s="473"/>
      <c r="Y269" s="462"/>
      <c r="Z269" s="462"/>
      <c r="AB269" s="462"/>
      <c r="AC269" s="462"/>
      <c r="AD269" s="462"/>
      <c r="AE269" s="462"/>
      <c r="AF269" s="462"/>
      <c r="AG269" s="462"/>
      <c r="AH269" s="462"/>
      <c r="AI269" s="462"/>
      <c r="AJ269" s="462"/>
      <c r="AK269" s="474"/>
      <c r="AL269" s="475"/>
      <c r="AM269" s="462"/>
    </row>
    <row r="270" spans="1:43" s="439" customFormat="1" ht="17.25" customHeight="1">
      <c r="K270" s="468"/>
      <c r="L270" s="462"/>
      <c r="M270" s="462"/>
      <c r="N270" s="570"/>
      <c r="O270" s="570"/>
      <c r="P270" s="570"/>
      <c r="Q270" s="570"/>
      <c r="R270" s="570"/>
      <c r="S270" s="570"/>
      <c r="T270" s="570"/>
      <c r="U270" s="570"/>
      <c r="V270" s="570"/>
      <c r="W270" s="570"/>
      <c r="X270" s="462"/>
      <c r="Y270" s="463"/>
      <c r="Z270" s="462"/>
      <c r="AA270" s="462"/>
      <c r="AB270" s="462"/>
      <c r="AC270" s="462"/>
      <c r="AD270" s="462"/>
      <c r="AE270" s="462"/>
      <c r="AF270" s="462"/>
      <c r="AG270" s="462"/>
      <c r="AH270" s="462"/>
      <c r="AI270" s="462"/>
      <c r="AJ270" s="462"/>
      <c r="AK270" s="462"/>
      <c r="AL270" s="462"/>
      <c r="AM270" s="462"/>
    </row>
    <row r="271" spans="1:43" s="439" customFormat="1">
      <c r="D271" s="464"/>
      <c r="E271" s="465"/>
      <c r="J271" s="466"/>
      <c r="L271" s="462"/>
      <c r="AL271" s="467"/>
    </row>
    <row r="272" spans="1:43" s="439" customFormat="1">
      <c r="E272" s="468"/>
      <c r="L272" s="462"/>
      <c r="X272" s="469"/>
      <c r="AK272" s="469"/>
      <c r="AL272" s="470"/>
      <c r="AM272" s="469"/>
    </row>
    <row r="273" spans="4:44" s="439" customFormat="1">
      <c r="E273" s="468"/>
      <c r="L273" s="462"/>
      <c r="X273" s="469"/>
      <c r="AK273" s="469"/>
      <c r="AL273" s="470"/>
      <c r="AM273" s="469"/>
    </row>
    <row r="274" spans="4:44" s="439" customFormat="1">
      <c r="K274" s="466"/>
      <c r="L274" s="462"/>
      <c r="M274" s="462"/>
      <c r="N274" s="462"/>
      <c r="O274" s="462"/>
      <c r="P274" s="462"/>
      <c r="Q274" s="462"/>
      <c r="R274" s="462"/>
      <c r="S274" s="462"/>
      <c r="T274" s="462"/>
      <c r="U274" s="462"/>
      <c r="V274" s="462"/>
      <c r="W274" s="462"/>
      <c r="X274" s="462"/>
      <c r="Y274" s="463"/>
      <c r="Z274" s="462"/>
      <c r="AA274" s="462"/>
      <c r="AB274" s="462"/>
      <c r="AC274" s="462"/>
      <c r="AD274" s="462"/>
      <c r="AE274" s="462"/>
      <c r="AF274" s="462"/>
      <c r="AG274" s="462"/>
      <c r="AH274" s="462"/>
      <c r="AI274" s="462"/>
      <c r="AJ274" s="462"/>
      <c r="AK274" s="462"/>
      <c r="AL274" s="462"/>
      <c r="AM274" s="462"/>
      <c r="AN274" s="462"/>
      <c r="AO274" s="462"/>
      <c r="AP274" s="462"/>
      <c r="AQ274" s="462"/>
      <c r="AR274" s="476"/>
    </row>
    <row r="275" spans="4:44" s="439" customFormat="1">
      <c r="D275" s="464"/>
      <c r="E275" s="465"/>
      <c r="J275" s="466"/>
      <c r="AL275" s="467"/>
      <c r="AR275" s="476"/>
    </row>
    <row r="276" spans="4:44" s="439" customFormat="1">
      <c r="E276" s="466"/>
      <c r="X276" s="469"/>
      <c r="AK276" s="477"/>
      <c r="AL276" s="467"/>
      <c r="AM276" s="469"/>
      <c r="AR276" s="476"/>
    </row>
    <row r="277" spans="4:44" s="439" customFormat="1" ht="17.25" customHeight="1">
      <c r="K277" s="468"/>
      <c r="L277" s="462"/>
      <c r="M277" s="462"/>
      <c r="N277" s="570"/>
      <c r="O277" s="570"/>
      <c r="P277" s="570"/>
      <c r="Q277" s="570"/>
      <c r="R277" s="570"/>
      <c r="S277" s="570"/>
      <c r="T277" s="570"/>
      <c r="U277" s="570"/>
      <c r="V277" s="570"/>
      <c r="W277" s="570"/>
      <c r="X277" s="462"/>
      <c r="Y277" s="463"/>
      <c r="Z277" s="462"/>
      <c r="AA277" s="462"/>
      <c r="AB277" s="462"/>
      <c r="AC277" s="462"/>
      <c r="AD277" s="462"/>
      <c r="AE277" s="462"/>
      <c r="AF277" s="462"/>
      <c r="AG277" s="462"/>
      <c r="AH277" s="462"/>
      <c r="AI277" s="462"/>
      <c r="AJ277" s="462"/>
      <c r="AK277" s="462"/>
      <c r="AL277" s="462"/>
      <c r="AM277" s="462"/>
    </row>
    <row r="278" spans="4:44" s="439" customFormat="1">
      <c r="D278" s="464"/>
      <c r="E278" s="465"/>
      <c r="J278" s="478"/>
      <c r="L278" s="462"/>
      <c r="AL278" s="467"/>
    </row>
    <row r="279" spans="4:44" s="439" customFormat="1">
      <c r="E279" s="468"/>
      <c r="L279" s="462"/>
      <c r="X279" s="469"/>
      <c r="AK279" s="469"/>
      <c r="AL279" s="471"/>
      <c r="AM279" s="469"/>
    </row>
    <row r="280" spans="4:44" s="439" customFormat="1">
      <c r="K280" s="466"/>
      <c r="L280" s="462"/>
      <c r="M280" s="462"/>
      <c r="N280" s="462"/>
      <c r="O280" s="462"/>
      <c r="P280" s="462"/>
      <c r="Q280" s="462"/>
      <c r="R280" s="462"/>
      <c r="S280" s="462"/>
      <c r="T280" s="462"/>
      <c r="U280" s="462"/>
      <c r="V280" s="462"/>
      <c r="W280" s="462"/>
      <c r="X280" s="462"/>
      <c r="Y280" s="463"/>
      <c r="Z280" s="462"/>
      <c r="AA280" s="462"/>
      <c r="AB280" s="462"/>
      <c r="AC280" s="462"/>
      <c r="AD280" s="462"/>
      <c r="AE280" s="462"/>
      <c r="AF280" s="462"/>
      <c r="AG280" s="462"/>
      <c r="AH280" s="462"/>
      <c r="AI280" s="462"/>
      <c r="AJ280" s="462"/>
      <c r="AK280" s="462"/>
      <c r="AL280" s="462"/>
      <c r="AM280" s="462"/>
      <c r="AN280" s="462"/>
      <c r="AO280" s="462"/>
      <c r="AP280" s="462"/>
      <c r="AQ280" s="462"/>
      <c r="AR280" s="476"/>
    </row>
    <row r="281" spans="4:44" s="439" customFormat="1">
      <c r="D281" s="464"/>
      <c r="E281" s="465"/>
      <c r="J281" s="466"/>
      <c r="AL281" s="467"/>
      <c r="AR281" s="476"/>
    </row>
    <row r="282" spans="4:44" s="439" customFormat="1">
      <c r="E282" s="466"/>
      <c r="X282" s="469"/>
      <c r="AK282" s="477"/>
      <c r="AL282" s="467"/>
      <c r="AM282" s="469"/>
      <c r="AR282" s="476"/>
    </row>
    <row r="283" spans="4:44" s="439" customFormat="1">
      <c r="K283" s="466"/>
      <c r="L283" s="462"/>
      <c r="M283" s="462"/>
      <c r="N283" s="462"/>
      <c r="O283" s="462"/>
      <c r="P283" s="462"/>
      <c r="Q283" s="462"/>
      <c r="R283" s="462"/>
      <c r="S283" s="462"/>
      <c r="T283" s="462"/>
      <c r="U283" s="462"/>
      <c r="V283" s="462"/>
      <c r="W283" s="462"/>
      <c r="X283" s="462"/>
      <c r="Y283" s="463"/>
      <c r="Z283" s="462"/>
      <c r="AA283" s="462"/>
      <c r="AB283" s="462"/>
      <c r="AC283" s="462"/>
      <c r="AD283" s="462"/>
      <c r="AE283" s="462"/>
      <c r="AF283" s="462"/>
      <c r="AG283" s="462"/>
      <c r="AH283" s="462"/>
      <c r="AI283" s="462"/>
      <c r="AJ283" s="462"/>
      <c r="AK283" s="462"/>
      <c r="AL283" s="462"/>
      <c r="AM283" s="462"/>
      <c r="AN283" s="462"/>
      <c r="AO283" s="462"/>
      <c r="AP283" s="462"/>
      <c r="AQ283" s="462"/>
      <c r="AR283" s="476"/>
    </row>
    <row r="284" spans="4:44" s="439" customFormat="1">
      <c r="D284" s="464"/>
      <c r="E284" s="465"/>
      <c r="J284" s="466"/>
      <c r="AL284" s="467"/>
      <c r="AR284" s="476"/>
    </row>
    <row r="285" spans="4:44" s="439" customFormat="1">
      <c r="E285" s="466"/>
      <c r="X285" s="469"/>
      <c r="AK285" s="477"/>
      <c r="AL285" s="467"/>
      <c r="AM285" s="469"/>
      <c r="AR285" s="476"/>
    </row>
  </sheetData>
  <mergeCells count="255">
    <mergeCell ref="N3:O3"/>
    <mergeCell ref="P3:Q3"/>
    <mergeCell ref="R3:S3"/>
    <mergeCell ref="T3:U3"/>
    <mergeCell ref="V3:W3"/>
    <mergeCell ref="N7:O7"/>
    <mergeCell ref="P7:Q7"/>
    <mergeCell ref="R7:S7"/>
    <mergeCell ref="T7:U7"/>
    <mergeCell ref="V7:W7"/>
    <mergeCell ref="N8:O8"/>
    <mergeCell ref="P8:Q8"/>
    <mergeCell ref="R8:S8"/>
    <mergeCell ref="T8:U8"/>
    <mergeCell ref="V8:W8"/>
    <mergeCell ref="N17:O17"/>
    <mergeCell ref="P17:Q17"/>
    <mergeCell ref="R17:S17"/>
    <mergeCell ref="T17:U17"/>
    <mergeCell ref="V17:W17"/>
    <mergeCell ref="N20:O20"/>
    <mergeCell ref="P20:Q20"/>
    <mergeCell ref="R20:S20"/>
    <mergeCell ref="T20:U20"/>
    <mergeCell ref="V20:W20"/>
    <mergeCell ref="N23:O23"/>
    <mergeCell ref="P23:Q23"/>
    <mergeCell ref="R23:S23"/>
    <mergeCell ref="T23:U23"/>
    <mergeCell ref="V23:W23"/>
    <mergeCell ref="N29:O29"/>
    <mergeCell ref="P29:Q29"/>
    <mergeCell ref="R29:S29"/>
    <mergeCell ref="T29:U29"/>
    <mergeCell ref="V29:W29"/>
    <mergeCell ref="N32:O32"/>
    <mergeCell ref="P32:Q32"/>
    <mergeCell ref="R32:S32"/>
    <mergeCell ref="T32:U32"/>
    <mergeCell ref="V32:W32"/>
    <mergeCell ref="N35:O35"/>
    <mergeCell ref="P35:Q35"/>
    <mergeCell ref="R35:S35"/>
    <mergeCell ref="T35:U35"/>
    <mergeCell ref="V35:W35"/>
    <mergeCell ref="N54:O54"/>
    <mergeCell ref="P54:Q54"/>
    <mergeCell ref="R54:S54"/>
    <mergeCell ref="T54:U54"/>
    <mergeCell ref="V54:W54"/>
    <mergeCell ref="N62:O62"/>
    <mergeCell ref="P62:Q62"/>
    <mergeCell ref="R62:S62"/>
    <mergeCell ref="T62:U62"/>
    <mergeCell ref="V62:W62"/>
    <mergeCell ref="N68:O68"/>
    <mergeCell ref="P68:Q68"/>
    <mergeCell ref="R68:S68"/>
    <mergeCell ref="T68:U68"/>
    <mergeCell ref="V68:W68"/>
    <mergeCell ref="N75:O75"/>
    <mergeCell ref="P75:Q75"/>
    <mergeCell ref="R75:S75"/>
    <mergeCell ref="T75:U75"/>
    <mergeCell ref="V75:W75"/>
    <mergeCell ref="N85:O85"/>
    <mergeCell ref="P85:Q85"/>
    <mergeCell ref="R85:S85"/>
    <mergeCell ref="T85:U85"/>
    <mergeCell ref="V85:W85"/>
    <mergeCell ref="N96:O96"/>
    <mergeCell ref="P96:Q96"/>
    <mergeCell ref="R96:S96"/>
    <mergeCell ref="T96:U96"/>
    <mergeCell ref="V96:W96"/>
    <mergeCell ref="N99:O99"/>
    <mergeCell ref="P99:Q99"/>
    <mergeCell ref="R99:S99"/>
    <mergeCell ref="T99:U99"/>
    <mergeCell ref="V99:W99"/>
    <mergeCell ref="N111:O111"/>
    <mergeCell ref="P111:Q111"/>
    <mergeCell ref="R111:S111"/>
    <mergeCell ref="T111:U111"/>
    <mergeCell ref="V111:W111"/>
    <mergeCell ref="N117:O117"/>
    <mergeCell ref="P117:Q117"/>
    <mergeCell ref="R117:S117"/>
    <mergeCell ref="T117:U117"/>
    <mergeCell ref="V117:W117"/>
    <mergeCell ref="N123:O123"/>
    <mergeCell ref="P123:Q123"/>
    <mergeCell ref="R123:S123"/>
    <mergeCell ref="T123:U123"/>
    <mergeCell ref="V123:W123"/>
    <mergeCell ref="N129:O129"/>
    <mergeCell ref="P129:Q129"/>
    <mergeCell ref="R129:S129"/>
    <mergeCell ref="T129:U129"/>
    <mergeCell ref="V129:W129"/>
    <mergeCell ref="N133:O133"/>
    <mergeCell ref="P133:Q133"/>
    <mergeCell ref="R133:S133"/>
    <mergeCell ref="T133:U133"/>
    <mergeCell ref="V133:W133"/>
    <mergeCell ref="N138:O138"/>
    <mergeCell ref="P138:Q138"/>
    <mergeCell ref="R138:S138"/>
    <mergeCell ref="T138:U138"/>
    <mergeCell ref="V138:W138"/>
    <mergeCell ref="N143:O143"/>
    <mergeCell ref="P143:Q143"/>
    <mergeCell ref="R143:S143"/>
    <mergeCell ref="T143:U143"/>
    <mergeCell ref="V143:W143"/>
    <mergeCell ref="N148:O148"/>
    <mergeCell ref="P148:Q148"/>
    <mergeCell ref="R148:S148"/>
    <mergeCell ref="T148:U148"/>
    <mergeCell ref="V148:W148"/>
    <mergeCell ref="N153:O153"/>
    <mergeCell ref="P153:Q153"/>
    <mergeCell ref="R153:S153"/>
    <mergeCell ref="T153:U153"/>
    <mergeCell ref="V153:W153"/>
    <mergeCell ref="N157:O157"/>
    <mergeCell ref="P157:Q157"/>
    <mergeCell ref="R157:S157"/>
    <mergeCell ref="T157:U157"/>
    <mergeCell ref="V157:W157"/>
    <mergeCell ref="N163:O163"/>
    <mergeCell ref="P163:Q163"/>
    <mergeCell ref="R163:S163"/>
    <mergeCell ref="T163:U163"/>
    <mergeCell ref="V163:W163"/>
    <mergeCell ref="N167:O167"/>
    <mergeCell ref="P167:Q167"/>
    <mergeCell ref="R167:S167"/>
    <mergeCell ref="T167:U167"/>
    <mergeCell ref="V167:W167"/>
    <mergeCell ref="N172:O172"/>
    <mergeCell ref="P172:Q172"/>
    <mergeCell ref="R172:S172"/>
    <mergeCell ref="T172:U172"/>
    <mergeCell ref="V172:W172"/>
    <mergeCell ref="N177:O177"/>
    <mergeCell ref="P177:Q177"/>
    <mergeCell ref="R177:S177"/>
    <mergeCell ref="T177:U177"/>
    <mergeCell ref="V177:W177"/>
    <mergeCell ref="N181:O181"/>
    <mergeCell ref="P181:Q181"/>
    <mergeCell ref="R181:S181"/>
    <mergeCell ref="T181:U181"/>
    <mergeCell ref="V181:W181"/>
    <mergeCell ref="N186:O186"/>
    <mergeCell ref="P186:Q186"/>
    <mergeCell ref="R186:S186"/>
    <mergeCell ref="T186:U186"/>
    <mergeCell ref="V186:W186"/>
    <mergeCell ref="N190:O190"/>
    <mergeCell ref="P190:Q190"/>
    <mergeCell ref="R190:S190"/>
    <mergeCell ref="T190:U190"/>
    <mergeCell ref="V190:W190"/>
    <mergeCell ref="N194:O194"/>
    <mergeCell ref="P194:Q194"/>
    <mergeCell ref="R194:S194"/>
    <mergeCell ref="T194:U194"/>
    <mergeCell ref="V194:W194"/>
    <mergeCell ref="N200:O200"/>
    <mergeCell ref="P200:Q200"/>
    <mergeCell ref="R200:S200"/>
    <mergeCell ref="T200:U200"/>
    <mergeCell ref="V200:W200"/>
    <mergeCell ref="N205:O205"/>
    <mergeCell ref="P205:Q205"/>
    <mergeCell ref="R205:S205"/>
    <mergeCell ref="T205:U205"/>
    <mergeCell ref="V205:W205"/>
    <mergeCell ref="N208:O208"/>
    <mergeCell ref="P208:Q208"/>
    <mergeCell ref="R208:S208"/>
    <mergeCell ref="T208:U208"/>
    <mergeCell ref="V208:W208"/>
    <mergeCell ref="N211:O211"/>
    <mergeCell ref="P211:Q211"/>
    <mergeCell ref="R211:S211"/>
    <mergeCell ref="T211:U211"/>
    <mergeCell ref="V211:W211"/>
    <mergeCell ref="N215:O215"/>
    <mergeCell ref="P215:Q215"/>
    <mergeCell ref="R215:S215"/>
    <mergeCell ref="T215:U215"/>
    <mergeCell ref="V215:W215"/>
    <mergeCell ref="N218:O218"/>
    <mergeCell ref="P218:Q218"/>
    <mergeCell ref="R218:S218"/>
    <mergeCell ref="T218:U218"/>
    <mergeCell ref="V218:W218"/>
    <mergeCell ref="N224:O224"/>
    <mergeCell ref="P224:Q224"/>
    <mergeCell ref="R224:S224"/>
    <mergeCell ref="T224:U224"/>
    <mergeCell ref="V224:W224"/>
    <mergeCell ref="N230:O230"/>
    <mergeCell ref="P230:Q230"/>
    <mergeCell ref="R230:S230"/>
    <mergeCell ref="T230:U230"/>
    <mergeCell ref="V230:W230"/>
    <mergeCell ref="N236:O236"/>
    <mergeCell ref="P236:Q236"/>
    <mergeCell ref="R236:S236"/>
    <mergeCell ref="T236:U236"/>
    <mergeCell ref="V236:W236"/>
    <mergeCell ref="N242:O242"/>
    <mergeCell ref="P242:Q242"/>
    <mergeCell ref="R242:S242"/>
    <mergeCell ref="T242:U242"/>
    <mergeCell ref="V242:W242"/>
    <mergeCell ref="N249:O249"/>
    <mergeCell ref="P249:Q249"/>
    <mergeCell ref="R249:S249"/>
    <mergeCell ref="T249:U249"/>
    <mergeCell ref="V249:W249"/>
    <mergeCell ref="N256:O256"/>
    <mergeCell ref="P256:Q256"/>
    <mergeCell ref="R256:S256"/>
    <mergeCell ref="T256:U256"/>
    <mergeCell ref="V256:W256"/>
    <mergeCell ref="N259:O259"/>
    <mergeCell ref="P259:Q259"/>
    <mergeCell ref="R259:S259"/>
    <mergeCell ref="T259:U259"/>
    <mergeCell ref="V259:W259"/>
    <mergeCell ref="N262:O262"/>
    <mergeCell ref="P262:Q262"/>
    <mergeCell ref="R262:S262"/>
    <mergeCell ref="T262:U262"/>
    <mergeCell ref="V262:W262"/>
    <mergeCell ref="N277:O277"/>
    <mergeCell ref="P277:Q277"/>
    <mergeCell ref="R277:S277"/>
    <mergeCell ref="T277:U277"/>
    <mergeCell ref="V277:W277"/>
    <mergeCell ref="N265:O265"/>
    <mergeCell ref="P265:Q265"/>
    <mergeCell ref="R265:S265"/>
    <mergeCell ref="T265:U265"/>
    <mergeCell ref="V265:W265"/>
    <mergeCell ref="N270:O270"/>
    <mergeCell ref="P270:Q270"/>
    <mergeCell ref="R270:S270"/>
    <mergeCell ref="T270:U270"/>
    <mergeCell ref="V270:W2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Acta General</vt:lpstr>
      <vt:lpstr>LIQUIDACION CORTE 6</vt:lpstr>
      <vt:lpstr>PLANILLA CORTE 6</vt:lpstr>
      <vt:lpstr>LIQUIDACION INTERVENTORIA</vt:lpstr>
      <vt:lpstr>PLANILLA</vt:lpstr>
      <vt:lpstr>'Acta General'!Área_de_impresión</vt:lpstr>
      <vt:lpstr>'Acta General'!Títulos_a_imprimir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Yineth Bohorquez Pinto</dc:creator>
  <cp:lastModifiedBy>Yineth Bohorquez Pinto</cp:lastModifiedBy>
  <cp:lastPrinted>2025-03-18T20:13:12Z</cp:lastPrinted>
  <dcterms:created xsi:type="dcterms:W3CDTF">2024-11-23T21:08:24Z</dcterms:created>
  <dcterms:modified xsi:type="dcterms:W3CDTF">2025-03-18T20:14:10Z</dcterms:modified>
</cp:coreProperties>
</file>