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spino_sena_edu_co/Documents/CONTRATACION DE BIENES Y SERVICIOS 2025/SUBASTAS/DOCUMENTOS DEL PROCESO/ESTUDIO DE MERCADO LOTE 1/"/>
    </mc:Choice>
  </mc:AlternateContent>
  <xr:revisionPtr revIDLastSave="0" documentId="8_{ADD3CA5F-26F9-49AB-A900-7A5E9BA5973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STUDIO DE MERCADO" sheetId="3" r:id="rId1"/>
  </sheets>
  <definedNames>
    <definedName name="_xlnm._FilterDatabase" localSheetId="0" hidden="1">'ESTUDIO DE MERCADO'!$N$1:$N$83</definedName>
    <definedName name="_xlnm.Print_Area" localSheetId="0">'ESTUDIO DE MERCADO'!$A$1:$R$83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1" i="3" l="1"/>
  <c r="J14" i="3" l="1"/>
  <c r="J11" i="3" l="1"/>
  <c r="J12" i="3"/>
  <c r="J13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L71" i="3" l="1"/>
  <c r="L68" i="3"/>
  <c r="L60" i="3"/>
  <c r="L52" i="3"/>
  <c r="L44" i="3"/>
  <c r="L34" i="3"/>
  <c r="L28" i="3"/>
  <c r="K80" i="3"/>
  <c r="L78" i="3"/>
  <c r="L62" i="3"/>
  <c r="L61" i="3"/>
  <c r="L53" i="3"/>
  <c r="L45" i="3"/>
  <c r="L30" i="3"/>
  <c r="L29" i="3"/>
  <c r="L22" i="3"/>
  <c r="L21" i="3"/>
  <c r="L79" i="3"/>
  <c r="L77" i="3"/>
  <c r="L70" i="3"/>
  <c r="L63" i="3"/>
  <c r="L55" i="3"/>
  <c r="L54" i="3"/>
  <c r="L36" i="3"/>
  <c r="L31" i="3"/>
  <c r="L23" i="3"/>
  <c r="L20" i="3"/>
  <c r="L15" i="3"/>
  <c r="I14" i="3"/>
  <c r="L11" i="3"/>
  <c r="L47" i="3"/>
  <c r="L69" i="3" l="1"/>
  <c r="L39" i="3"/>
  <c r="L46" i="3"/>
  <c r="L38" i="3"/>
  <c r="L13" i="3"/>
  <c r="L35" i="3"/>
  <c r="L59" i="3"/>
  <c r="L76" i="3"/>
  <c r="L17" i="3"/>
  <c r="L25" i="3"/>
  <c r="L33" i="3"/>
  <c r="L41" i="3"/>
  <c r="L49" i="3"/>
  <c r="L57" i="3"/>
  <c r="L65" i="3"/>
  <c r="L73" i="3"/>
  <c r="L58" i="3"/>
  <c r="L26" i="3"/>
  <c r="L66" i="3"/>
  <c r="L50" i="3"/>
  <c r="L42" i="3"/>
  <c r="L19" i="3"/>
  <c r="L27" i="3"/>
  <c r="L51" i="3"/>
  <c r="L67" i="3"/>
  <c r="L75" i="3"/>
  <c r="L14" i="3"/>
  <c r="L12" i="3"/>
  <c r="L18" i="3"/>
  <c r="L74" i="3"/>
  <c r="L37" i="3"/>
  <c r="L43" i="3"/>
  <c r="L16" i="3"/>
  <c r="L24" i="3"/>
  <c r="L32" i="3"/>
  <c r="L40" i="3"/>
  <c r="L48" i="3"/>
  <c r="L56" i="3"/>
  <c r="L64" i="3"/>
  <c r="L72" i="3"/>
  <c r="L80" i="3"/>
  <c r="L81" i="3" l="1"/>
  <c r="I80" i="3"/>
  <c r="G80" i="3"/>
  <c r="K79" i="3"/>
  <c r="I79" i="3"/>
  <c r="G79" i="3"/>
  <c r="K78" i="3"/>
  <c r="I78" i="3"/>
  <c r="G78" i="3"/>
  <c r="K77" i="3"/>
  <c r="I77" i="3"/>
  <c r="G77" i="3"/>
  <c r="K76" i="3"/>
  <c r="I76" i="3"/>
  <c r="G76" i="3"/>
  <c r="K75" i="3"/>
  <c r="I75" i="3"/>
  <c r="G75" i="3"/>
  <c r="K74" i="3"/>
  <c r="I74" i="3"/>
  <c r="G74" i="3"/>
  <c r="K73" i="3"/>
  <c r="I73" i="3"/>
  <c r="G73" i="3"/>
  <c r="K72" i="3"/>
  <c r="I72" i="3"/>
  <c r="G72" i="3"/>
  <c r="K71" i="3"/>
  <c r="I71" i="3"/>
  <c r="G71" i="3"/>
  <c r="K70" i="3"/>
  <c r="I70" i="3"/>
  <c r="G70" i="3"/>
  <c r="K69" i="3"/>
  <c r="I69" i="3"/>
  <c r="G69" i="3"/>
  <c r="K68" i="3"/>
  <c r="I68" i="3"/>
  <c r="G68" i="3"/>
  <c r="K67" i="3"/>
  <c r="I67" i="3"/>
  <c r="G67" i="3"/>
  <c r="K66" i="3"/>
  <c r="I66" i="3"/>
  <c r="G66" i="3"/>
  <c r="K65" i="3"/>
  <c r="I65" i="3"/>
  <c r="G65" i="3"/>
  <c r="K64" i="3"/>
  <c r="I64" i="3"/>
  <c r="G64" i="3"/>
  <c r="K63" i="3"/>
  <c r="I63" i="3"/>
  <c r="G63" i="3"/>
  <c r="K62" i="3"/>
  <c r="I62" i="3"/>
  <c r="G62" i="3"/>
  <c r="K61" i="3"/>
  <c r="I61" i="3"/>
  <c r="G61" i="3"/>
  <c r="K60" i="3"/>
  <c r="I60" i="3"/>
  <c r="G60" i="3"/>
  <c r="K59" i="3"/>
  <c r="I59" i="3"/>
  <c r="G59" i="3"/>
  <c r="K58" i="3"/>
  <c r="I58" i="3"/>
  <c r="G58" i="3"/>
  <c r="K57" i="3"/>
  <c r="I57" i="3"/>
  <c r="G57" i="3"/>
  <c r="K56" i="3"/>
  <c r="I56" i="3"/>
  <c r="G56" i="3"/>
  <c r="K55" i="3"/>
  <c r="I55" i="3"/>
  <c r="G55" i="3"/>
  <c r="K54" i="3"/>
  <c r="I54" i="3"/>
  <c r="G54" i="3"/>
  <c r="K53" i="3"/>
  <c r="I53" i="3"/>
  <c r="G53" i="3"/>
  <c r="K52" i="3"/>
  <c r="I52" i="3"/>
  <c r="G52" i="3"/>
  <c r="K51" i="3"/>
  <c r="I51" i="3"/>
  <c r="G51" i="3"/>
  <c r="K50" i="3"/>
  <c r="I50" i="3"/>
  <c r="G50" i="3"/>
  <c r="K49" i="3"/>
  <c r="I49" i="3"/>
  <c r="G49" i="3"/>
  <c r="K48" i="3"/>
  <c r="I48" i="3"/>
  <c r="G48" i="3"/>
  <c r="K47" i="3"/>
  <c r="I47" i="3"/>
  <c r="G47" i="3"/>
  <c r="K46" i="3"/>
  <c r="I46" i="3"/>
  <c r="G46" i="3"/>
  <c r="K45" i="3"/>
  <c r="I45" i="3"/>
  <c r="G45" i="3"/>
  <c r="K44" i="3"/>
  <c r="I44" i="3"/>
  <c r="G44" i="3"/>
  <c r="K43" i="3"/>
  <c r="I43" i="3"/>
  <c r="G43" i="3"/>
  <c r="K42" i="3"/>
  <c r="I42" i="3"/>
  <c r="G42" i="3"/>
  <c r="K41" i="3"/>
  <c r="I41" i="3"/>
  <c r="G41" i="3"/>
  <c r="K40" i="3"/>
  <c r="I40" i="3"/>
  <c r="G40" i="3"/>
  <c r="K39" i="3"/>
  <c r="I39" i="3"/>
  <c r="G39" i="3"/>
  <c r="K38" i="3"/>
  <c r="I38" i="3"/>
  <c r="G38" i="3"/>
  <c r="K37" i="3"/>
  <c r="I37" i="3"/>
  <c r="G37" i="3"/>
  <c r="K36" i="3"/>
  <c r="I36" i="3"/>
  <c r="G36" i="3"/>
  <c r="K35" i="3"/>
  <c r="I35" i="3"/>
  <c r="G35" i="3"/>
  <c r="K34" i="3"/>
  <c r="I34" i="3"/>
  <c r="G34" i="3"/>
  <c r="K33" i="3"/>
  <c r="I33" i="3"/>
  <c r="G33" i="3"/>
  <c r="K32" i="3"/>
  <c r="I32" i="3"/>
  <c r="G32" i="3"/>
  <c r="K31" i="3"/>
  <c r="I31" i="3"/>
  <c r="G31" i="3"/>
  <c r="K30" i="3"/>
  <c r="I30" i="3"/>
  <c r="G30" i="3"/>
  <c r="K29" i="3"/>
  <c r="I29" i="3"/>
  <c r="G29" i="3"/>
  <c r="K28" i="3"/>
  <c r="I28" i="3"/>
  <c r="G28" i="3"/>
  <c r="K27" i="3"/>
  <c r="I27" i="3"/>
  <c r="G27" i="3"/>
  <c r="K26" i="3"/>
  <c r="I26" i="3"/>
  <c r="G26" i="3"/>
  <c r="M26" i="3" l="1"/>
  <c r="M34" i="3"/>
  <c r="M42" i="3"/>
  <c r="M58" i="3"/>
  <c r="M66" i="3"/>
  <c r="M74" i="3"/>
  <c r="M50" i="3"/>
  <c r="M28" i="3"/>
  <c r="M36" i="3"/>
  <c r="M44" i="3"/>
  <c r="M52" i="3"/>
  <c r="M60" i="3"/>
  <c r="M68" i="3"/>
  <c r="M76" i="3"/>
  <c r="M32" i="3"/>
  <c r="M40" i="3"/>
  <c r="M48" i="3"/>
  <c r="M56" i="3"/>
  <c r="M64" i="3"/>
  <c r="M72" i="3"/>
  <c r="M33" i="3"/>
  <c r="M41" i="3"/>
  <c r="M49" i="3"/>
  <c r="M57" i="3"/>
  <c r="M65" i="3"/>
  <c r="M73" i="3"/>
  <c r="M31" i="3"/>
  <c r="M39" i="3"/>
  <c r="M47" i="3"/>
  <c r="M55" i="3"/>
  <c r="M63" i="3"/>
  <c r="M71" i="3"/>
  <c r="M79" i="3"/>
  <c r="M29" i="3"/>
  <c r="M37" i="3"/>
  <c r="M45" i="3"/>
  <c r="M53" i="3"/>
  <c r="M61" i="3"/>
  <c r="M69" i="3"/>
  <c r="M77" i="3"/>
  <c r="M27" i="3"/>
  <c r="M35" i="3"/>
  <c r="M43" i="3"/>
  <c r="M51" i="3"/>
  <c r="M59" i="3"/>
  <c r="M67" i="3"/>
  <c r="M75" i="3"/>
  <c r="M80" i="3"/>
  <c r="M30" i="3"/>
  <c r="M38" i="3"/>
  <c r="M46" i="3"/>
  <c r="M54" i="3"/>
  <c r="M62" i="3"/>
  <c r="M70" i="3"/>
  <c r="M78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I24" i="3"/>
  <c r="G24" i="3"/>
  <c r="I23" i="3"/>
  <c r="G23" i="3"/>
  <c r="I22" i="3"/>
  <c r="G22" i="3"/>
  <c r="I21" i="3"/>
  <c r="G21" i="3"/>
  <c r="I20" i="3"/>
  <c r="G20" i="3"/>
  <c r="I19" i="3"/>
  <c r="G19" i="3"/>
  <c r="I18" i="3"/>
  <c r="G18" i="3"/>
  <c r="I17" i="3"/>
  <c r="G17" i="3"/>
  <c r="I16" i="3"/>
  <c r="G16" i="3"/>
  <c r="I15" i="3"/>
  <c r="G15" i="3"/>
  <c r="G14" i="3"/>
  <c r="M16" i="3" l="1"/>
  <c r="M15" i="3"/>
  <c r="M23" i="3"/>
  <c r="M17" i="3"/>
  <c r="M24" i="3"/>
  <c r="M20" i="3"/>
  <c r="M14" i="3"/>
  <c r="M18" i="3"/>
  <c r="M22" i="3"/>
  <c r="M19" i="3"/>
  <c r="M21" i="3"/>
  <c r="K81" i="3"/>
  <c r="G11" i="3"/>
  <c r="I12" i="3"/>
  <c r="I13" i="3"/>
  <c r="I25" i="3"/>
  <c r="I11" i="3"/>
  <c r="G13" i="3"/>
  <c r="G25" i="3"/>
  <c r="M25" i="3" l="1"/>
  <c r="M13" i="3"/>
  <c r="M11" i="3"/>
  <c r="I81" i="3"/>
  <c r="G12" i="3"/>
  <c r="G81" i="3" s="1"/>
  <c r="M12" i="3" l="1"/>
  <c r="M82" i="3" l="1"/>
  <c r="O83" i="3" l="1"/>
  <c r="P83" i="3" s="1"/>
</calcChain>
</file>

<file path=xl/sharedStrings.xml><?xml version="1.0" encoding="utf-8"?>
<sst xmlns="http://schemas.openxmlformats.org/spreadsheetml/2006/main" count="170" uniqueCount="104">
  <si>
    <t xml:space="preserve">SERVICIO NACIONAL DE APRENDIZAJE
CENTRO DE GESTIÓN TECNOLÓGICA DE SERVICIOS- CGTS    </t>
  </si>
  <si>
    <t>ITEM</t>
  </si>
  <si>
    <t>DESCRIPCIÓN</t>
  </si>
  <si>
    <t>CANTIDAD</t>
  </si>
  <si>
    <t>UNIDAD DE MEDIDA</t>
  </si>
  <si>
    <t>COTIZACIÓN No. 1</t>
  </si>
  <si>
    <t>COTIZACIÓN No. 2</t>
  </si>
  <si>
    <t>PROMEDIO</t>
  </si>
  <si>
    <t>TOTAL</t>
  </si>
  <si>
    <t xml:space="preserve"> VR UNI.  INCLUIDO IMPUESTOS </t>
  </si>
  <si>
    <t xml:space="preserve"> VR UNI.  INCLUIDO IMPUESTOS</t>
  </si>
  <si>
    <t xml:space="preserve">VALOR TOTAL </t>
  </si>
  <si>
    <t>Presupuesto asignado</t>
  </si>
  <si>
    <t>Promedio estudio de mercado</t>
  </si>
  <si>
    <t>Saldo a disminuir</t>
  </si>
  <si>
    <t>COTIZACIÓN No. 3</t>
  </si>
  <si>
    <t>TOTAL LOTE 1</t>
  </si>
  <si>
    <t>COTIZACION 1: PRECIOS DEL MERCADO</t>
  </si>
  <si>
    <t>COTIZACION 2: B&amp;M SAS GRUPO EMPRESARIAL</t>
  </si>
  <si>
    <t>COTIZACION 3: GRUPO EMPRESARIAL SUGA</t>
  </si>
  <si>
    <t>ESTUDIO DE MERCADO AJUSTADO PRECIOS HISTORICOS  Y  COTIZACIÓN 2025
(DOCUMENTO DE APOYO)</t>
  </si>
  <si>
    <t>OBJETO:   SUMINISTRO DE MATERIALES DE FORMACIÓN PARA LOS DIFERENTES PROGRAMAS DE FORMACIÓN QUE IMPARTE EL CENTRO DE GESTIÓN TECNOLOGICA DE SERVICIOS SENA - CGTS, VIGENCIA 2025.</t>
  </si>
  <si>
    <t>Unidad</t>
  </si>
  <si>
    <t>Litro</t>
  </si>
  <si>
    <t>PIÑA MADURA ORO MIEL</t>
  </si>
  <si>
    <t>Kilo</t>
  </si>
  <si>
    <t>PAPAYAS MADURA</t>
  </si>
  <si>
    <t>LULO MADURO</t>
  </si>
  <si>
    <t xml:space="preserve">MANGO PINTON </t>
  </si>
  <si>
    <t>MANZANA ROJA</t>
  </si>
  <si>
    <t>SANDIA</t>
  </si>
  <si>
    <t>COLOMBIANA  MEGA X3 LT</t>
  </si>
  <si>
    <t xml:space="preserve">BANANOS </t>
  </si>
  <si>
    <t>LECHE CONDENSADA</t>
  </si>
  <si>
    <t>AZUCAR BLANCA</t>
  </si>
  <si>
    <t>Libra</t>
  </si>
  <si>
    <t>AZUCAR MORENA</t>
  </si>
  <si>
    <t xml:space="preserve">MORA FRESCA </t>
  </si>
  <si>
    <t>GUANABANA MADURA</t>
  </si>
  <si>
    <t xml:space="preserve">NARANJAS </t>
  </si>
  <si>
    <t>MAIZ PARA MAZAMORRA</t>
  </si>
  <si>
    <t xml:space="preserve">PANELA </t>
  </si>
  <si>
    <t xml:space="preserve">HOJAS DE NARANJO AGRIO </t>
  </si>
  <si>
    <t>CANELA EN ASTILLA PAQUETE X 11 GR</t>
  </si>
  <si>
    <t>Paquete</t>
  </si>
  <si>
    <t>CLAVOS PAQUETE X 9 GR</t>
  </si>
  <si>
    <t>ZANAHORIA</t>
  </si>
  <si>
    <t>ARROZ BLANCO PREMIUN</t>
  </si>
  <si>
    <t>CHORIZO PEQUEÑO PAQUETE X 20 UNIDADES</t>
  </si>
  <si>
    <t>TOCINO BARRIGUERO</t>
  </si>
  <si>
    <t xml:space="preserve">COLOMBINA DE POLLO </t>
  </si>
  <si>
    <t xml:space="preserve">Unidad  </t>
  </si>
  <si>
    <t>HOJA DE PLATANO PAQUETE X300 GR</t>
  </si>
  <si>
    <t>PAQUETE</t>
  </si>
  <si>
    <t xml:space="preserve">CEBOLLA LARGA CON RAMA </t>
  </si>
  <si>
    <t>kilo</t>
  </si>
  <si>
    <t>TOMATE CHONTO MADURO</t>
  </si>
  <si>
    <t>CABEZA DE AJO</t>
  </si>
  <si>
    <t xml:space="preserve">HUEVOS </t>
  </si>
  <si>
    <t>panal AA</t>
  </si>
  <si>
    <t>HARINA DE MAIZ</t>
  </si>
  <si>
    <t xml:space="preserve">MANTEQUILLA COLANTA X 250 GR </t>
  </si>
  <si>
    <t>TOMILLO FRESCO PAQUETE X 50 GR</t>
  </si>
  <si>
    <t xml:space="preserve">Paquete </t>
  </si>
  <si>
    <t>LAUREL PAQUETE X 50 GR</t>
  </si>
  <si>
    <t>PAPRIKA PAQUETE X 50 GR</t>
  </si>
  <si>
    <t>ACHIOTE PAQUETE X 50 GR</t>
  </si>
  <si>
    <t>COMINO PAQUETE X 50 GR</t>
  </si>
  <si>
    <t xml:space="preserve">LECHE ENTERA </t>
  </si>
  <si>
    <t>SAL</t>
  </si>
  <si>
    <t>ACEITE VEGETAL</t>
  </si>
  <si>
    <t xml:space="preserve">PIMIENTA MOLIDA PAQUETE X 50GR </t>
  </si>
  <si>
    <t>CEBOLLA CABEZONA BLANCA</t>
  </si>
  <si>
    <t>ARROZ PARVOLIZADO</t>
  </si>
  <si>
    <t xml:space="preserve">CHORIZO SANTARROSANO PAQUETE X 500 GR </t>
  </si>
  <si>
    <t xml:space="preserve">PECHUGA DE POLLO </t>
  </si>
  <si>
    <t>BONDIOLA DE CERDO</t>
  </si>
  <si>
    <t>TOCINO FRESCO</t>
  </si>
  <si>
    <t>CEBOLLA CABEZONA</t>
  </si>
  <si>
    <t>PIMIENTA MOLIDA PAQUETE X 50 GR</t>
  </si>
  <si>
    <t>CABEZAS DE AJO X100GR</t>
  </si>
  <si>
    <t>Gramo</t>
  </si>
  <si>
    <t>ARVERJA DESGRANADA</t>
  </si>
  <si>
    <t>PIMENTON ROJO GRANDE</t>
  </si>
  <si>
    <t>PIMENTON VERDE GRANDE</t>
  </si>
  <si>
    <t>CILANTRO FRESCO PAQUETE 100 GRAMOS</t>
  </si>
  <si>
    <t>PLATANO VERDE GRANDE</t>
  </si>
  <si>
    <t>PLATANO MADURO GRANDE</t>
  </si>
  <si>
    <t>PLATANO PINTON GRANDE</t>
  </si>
  <si>
    <t>PEREJIL FRESCO PAQUETE X 50 GR</t>
  </si>
  <si>
    <t>SALSA DE AJI X 100 GR</t>
  </si>
  <si>
    <t>VINAGRE DE FRUTAS</t>
  </si>
  <si>
    <t>PAPA PASTUSA</t>
  </si>
  <si>
    <t>PAPA PARDA</t>
  </si>
  <si>
    <t>PAPA CRIOLLA</t>
  </si>
  <si>
    <t>PAPA SABANERA</t>
  </si>
  <si>
    <t>GUASCAS FRESCAS PAQUETE X 50 GR</t>
  </si>
  <si>
    <t>MAZORCA BOGOTANA</t>
  </si>
  <si>
    <t>CEBOLLA PUERRO</t>
  </si>
  <si>
    <t>CREMA DE LECHE 500 GRAMOS</t>
  </si>
  <si>
    <t>ALCAPARRAS</t>
  </si>
  <si>
    <t>AGUACATES MADUROS GRANDES</t>
  </si>
  <si>
    <t>CAJUADA QUESO</t>
  </si>
  <si>
    <t>ECONOMIAS POPULARES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</si>
</sst>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[$$-240A]\ * #,##0_);_([$$-240A]\ * \(#,##0\);_([$$-240A]\ * &quot;-&quot;??_);_(@_)"/>
    <numFmt numFmtId="165" formatCode="_-&quot;$&quot;\ * #,##0_-;\-&quot;$&quot;\ * #,##0_-;_-&quot;$&quot;\ * &quot;-&quot;??_-;_-@"/>
    <numFmt numFmtId="166" formatCode="_-&quot;$&quot;\ * #,##0_-;\-&quot;$&quot;\ * #,##0_-;_-&quot;$&quot;\ * &quot;-&quot;??_-;_-@_-"/>
    <numFmt numFmtId="167" formatCode="#,##0.00\ \€"/>
    <numFmt numFmtId="168" formatCode="_-[$$-2C0A]\ * #,##0_-;\-[$$-2C0A]\ * #,##0_-;_-[$$-2C0A]\ * &quot;-&quot;??_-;_-@_-"/>
  </numFmts>
  <fonts count="14" x14ac:knownFonts="1"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b/>
      <sz val="10"/>
      <color theme="0"/>
      <name val="Arial"/>
      <family val="2"/>
    </font>
    <font>
      <sz val="10"/>
      <name val="Arial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6">
    <xf numFmtId="0" fontId="0" fillId="0" borderId="0"/>
    <xf numFmtId="44" fontId="5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9" fillId="5" borderId="1" applyNumberFormat="0" applyProtection="0">
      <alignment horizontal="left" vertical="center"/>
    </xf>
    <xf numFmtId="0" fontId="8" fillId="6" borderId="0" applyNumberFormat="0" applyBorder="0" applyProtection="0">
      <alignment horizontal="center" vertical="center"/>
    </xf>
    <xf numFmtId="0" fontId="8" fillId="7" borderId="0" applyNumberFormat="0" applyBorder="0" applyProtection="0">
      <alignment horizontal="center" vertical="center"/>
    </xf>
    <xf numFmtId="0" fontId="8" fillId="5" borderId="0" applyNumberFormat="0" applyBorder="0" applyProtection="0">
      <alignment horizontal="center" vertical="center" wrapText="1"/>
    </xf>
    <xf numFmtId="0" fontId="8" fillId="5" borderId="0" applyNumberFormat="0" applyBorder="0" applyProtection="0">
      <alignment horizontal="right" vertical="center" wrapText="1"/>
    </xf>
    <xf numFmtId="0" fontId="8" fillId="8" borderId="0" applyNumberFormat="0" applyBorder="0" applyProtection="0">
      <alignment horizontal="center" vertical="center" wrapText="1"/>
    </xf>
    <xf numFmtId="0" fontId="7" fillId="8" borderId="0" applyNumberFormat="0" applyBorder="0" applyProtection="0">
      <alignment horizontal="right" vertical="center" wrapText="1"/>
    </xf>
    <xf numFmtId="49" fontId="7" fillId="0" borderId="0" applyFill="0" applyBorder="0" applyProtection="0">
      <alignment horizontal="left" vertical="center"/>
    </xf>
    <xf numFmtId="0" fontId="8" fillId="0" borderId="0" applyNumberFormat="0" applyFill="0" applyBorder="0" applyProtection="0">
      <alignment horizontal="left" vertical="center"/>
    </xf>
    <xf numFmtId="0" fontId="8" fillId="0" borderId="0" applyNumberFormat="0" applyFill="0" applyBorder="0" applyProtection="0">
      <alignment horizontal="right" vertical="center"/>
    </xf>
    <xf numFmtId="167" fontId="7" fillId="0" borderId="0" applyFill="0" applyBorder="0" applyProtection="0">
      <alignment horizontal="right" vertical="center"/>
    </xf>
    <xf numFmtId="14" fontId="7" fillId="0" borderId="0" applyFill="0" applyBorder="0" applyProtection="0">
      <alignment horizontal="right" vertical="center"/>
    </xf>
    <xf numFmtId="22" fontId="7" fillId="0" borderId="0" applyFill="0" applyBorder="0" applyProtection="0">
      <alignment horizontal="right" vertical="center"/>
    </xf>
    <xf numFmtId="3" fontId="7" fillId="0" borderId="0" applyFill="0" applyBorder="0" applyProtection="0">
      <alignment horizontal="right" vertical="center"/>
    </xf>
    <xf numFmtId="4" fontId="7" fillId="0" borderId="0" applyFill="0" applyBorder="0" applyProtection="0">
      <alignment horizontal="right" vertical="center"/>
    </xf>
    <xf numFmtId="0" fontId="7" fillId="0" borderId="1" applyNumberFormat="0" applyFill="0" applyProtection="0">
      <alignment horizontal="left" vertical="center"/>
    </xf>
    <xf numFmtId="167" fontId="7" fillId="0" borderId="1" applyFill="0" applyProtection="0">
      <alignment horizontal="right" vertical="center"/>
    </xf>
    <xf numFmtId="3" fontId="7" fillId="0" borderId="1" applyFill="0" applyProtection="0">
      <alignment horizontal="right" vertical="center"/>
    </xf>
    <xf numFmtId="4" fontId="7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1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0" fontId="4" fillId="0" borderId="0" xfId="0" applyFont="1"/>
    <xf numFmtId="165" fontId="0" fillId="0" borderId="0" xfId="0" applyNumberFormat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166" fontId="0" fillId="0" borderId="1" xfId="1" applyNumberFormat="1" applyFont="1" applyFill="1" applyBorder="1" applyAlignment="1">
      <alignment vertical="center"/>
    </xf>
    <xf numFmtId="165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wrapText="1"/>
    </xf>
    <xf numFmtId="166" fontId="0" fillId="0" borderId="0" xfId="1" applyNumberFormat="1" applyFont="1" applyBorder="1" applyAlignment="1">
      <alignment vertical="center"/>
    </xf>
    <xf numFmtId="166" fontId="4" fillId="0" borderId="0" xfId="0" applyNumberFormat="1" applyFont="1"/>
    <xf numFmtId="164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165" fontId="0" fillId="0" borderId="1" xfId="0" applyNumberFormat="1" applyBorder="1" applyAlignment="1">
      <alignment horizontal="right" vertical="center"/>
    </xf>
    <xf numFmtId="166" fontId="0" fillId="0" borderId="0" xfId="0" applyNumberFormat="1"/>
    <xf numFmtId="166" fontId="0" fillId="0" borderId="0" xfId="1" applyNumberFormat="1" applyFont="1" applyBorder="1" applyAlignment="1"/>
    <xf numFmtId="0" fontId="6" fillId="9" borderId="1" xfId="2" applyFill="1" applyBorder="1" applyAlignment="1">
      <alignment horizontal="center" vertical="center" wrapText="1"/>
    </xf>
    <xf numFmtId="168" fontId="6" fillId="0" borderId="5" xfId="29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6" fillId="0" borderId="1" xfId="2" applyBorder="1" applyAlignment="1">
      <alignment horizontal="center" vertical="center"/>
    </xf>
    <xf numFmtId="0" fontId="6" fillId="0" borderId="5" xfId="2" applyBorder="1" applyAlignment="1">
      <alignment vertical="center"/>
    </xf>
    <xf numFmtId="0" fontId="6" fillId="9" borderId="5" xfId="34" applyFill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/>
    </xf>
    <xf numFmtId="165" fontId="10" fillId="0" borderId="5" xfId="2" applyNumberFormat="1" applyFont="1" applyBorder="1" applyAlignment="1">
      <alignment vertical="center"/>
    </xf>
    <xf numFmtId="168" fontId="11" fillId="0" borderId="5" xfId="29" applyNumberFormat="1" applyFont="1" applyFill="1" applyBorder="1" applyAlignment="1">
      <alignment horizontal="center" vertical="center" wrapText="1"/>
    </xf>
    <xf numFmtId="165" fontId="2" fillId="0" borderId="5" xfId="2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165" fontId="10" fillId="0" borderId="1" xfId="0" applyNumberFormat="1" applyFont="1" applyBorder="1" applyAlignment="1">
      <alignment vertical="center"/>
    </xf>
    <xf numFmtId="0" fontId="0" fillId="0" borderId="5" xfId="0" applyBorder="1" applyAlignment="1">
      <alignment vertical="center" wrapText="1"/>
    </xf>
    <xf numFmtId="0" fontId="6" fillId="9" borderId="5" xfId="2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9" fontId="0" fillId="0" borderId="0" xfId="35" applyFont="1" applyBorder="1" applyAlignment="1"/>
    <xf numFmtId="16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/>
    <xf numFmtId="164" fontId="2" fillId="3" borderId="1" xfId="0" applyNumberFormat="1" applyFont="1" applyFill="1" applyBorder="1" applyAlignment="1">
      <alignment horizontal="right" vertical="center"/>
    </xf>
    <xf numFmtId="3" fontId="1" fillId="0" borderId="2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36">
    <cellStyle name="BodyStyle" xfId="15" xr:uid="{363A149F-84EA-4BAE-B00C-33FB87C8F921}"/>
    <cellStyle name="BodyStyleBold" xfId="16" xr:uid="{4BE68B34-ACFD-4B4C-98FE-D6DEB0808CFE}"/>
    <cellStyle name="BodyStyleBoldRight" xfId="17" xr:uid="{289FDA0B-2464-450E-A7EF-57F6817A633F}"/>
    <cellStyle name="BodyStyleWithBorder" xfId="23" xr:uid="{6137DE95-6A35-43B5-B268-AA97BD54C3A0}"/>
    <cellStyle name="BorderThinBlack" xfId="27" xr:uid="{5991AEB2-4E14-46EC-9779-67FCC5CAB870}"/>
    <cellStyle name="Comma" xfId="6" xr:uid="{A34917EE-B7C9-4C1E-B1C6-E3FA015BF140}"/>
    <cellStyle name="Comma [0]" xfId="7" xr:uid="{E44F5999-6304-41CA-BE4D-EBFE74AE3FAE}"/>
    <cellStyle name="Comma [0] 2" xfId="31" xr:uid="{D1022B98-F7C7-4EAF-AAC3-ACC60AA756D4}"/>
    <cellStyle name="Comma 2" xfId="30" xr:uid="{7E620A0E-44C1-4B8E-B6B2-CB24B7A3A93C}"/>
    <cellStyle name="Comma 3" xfId="33" xr:uid="{898D475D-1392-44AF-B864-CE3B7B8BF79E}"/>
    <cellStyle name="Currency" xfId="4" xr:uid="{BF90C372-1378-4743-9104-541C344958E2}"/>
    <cellStyle name="Currency [0]" xfId="5" xr:uid="{30582CDC-CEE3-4BCB-A223-A145D06DB61D}"/>
    <cellStyle name="DateStyle" xfId="19" xr:uid="{01E34D7A-F7C2-487B-8546-DBC4B31AF406}"/>
    <cellStyle name="DateTimeStyle" xfId="20" xr:uid="{AE9EF98A-FEE5-40D9-89D9-B89B3E17D132}"/>
    <cellStyle name="Decimal" xfId="22" xr:uid="{FD3AEDCC-DD84-4DA3-B177-9AD5C548C8D7}"/>
    <cellStyle name="DecimalWithBorder" xfId="26" xr:uid="{94ABE2BF-E61F-417F-8C19-1F5BE24AC3E0}"/>
    <cellStyle name="EuroCurrency" xfId="18" xr:uid="{6E06EA64-2448-46E5-AC0E-D46E9EEA7F1F}"/>
    <cellStyle name="EuroCurrencyWithBorder" xfId="24" xr:uid="{4272D9BF-9AE9-41B6-8AB1-85CA26B9268C}"/>
    <cellStyle name="HeaderStyle" xfId="9" xr:uid="{45F40570-E6F0-4640-8D88-1171F9BC5D07}"/>
    <cellStyle name="HeaderSubTop" xfId="13" xr:uid="{3C6387FC-F478-4B56-8878-1A54A26DBE8F}"/>
    <cellStyle name="HeaderSubTopNoBold" xfId="14" xr:uid="{F4663C5A-09D5-4985-9225-03290D9B1F71}"/>
    <cellStyle name="HeaderTopBuyer" xfId="10" xr:uid="{393CDEF4-5050-49A8-9398-283C73A8E20E}"/>
    <cellStyle name="HeaderTopStyle" xfId="11" xr:uid="{28DC0DEC-0B75-496D-A8F4-36027E20394C}"/>
    <cellStyle name="HeaderTopStyleAlignRight" xfId="12" xr:uid="{2A23EC36-6DDA-4441-9D9B-0A8D058B1198}"/>
    <cellStyle name="MainTitle" xfId="8" xr:uid="{0A390450-D868-414A-B2E1-5586410FA03C}"/>
    <cellStyle name="Millares [0] 2" xfId="28" xr:uid="{9AA79D15-55EE-4843-989F-FCB1B86FBBC8}"/>
    <cellStyle name="Millares [0] 3" xfId="32" xr:uid="{DDD40F30-C3FF-4CD3-811F-18BD2817BC79}"/>
    <cellStyle name="Moneda" xfId="1" builtinId="4"/>
    <cellStyle name="Moneda 2" xfId="29" xr:uid="{777DFB8C-F896-4FBF-8782-4D5BB5507D13}"/>
    <cellStyle name="Normal" xfId="0" builtinId="0"/>
    <cellStyle name="Normal 2" xfId="2" xr:uid="{4D4307A6-55D6-4079-8A0F-51BB6A579DD0}"/>
    <cellStyle name="Normal 2 2" xfId="34" xr:uid="{8FB3A0BB-EC0C-4321-B7D7-827E608A696D}"/>
    <cellStyle name="Numeric" xfId="21" xr:uid="{56922335-8383-4B0A-BAB8-0BB87D2A437A}"/>
    <cellStyle name="NumericWithBorder" xfId="25" xr:uid="{F3FD36B0-8394-4C51-88DF-11D99F305EE3}"/>
    <cellStyle name="Percent" xfId="3" xr:uid="{8C6ADB54-6577-4608-B4EE-19CE515B63C0}"/>
    <cellStyle name="Porcentaje" xfId="3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952500</xdr:colOff>
      <xdr:row>1</xdr:row>
      <xdr:rowOff>66260</xdr:rowOff>
    </xdr:from>
    <xdr:to>
      <xdr:col>2</xdr:col>
      <xdr:colOff>1706217</xdr:colOff>
      <xdr:row>1</xdr:row>
      <xdr:rowOff>780393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90539BC-D1C6-FCF6-7B43-E9A499867EC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0" y="231912"/>
          <a:ext cx="753717" cy="7141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882BB-EAF9-4534-95ED-7B2DED2209C5}">
  <dimension ref="A1:P83"/>
  <sheetViews>
    <sheetView showGridLines="0" tabSelected="1" view="pageBreakPreview" zoomScaleNormal="115" zoomScaleSheetLayoutView="100" workbookViewId="0"/>
  </sheetViews>
  <sheetFormatPr baseColWidth="10" defaultColWidth="14.42578125" defaultRowHeight="15" customHeight="1" x14ac:dyDescent="0.2"/>
  <cols>
    <col min="1" max="1" width="5.85546875" customWidth="1"/>
    <col min="2" max="2" width="5.5703125" customWidth="1"/>
    <col min="3" max="3" width="43.5703125" customWidth="1"/>
    <col min="4" max="4" width="9.5703125" customWidth="1"/>
    <col min="5" max="5" width="17.85546875" customWidth="1"/>
    <col min="6" max="6" width="10.5703125" customWidth="1"/>
    <col min="7" max="7" width="12.85546875" customWidth="1"/>
    <col min="8" max="8" width="11.28515625" customWidth="1"/>
    <col min="9" max="9" width="12.42578125" customWidth="1"/>
    <col min="10" max="10" width="10.28515625" customWidth="1"/>
    <col min="11" max="11" width="13.85546875" bestFit="1" customWidth="1"/>
    <col min="12" max="12" width="13.28515625" customWidth="1"/>
    <col min="13" max="13" width="29.42578125" customWidth="1"/>
    <col min="14" max="14" width="26.7109375" customWidth="1"/>
    <col min="15" max="15" width="16.5703125" customWidth="1"/>
  </cols>
  <sheetData>
    <row r="1" spans="1:16" ht="12.75" customHeight="1" x14ac:dyDescent="0.2">
      <c r="A1" s="1"/>
      <c r="B1" s="2"/>
      <c r="C1" s="1"/>
      <c r="D1" s="2"/>
      <c r="E1" s="2"/>
      <c r="F1" s="3"/>
      <c r="G1" s="3"/>
      <c r="H1" s="3"/>
      <c r="I1" s="3"/>
      <c r="J1" s="3"/>
      <c r="K1" s="3"/>
      <c r="L1" s="1"/>
      <c r="M1" s="1"/>
    </row>
    <row r="2" spans="1:16" ht="65.25" customHeight="1" x14ac:dyDescent="0.2">
      <c r="A2" s="10"/>
      <c r="B2" s="47" t="s">
        <v>0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16" ht="37.5" customHeight="1" x14ac:dyDescent="0.2">
      <c r="A3" s="1"/>
      <c r="B3" s="47" t="s">
        <v>20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16" ht="36" customHeight="1" x14ac:dyDescent="0.2">
      <c r="A4" s="1"/>
      <c r="B4" s="48" t="s">
        <v>21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6" ht="18" customHeight="1" x14ac:dyDescent="0.2">
      <c r="A5" s="1"/>
      <c r="B5" s="48" t="s">
        <v>17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</row>
    <row r="6" spans="1:16" ht="18" customHeight="1" x14ac:dyDescent="0.2">
      <c r="A6" s="1"/>
      <c r="B6" s="48" t="s">
        <v>18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</row>
    <row r="7" spans="1:16" ht="18" customHeight="1" x14ac:dyDescent="0.2">
      <c r="A7" s="1"/>
      <c r="B7" s="48" t="s">
        <v>19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</row>
    <row r="8" spans="1:16" ht="18.75" customHeight="1" x14ac:dyDescent="0.2">
      <c r="B8" s="43" t="s">
        <v>1</v>
      </c>
      <c r="C8" s="43" t="s">
        <v>2</v>
      </c>
      <c r="D8" s="43" t="s">
        <v>3</v>
      </c>
      <c r="E8" s="43" t="s">
        <v>4</v>
      </c>
      <c r="F8" s="37" t="s">
        <v>5</v>
      </c>
      <c r="G8" s="38"/>
      <c r="H8" s="37" t="s">
        <v>6</v>
      </c>
      <c r="I8" s="38"/>
      <c r="J8" s="37" t="s">
        <v>15</v>
      </c>
      <c r="K8" s="38"/>
      <c r="L8" s="37" t="s">
        <v>7</v>
      </c>
      <c r="M8" s="38"/>
    </row>
    <row r="9" spans="1:16" ht="42" customHeight="1" x14ac:dyDescent="0.2">
      <c r="B9" s="38"/>
      <c r="C9" s="38"/>
      <c r="D9" s="38"/>
      <c r="E9" s="38"/>
      <c r="F9" s="13" t="s">
        <v>9</v>
      </c>
      <c r="G9" s="13" t="s">
        <v>8</v>
      </c>
      <c r="H9" s="13" t="s">
        <v>9</v>
      </c>
      <c r="I9" s="13" t="s">
        <v>8</v>
      </c>
      <c r="J9" s="13" t="s">
        <v>9</v>
      </c>
      <c r="K9" s="13" t="s">
        <v>8</v>
      </c>
      <c r="L9" s="13" t="s">
        <v>10</v>
      </c>
      <c r="M9" s="13" t="s">
        <v>8</v>
      </c>
    </row>
    <row r="10" spans="1:16" ht="18.75" customHeight="1" x14ac:dyDescent="0.2">
      <c r="B10" s="44" t="s">
        <v>103</v>
      </c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6"/>
    </row>
    <row r="11" spans="1:16" x14ac:dyDescent="0.2">
      <c r="A11" s="5"/>
      <c r="B11" s="14">
        <v>1</v>
      </c>
      <c r="C11" s="30" t="s">
        <v>24</v>
      </c>
      <c r="D11" s="20">
        <v>32</v>
      </c>
      <c r="E11" s="15" t="s">
        <v>25</v>
      </c>
      <c r="F11" s="21">
        <v>8500</v>
      </c>
      <c r="G11" s="17">
        <f>F11*D11</f>
        <v>272000</v>
      </c>
      <c r="H11" s="21">
        <v>6300</v>
      </c>
      <c r="I11" s="17">
        <f>H11*D11</f>
        <v>201600</v>
      </c>
      <c r="J11" s="21">
        <f>+F11*0.5</f>
        <v>4250</v>
      </c>
      <c r="K11" s="17">
        <f>J11*D11</f>
        <v>136000</v>
      </c>
      <c r="L11" s="21">
        <f>AVERAGE(F11,H11,J11)</f>
        <v>6350</v>
      </c>
      <c r="M11" s="16">
        <f>AVERAGE(G11,I11,K11)</f>
        <v>203200</v>
      </c>
      <c r="N11" s="36"/>
      <c r="O11" s="19"/>
      <c r="P11" s="18"/>
    </row>
    <row r="12" spans="1:16" x14ac:dyDescent="0.2">
      <c r="A12" s="11"/>
      <c r="B12" s="14">
        <v>2</v>
      </c>
      <c r="C12" s="30" t="s">
        <v>26</v>
      </c>
      <c r="D12" s="20">
        <v>32</v>
      </c>
      <c r="E12" s="15" t="s">
        <v>25</v>
      </c>
      <c r="F12" s="21">
        <v>5380</v>
      </c>
      <c r="G12" s="17">
        <f>F12*D12</f>
        <v>172160</v>
      </c>
      <c r="H12" s="21">
        <v>8400</v>
      </c>
      <c r="I12" s="17">
        <f t="shared" ref="I12:I25" si="0">H12*D12</f>
        <v>268800</v>
      </c>
      <c r="J12" s="21">
        <f t="shared" ref="J12:J75" si="1">+F12*0.5</f>
        <v>2690</v>
      </c>
      <c r="K12" s="17">
        <f>J12*D12</f>
        <v>86080</v>
      </c>
      <c r="L12" s="21">
        <f t="shared" ref="L12:L75" si="2">AVERAGE(F12,H12,J12)</f>
        <v>5490</v>
      </c>
      <c r="M12" s="16">
        <f t="shared" ref="M12:M75" si="3">AVERAGE(G12,I12,K12)</f>
        <v>175680</v>
      </c>
      <c r="N12" s="36"/>
    </row>
    <row r="13" spans="1:16" x14ac:dyDescent="0.2">
      <c r="A13" s="5"/>
      <c r="B13" s="14">
        <v>3</v>
      </c>
      <c r="C13" s="22" t="s">
        <v>27</v>
      </c>
      <c r="D13" s="20">
        <v>32</v>
      </c>
      <c r="E13" s="15" t="s">
        <v>25</v>
      </c>
      <c r="F13" s="21">
        <v>9500</v>
      </c>
      <c r="G13" s="17">
        <f>F13*D13</f>
        <v>304000</v>
      </c>
      <c r="H13" s="21">
        <v>12040</v>
      </c>
      <c r="I13" s="17">
        <f t="shared" si="0"/>
        <v>385280</v>
      </c>
      <c r="J13" s="21">
        <f t="shared" si="1"/>
        <v>4750</v>
      </c>
      <c r="K13" s="17">
        <f>J13*D13</f>
        <v>152000</v>
      </c>
      <c r="L13" s="21">
        <f t="shared" si="2"/>
        <v>8763.3333333333339</v>
      </c>
      <c r="M13" s="16">
        <f t="shared" si="3"/>
        <v>280426.66666666669</v>
      </c>
      <c r="N13" s="36"/>
      <c r="O13" s="19"/>
      <c r="P13" s="18"/>
    </row>
    <row r="14" spans="1:16" x14ac:dyDescent="0.2">
      <c r="A14" s="5"/>
      <c r="B14" s="14">
        <v>4</v>
      </c>
      <c r="C14" s="30" t="s">
        <v>28</v>
      </c>
      <c r="D14" s="20">
        <v>22</v>
      </c>
      <c r="E14" s="15" t="s">
        <v>25</v>
      </c>
      <c r="F14" s="21">
        <v>7500</v>
      </c>
      <c r="G14" s="17">
        <f t="shared" ref="G14:G24" si="4">F14*D14</f>
        <v>165000</v>
      </c>
      <c r="H14" s="21">
        <v>6720</v>
      </c>
      <c r="I14" s="17">
        <f>H14*D14</f>
        <v>147840</v>
      </c>
      <c r="J14" s="21">
        <f t="shared" si="1"/>
        <v>3750</v>
      </c>
      <c r="K14" s="17">
        <f t="shared" ref="K14:K24" si="5">J14*D14</f>
        <v>82500</v>
      </c>
      <c r="L14" s="21">
        <f t="shared" si="2"/>
        <v>5990</v>
      </c>
      <c r="M14" s="16">
        <f t="shared" si="3"/>
        <v>131780</v>
      </c>
      <c r="N14" s="36"/>
      <c r="O14" s="19"/>
      <c r="P14" s="18"/>
    </row>
    <row r="15" spans="1:16" x14ac:dyDescent="0.2">
      <c r="A15" s="5"/>
      <c r="B15" s="14">
        <v>5</v>
      </c>
      <c r="C15" s="31" t="s">
        <v>29</v>
      </c>
      <c r="D15" s="20">
        <v>32</v>
      </c>
      <c r="E15" s="15" t="s">
        <v>22</v>
      </c>
      <c r="F15" s="21">
        <v>2500</v>
      </c>
      <c r="G15" s="17">
        <f t="shared" si="4"/>
        <v>80000</v>
      </c>
      <c r="H15" s="21">
        <v>2940</v>
      </c>
      <c r="I15" s="17">
        <f t="shared" ref="I15:I24" si="6">H15*D15</f>
        <v>94080</v>
      </c>
      <c r="J15" s="21">
        <f t="shared" si="1"/>
        <v>1250</v>
      </c>
      <c r="K15" s="17">
        <f t="shared" si="5"/>
        <v>40000</v>
      </c>
      <c r="L15" s="21">
        <f t="shared" si="2"/>
        <v>2230</v>
      </c>
      <c r="M15" s="16">
        <f t="shared" si="3"/>
        <v>71360</v>
      </c>
      <c r="N15" s="36"/>
      <c r="O15" s="19"/>
      <c r="P15" s="18"/>
    </row>
    <row r="16" spans="1:16" x14ac:dyDescent="0.2">
      <c r="A16" s="5"/>
      <c r="B16" s="14">
        <v>6</v>
      </c>
      <c r="C16" s="30" t="s">
        <v>30</v>
      </c>
      <c r="D16" s="20">
        <v>32</v>
      </c>
      <c r="E16" s="15" t="s">
        <v>25</v>
      </c>
      <c r="F16" s="21">
        <v>2980</v>
      </c>
      <c r="G16" s="17">
        <f t="shared" si="4"/>
        <v>95360</v>
      </c>
      <c r="H16" s="21">
        <v>7280</v>
      </c>
      <c r="I16" s="17">
        <f t="shared" si="6"/>
        <v>232960</v>
      </c>
      <c r="J16" s="21">
        <f t="shared" si="1"/>
        <v>1490</v>
      </c>
      <c r="K16" s="17">
        <f t="shared" si="5"/>
        <v>47680</v>
      </c>
      <c r="L16" s="21">
        <f t="shared" si="2"/>
        <v>3916.6666666666665</v>
      </c>
      <c r="M16" s="16">
        <f t="shared" si="3"/>
        <v>125333.33333333333</v>
      </c>
      <c r="N16" s="36"/>
      <c r="O16" s="19"/>
      <c r="P16" s="18"/>
    </row>
    <row r="17" spans="1:16" x14ac:dyDescent="0.2">
      <c r="A17" s="5"/>
      <c r="B17" s="14">
        <v>7</v>
      </c>
      <c r="C17" s="30" t="s">
        <v>31</v>
      </c>
      <c r="D17" s="20">
        <v>12</v>
      </c>
      <c r="E17" s="15" t="s">
        <v>22</v>
      </c>
      <c r="F17" s="21">
        <v>14900</v>
      </c>
      <c r="G17" s="17">
        <f t="shared" si="4"/>
        <v>178800</v>
      </c>
      <c r="H17" s="21">
        <v>8820</v>
      </c>
      <c r="I17" s="17">
        <f t="shared" si="6"/>
        <v>105840</v>
      </c>
      <c r="J17" s="21">
        <f t="shared" si="1"/>
        <v>7450</v>
      </c>
      <c r="K17" s="17">
        <f t="shared" si="5"/>
        <v>89400</v>
      </c>
      <c r="L17" s="21">
        <f t="shared" si="2"/>
        <v>10390</v>
      </c>
      <c r="M17" s="16">
        <f t="shared" si="3"/>
        <v>124680</v>
      </c>
      <c r="N17" s="36"/>
      <c r="O17" s="19"/>
      <c r="P17" s="18"/>
    </row>
    <row r="18" spans="1:16" x14ac:dyDescent="0.2">
      <c r="A18" s="5"/>
      <c r="B18" s="14">
        <v>8</v>
      </c>
      <c r="C18" s="30" t="s">
        <v>32</v>
      </c>
      <c r="D18" s="20">
        <v>20</v>
      </c>
      <c r="E18" s="15" t="s">
        <v>25</v>
      </c>
      <c r="F18" s="21">
        <v>3910</v>
      </c>
      <c r="G18" s="17">
        <f t="shared" si="4"/>
        <v>78200</v>
      </c>
      <c r="H18" s="21">
        <v>5600</v>
      </c>
      <c r="I18" s="17">
        <f t="shared" si="6"/>
        <v>112000</v>
      </c>
      <c r="J18" s="21">
        <f t="shared" si="1"/>
        <v>1955</v>
      </c>
      <c r="K18" s="17">
        <f t="shared" si="5"/>
        <v>39100</v>
      </c>
      <c r="L18" s="21">
        <f t="shared" si="2"/>
        <v>3821.6666666666665</v>
      </c>
      <c r="M18" s="16">
        <f t="shared" si="3"/>
        <v>76433.333333333328</v>
      </c>
      <c r="N18" s="36"/>
      <c r="O18" s="19"/>
      <c r="P18" s="18"/>
    </row>
    <row r="19" spans="1:16" x14ac:dyDescent="0.2">
      <c r="A19" s="5"/>
      <c r="B19" s="14">
        <v>9</v>
      </c>
      <c r="C19" s="22" t="s">
        <v>33</v>
      </c>
      <c r="D19" s="20">
        <v>14</v>
      </c>
      <c r="E19" s="15" t="s">
        <v>23</v>
      </c>
      <c r="F19" s="21">
        <v>23000</v>
      </c>
      <c r="G19" s="17">
        <f t="shared" si="4"/>
        <v>322000</v>
      </c>
      <c r="H19" s="21">
        <v>40600</v>
      </c>
      <c r="I19" s="17">
        <f t="shared" si="6"/>
        <v>568400</v>
      </c>
      <c r="J19" s="21">
        <f t="shared" si="1"/>
        <v>11500</v>
      </c>
      <c r="K19" s="17">
        <f t="shared" si="5"/>
        <v>161000</v>
      </c>
      <c r="L19" s="21">
        <f t="shared" si="2"/>
        <v>25033.333333333332</v>
      </c>
      <c r="M19" s="16">
        <f t="shared" si="3"/>
        <v>350466.66666666669</v>
      </c>
      <c r="N19" s="36"/>
      <c r="O19" s="19"/>
      <c r="P19" s="18"/>
    </row>
    <row r="20" spans="1:16" x14ac:dyDescent="0.2">
      <c r="A20" s="5"/>
      <c r="B20" s="14">
        <v>10</v>
      </c>
      <c r="C20" s="22" t="s">
        <v>34</v>
      </c>
      <c r="D20" s="20">
        <v>22</v>
      </c>
      <c r="E20" s="15" t="s">
        <v>35</v>
      </c>
      <c r="F20" s="21">
        <v>8200</v>
      </c>
      <c r="G20" s="17">
        <f t="shared" si="4"/>
        <v>180400</v>
      </c>
      <c r="H20" s="21">
        <v>2520</v>
      </c>
      <c r="I20" s="17">
        <f t="shared" si="6"/>
        <v>55440</v>
      </c>
      <c r="J20" s="21">
        <f t="shared" si="1"/>
        <v>4100</v>
      </c>
      <c r="K20" s="17">
        <f t="shared" si="5"/>
        <v>90200</v>
      </c>
      <c r="L20" s="21">
        <f t="shared" si="2"/>
        <v>4940</v>
      </c>
      <c r="M20" s="16">
        <f t="shared" si="3"/>
        <v>108680</v>
      </c>
      <c r="N20" s="36"/>
      <c r="O20" s="19"/>
      <c r="P20" s="18"/>
    </row>
    <row r="21" spans="1:16" x14ac:dyDescent="0.2">
      <c r="A21" s="5"/>
      <c r="B21" s="14">
        <v>11</v>
      </c>
      <c r="C21" s="30" t="s">
        <v>36</v>
      </c>
      <c r="D21" s="20">
        <v>14</v>
      </c>
      <c r="E21" s="15" t="s">
        <v>35</v>
      </c>
      <c r="F21" s="21">
        <v>8200</v>
      </c>
      <c r="G21" s="17">
        <f t="shared" si="4"/>
        <v>114800</v>
      </c>
      <c r="H21" s="21">
        <v>2940</v>
      </c>
      <c r="I21" s="17">
        <f t="shared" si="6"/>
        <v>41160</v>
      </c>
      <c r="J21" s="21">
        <f t="shared" si="1"/>
        <v>4100</v>
      </c>
      <c r="K21" s="17">
        <f t="shared" si="5"/>
        <v>57400</v>
      </c>
      <c r="L21" s="21">
        <f t="shared" si="2"/>
        <v>5080</v>
      </c>
      <c r="M21" s="16">
        <f t="shared" si="3"/>
        <v>71120</v>
      </c>
      <c r="N21" s="36"/>
      <c r="O21" s="19"/>
      <c r="P21" s="18"/>
    </row>
    <row r="22" spans="1:16" x14ac:dyDescent="0.2">
      <c r="A22" s="5"/>
      <c r="B22" s="14">
        <v>12</v>
      </c>
      <c r="C22" s="22" t="s">
        <v>37</v>
      </c>
      <c r="D22" s="20">
        <v>24</v>
      </c>
      <c r="E22" s="15" t="s">
        <v>25</v>
      </c>
      <c r="F22" s="21">
        <v>13582</v>
      </c>
      <c r="G22" s="17">
        <f t="shared" si="4"/>
        <v>325968</v>
      </c>
      <c r="H22" s="21">
        <v>5880</v>
      </c>
      <c r="I22" s="17">
        <f t="shared" si="6"/>
        <v>141120</v>
      </c>
      <c r="J22" s="21">
        <f t="shared" si="1"/>
        <v>6791</v>
      </c>
      <c r="K22" s="17">
        <f t="shared" si="5"/>
        <v>162984</v>
      </c>
      <c r="L22" s="21">
        <f t="shared" si="2"/>
        <v>8751</v>
      </c>
      <c r="M22" s="16">
        <f t="shared" si="3"/>
        <v>210024</v>
      </c>
      <c r="N22" s="36"/>
      <c r="O22" s="19"/>
      <c r="P22" s="18"/>
    </row>
    <row r="23" spans="1:16" x14ac:dyDescent="0.2">
      <c r="A23" s="5"/>
      <c r="B23" s="14">
        <v>13</v>
      </c>
      <c r="C23" s="30" t="s">
        <v>38</v>
      </c>
      <c r="D23" s="20">
        <v>22</v>
      </c>
      <c r="E23" s="15" t="s">
        <v>25</v>
      </c>
      <c r="F23" s="21">
        <v>7780</v>
      </c>
      <c r="G23" s="17">
        <f t="shared" si="4"/>
        <v>171160</v>
      </c>
      <c r="H23" s="21">
        <v>18200</v>
      </c>
      <c r="I23" s="17">
        <f t="shared" si="6"/>
        <v>400400</v>
      </c>
      <c r="J23" s="21">
        <f t="shared" si="1"/>
        <v>3890</v>
      </c>
      <c r="K23" s="17">
        <f t="shared" si="5"/>
        <v>85580</v>
      </c>
      <c r="L23" s="21">
        <f t="shared" si="2"/>
        <v>9956.6666666666661</v>
      </c>
      <c r="M23" s="16">
        <f t="shared" si="3"/>
        <v>219046.66666666666</v>
      </c>
      <c r="N23" s="36"/>
      <c r="O23" s="19"/>
      <c r="P23" s="18"/>
    </row>
    <row r="24" spans="1:16" x14ac:dyDescent="0.2">
      <c r="A24" s="5"/>
      <c r="B24" s="14">
        <v>14</v>
      </c>
      <c r="C24" s="22" t="s">
        <v>39</v>
      </c>
      <c r="D24" s="20">
        <v>24</v>
      </c>
      <c r="E24" s="15" t="s">
        <v>35</v>
      </c>
      <c r="F24" s="21">
        <v>5000</v>
      </c>
      <c r="G24" s="17">
        <f t="shared" si="4"/>
        <v>120000</v>
      </c>
      <c r="H24" s="21">
        <v>5600</v>
      </c>
      <c r="I24" s="17">
        <f t="shared" si="6"/>
        <v>134400</v>
      </c>
      <c r="J24" s="21">
        <f t="shared" si="1"/>
        <v>2500</v>
      </c>
      <c r="K24" s="17">
        <f t="shared" si="5"/>
        <v>60000</v>
      </c>
      <c r="L24" s="21">
        <f t="shared" si="2"/>
        <v>4366.666666666667</v>
      </c>
      <c r="M24" s="16">
        <f t="shared" si="3"/>
        <v>104800</v>
      </c>
      <c r="N24" s="36"/>
      <c r="O24" s="19"/>
      <c r="P24" s="18"/>
    </row>
    <row r="25" spans="1:16" x14ac:dyDescent="0.2">
      <c r="A25" s="11"/>
      <c r="B25" s="14">
        <v>15</v>
      </c>
      <c r="C25" s="22" t="s">
        <v>40</v>
      </c>
      <c r="D25" s="20">
        <v>14</v>
      </c>
      <c r="E25" s="15" t="s">
        <v>25</v>
      </c>
      <c r="F25" s="21">
        <v>9000</v>
      </c>
      <c r="G25" s="17">
        <f>F25*D25</f>
        <v>126000</v>
      </c>
      <c r="H25" s="21">
        <v>4760</v>
      </c>
      <c r="I25" s="17">
        <f t="shared" si="0"/>
        <v>66640</v>
      </c>
      <c r="J25" s="21">
        <f t="shared" si="1"/>
        <v>4500</v>
      </c>
      <c r="K25" s="17">
        <f>J25*D25</f>
        <v>63000</v>
      </c>
      <c r="L25" s="21">
        <f t="shared" si="2"/>
        <v>6086.666666666667</v>
      </c>
      <c r="M25" s="16">
        <f t="shared" si="3"/>
        <v>85213.333333333328</v>
      </c>
      <c r="N25" s="36"/>
    </row>
    <row r="26" spans="1:16" x14ac:dyDescent="0.2">
      <c r="A26" s="11"/>
      <c r="B26" s="14">
        <v>16</v>
      </c>
      <c r="C26" s="33" t="s">
        <v>41</v>
      </c>
      <c r="D26" s="34">
        <v>24</v>
      </c>
      <c r="E26" s="35" t="s">
        <v>25</v>
      </c>
      <c r="F26" s="21">
        <v>9622</v>
      </c>
      <c r="G26" s="17">
        <f t="shared" ref="G26:G80" si="7">F26*D26</f>
        <v>230928</v>
      </c>
      <c r="H26" s="21">
        <v>11200</v>
      </c>
      <c r="I26" s="17">
        <f t="shared" ref="I26:I80" si="8">H26*D26</f>
        <v>268800</v>
      </c>
      <c r="J26" s="21">
        <f t="shared" si="1"/>
        <v>4811</v>
      </c>
      <c r="K26" s="17">
        <f t="shared" ref="K26:K80" si="9">J26*D26</f>
        <v>115464</v>
      </c>
      <c r="L26" s="21">
        <f t="shared" si="2"/>
        <v>8544.3333333333339</v>
      </c>
      <c r="M26" s="16">
        <f t="shared" si="3"/>
        <v>205064</v>
      </c>
      <c r="N26" s="36"/>
    </row>
    <row r="27" spans="1:16" x14ac:dyDescent="0.2">
      <c r="A27" s="11"/>
      <c r="B27" s="14">
        <v>17</v>
      </c>
      <c r="C27" s="33" t="s">
        <v>42</v>
      </c>
      <c r="D27" s="34">
        <v>6</v>
      </c>
      <c r="E27" s="35" t="s">
        <v>35</v>
      </c>
      <c r="F27" s="21">
        <v>5600</v>
      </c>
      <c r="G27" s="17">
        <f t="shared" si="7"/>
        <v>33600</v>
      </c>
      <c r="H27" s="21">
        <v>7700</v>
      </c>
      <c r="I27" s="17">
        <f t="shared" si="8"/>
        <v>46200</v>
      </c>
      <c r="J27" s="21">
        <f t="shared" si="1"/>
        <v>2800</v>
      </c>
      <c r="K27" s="17">
        <f t="shared" si="9"/>
        <v>16800</v>
      </c>
      <c r="L27" s="21">
        <f t="shared" si="2"/>
        <v>5366.666666666667</v>
      </c>
      <c r="M27" s="16">
        <f t="shared" si="3"/>
        <v>32200</v>
      </c>
      <c r="N27" s="36"/>
    </row>
    <row r="28" spans="1:16" x14ac:dyDescent="0.2">
      <c r="A28" s="11"/>
      <c r="B28" s="14">
        <v>18</v>
      </c>
      <c r="C28" s="33" t="s">
        <v>43</v>
      </c>
      <c r="D28" s="34">
        <v>21</v>
      </c>
      <c r="E28" s="35" t="s">
        <v>44</v>
      </c>
      <c r="F28" s="21">
        <v>8600</v>
      </c>
      <c r="G28" s="17">
        <f t="shared" si="7"/>
        <v>180600</v>
      </c>
      <c r="H28" s="21">
        <v>3780</v>
      </c>
      <c r="I28" s="17">
        <f t="shared" si="8"/>
        <v>79380</v>
      </c>
      <c r="J28" s="21">
        <f t="shared" si="1"/>
        <v>4300</v>
      </c>
      <c r="K28" s="17">
        <f t="shared" si="9"/>
        <v>90300</v>
      </c>
      <c r="L28" s="21">
        <f t="shared" si="2"/>
        <v>5560</v>
      </c>
      <c r="M28" s="16">
        <f t="shared" si="3"/>
        <v>116760</v>
      </c>
      <c r="N28" s="36"/>
    </row>
    <row r="29" spans="1:16" x14ac:dyDescent="0.2">
      <c r="A29" s="11"/>
      <c r="B29" s="14">
        <v>19</v>
      </c>
      <c r="C29" s="33" t="s">
        <v>45</v>
      </c>
      <c r="D29" s="34">
        <v>22</v>
      </c>
      <c r="E29" s="35" t="s">
        <v>44</v>
      </c>
      <c r="F29" s="21">
        <v>2500</v>
      </c>
      <c r="G29" s="17">
        <f t="shared" si="7"/>
        <v>55000</v>
      </c>
      <c r="H29" s="21">
        <v>1960</v>
      </c>
      <c r="I29" s="17">
        <f t="shared" si="8"/>
        <v>43120</v>
      </c>
      <c r="J29" s="21">
        <f t="shared" si="1"/>
        <v>1250</v>
      </c>
      <c r="K29" s="17">
        <f t="shared" si="9"/>
        <v>27500</v>
      </c>
      <c r="L29" s="21">
        <f t="shared" si="2"/>
        <v>1903.3333333333333</v>
      </c>
      <c r="M29" s="16">
        <f t="shared" si="3"/>
        <v>41873.333333333336</v>
      </c>
      <c r="N29" s="36"/>
    </row>
    <row r="30" spans="1:16" x14ac:dyDescent="0.2">
      <c r="A30" s="11"/>
      <c r="B30" s="14">
        <v>20</v>
      </c>
      <c r="C30" s="33" t="s">
        <v>46</v>
      </c>
      <c r="D30" s="34">
        <v>22</v>
      </c>
      <c r="E30" s="35" t="s">
        <v>35</v>
      </c>
      <c r="F30" s="21">
        <v>7100</v>
      </c>
      <c r="G30" s="17">
        <f t="shared" si="7"/>
        <v>156200</v>
      </c>
      <c r="H30" s="21">
        <v>3920</v>
      </c>
      <c r="I30" s="17">
        <f t="shared" si="8"/>
        <v>86240</v>
      </c>
      <c r="J30" s="21">
        <f t="shared" si="1"/>
        <v>3550</v>
      </c>
      <c r="K30" s="17">
        <f t="shared" si="9"/>
        <v>78100</v>
      </c>
      <c r="L30" s="21">
        <f t="shared" si="2"/>
        <v>4856.666666666667</v>
      </c>
      <c r="M30" s="16">
        <f t="shared" si="3"/>
        <v>106846.66666666667</v>
      </c>
      <c r="N30" s="36"/>
    </row>
    <row r="31" spans="1:16" x14ac:dyDescent="0.2">
      <c r="A31" s="11"/>
      <c r="B31" s="14">
        <v>21</v>
      </c>
      <c r="C31" s="33" t="s">
        <v>47</v>
      </c>
      <c r="D31" s="34">
        <v>22</v>
      </c>
      <c r="E31" s="35" t="s">
        <v>35</v>
      </c>
      <c r="F31" s="21">
        <v>5400</v>
      </c>
      <c r="G31" s="17">
        <f t="shared" si="7"/>
        <v>118800</v>
      </c>
      <c r="H31" s="21">
        <v>4200</v>
      </c>
      <c r="I31" s="17">
        <f t="shared" si="8"/>
        <v>92400</v>
      </c>
      <c r="J31" s="21">
        <f t="shared" si="1"/>
        <v>2700</v>
      </c>
      <c r="K31" s="17">
        <f t="shared" si="9"/>
        <v>59400</v>
      </c>
      <c r="L31" s="21">
        <f t="shared" si="2"/>
        <v>4100</v>
      </c>
      <c r="M31" s="16">
        <f t="shared" si="3"/>
        <v>90200</v>
      </c>
      <c r="N31" s="36"/>
    </row>
    <row r="32" spans="1:16" x14ac:dyDescent="0.2">
      <c r="A32" s="11"/>
      <c r="B32" s="14">
        <v>22</v>
      </c>
      <c r="C32" s="33" t="s">
        <v>48</v>
      </c>
      <c r="D32" s="34">
        <v>12</v>
      </c>
      <c r="E32" s="35" t="s">
        <v>44</v>
      </c>
      <c r="F32" s="21">
        <v>62000</v>
      </c>
      <c r="G32" s="17">
        <f t="shared" si="7"/>
        <v>744000</v>
      </c>
      <c r="H32" s="21">
        <v>22400</v>
      </c>
      <c r="I32" s="17">
        <f t="shared" si="8"/>
        <v>268800</v>
      </c>
      <c r="J32" s="21">
        <f t="shared" si="1"/>
        <v>31000</v>
      </c>
      <c r="K32" s="17">
        <f t="shared" si="9"/>
        <v>372000</v>
      </c>
      <c r="L32" s="21">
        <f t="shared" si="2"/>
        <v>38466.666666666664</v>
      </c>
      <c r="M32" s="16">
        <f t="shared" si="3"/>
        <v>461600</v>
      </c>
      <c r="N32" s="36"/>
    </row>
    <row r="33" spans="1:14" x14ac:dyDescent="0.2">
      <c r="A33" s="11"/>
      <c r="B33" s="14">
        <v>23</v>
      </c>
      <c r="C33" s="33" t="s">
        <v>49</v>
      </c>
      <c r="D33" s="34">
        <v>30</v>
      </c>
      <c r="E33" s="35" t="s">
        <v>35</v>
      </c>
      <c r="F33" s="21">
        <v>4990</v>
      </c>
      <c r="G33" s="17">
        <f t="shared" si="7"/>
        <v>149700</v>
      </c>
      <c r="H33" s="21">
        <v>22400</v>
      </c>
      <c r="I33" s="17">
        <f t="shared" si="8"/>
        <v>672000</v>
      </c>
      <c r="J33" s="21">
        <f t="shared" si="1"/>
        <v>2495</v>
      </c>
      <c r="K33" s="17">
        <f t="shared" si="9"/>
        <v>74850</v>
      </c>
      <c r="L33" s="21">
        <f t="shared" si="2"/>
        <v>9961.6666666666661</v>
      </c>
      <c r="M33" s="16">
        <f t="shared" si="3"/>
        <v>298850</v>
      </c>
      <c r="N33" s="36"/>
    </row>
    <row r="34" spans="1:14" x14ac:dyDescent="0.2">
      <c r="A34" s="11"/>
      <c r="B34" s="14">
        <v>24</v>
      </c>
      <c r="C34" s="33" t="s">
        <v>50</v>
      </c>
      <c r="D34" s="34">
        <v>130</v>
      </c>
      <c r="E34" s="35" t="s">
        <v>51</v>
      </c>
      <c r="F34" s="21">
        <v>2800</v>
      </c>
      <c r="G34" s="17">
        <f t="shared" si="7"/>
        <v>364000</v>
      </c>
      <c r="H34" s="21">
        <v>2800</v>
      </c>
      <c r="I34" s="17">
        <f t="shared" si="8"/>
        <v>364000</v>
      </c>
      <c r="J34" s="21">
        <f t="shared" si="1"/>
        <v>1400</v>
      </c>
      <c r="K34" s="17">
        <f t="shared" si="9"/>
        <v>182000</v>
      </c>
      <c r="L34" s="21">
        <f t="shared" si="2"/>
        <v>2333.3333333333335</v>
      </c>
      <c r="M34" s="16">
        <f t="shared" si="3"/>
        <v>303333.33333333331</v>
      </c>
      <c r="N34" s="36"/>
    </row>
    <row r="35" spans="1:14" x14ac:dyDescent="0.2">
      <c r="A35" s="11"/>
      <c r="B35" s="14">
        <v>25</v>
      </c>
      <c r="C35" s="33" t="s">
        <v>52</v>
      </c>
      <c r="D35" s="34">
        <v>25</v>
      </c>
      <c r="E35" s="35" t="s">
        <v>53</v>
      </c>
      <c r="F35" s="21">
        <v>6500</v>
      </c>
      <c r="G35" s="17">
        <f t="shared" si="7"/>
        <v>162500</v>
      </c>
      <c r="H35" s="21">
        <v>7000</v>
      </c>
      <c r="I35" s="17">
        <f t="shared" si="8"/>
        <v>175000</v>
      </c>
      <c r="J35" s="21">
        <f t="shared" si="1"/>
        <v>3250</v>
      </c>
      <c r="K35" s="17">
        <f t="shared" si="9"/>
        <v>81250</v>
      </c>
      <c r="L35" s="21">
        <f t="shared" si="2"/>
        <v>5583.333333333333</v>
      </c>
      <c r="M35" s="16">
        <f t="shared" si="3"/>
        <v>139583.33333333334</v>
      </c>
      <c r="N35" s="36"/>
    </row>
    <row r="36" spans="1:14" x14ac:dyDescent="0.2">
      <c r="A36" s="11"/>
      <c r="B36" s="14">
        <v>26</v>
      </c>
      <c r="C36" s="33" t="s">
        <v>54</v>
      </c>
      <c r="D36" s="34">
        <v>25</v>
      </c>
      <c r="E36" s="35" t="s">
        <v>55</v>
      </c>
      <c r="F36" s="21">
        <v>8000</v>
      </c>
      <c r="G36" s="17">
        <f t="shared" si="7"/>
        <v>200000</v>
      </c>
      <c r="H36" s="21">
        <v>4480</v>
      </c>
      <c r="I36" s="17">
        <f t="shared" si="8"/>
        <v>112000</v>
      </c>
      <c r="J36" s="21">
        <f t="shared" si="1"/>
        <v>4000</v>
      </c>
      <c r="K36" s="17">
        <f t="shared" si="9"/>
        <v>100000</v>
      </c>
      <c r="L36" s="21">
        <f t="shared" si="2"/>
        <v>5493.333333333333</v>
      </c>
      <c r="M36" s="16">
        <f t="shared" si="3"/>
        <v>137333.33333333334</v>
      </c>
      <c r="N36" s="36"/>
    </row>
    <row r="37" spans="1:14" x14ac:dyDescent="0.2">
      <c r="A37" s="11"/>
      <c r="B37" s="14">
        <v>27</v>
      </c>
      <c r="C37" s="33" t="s">
        <v>56</v>
      </c>
      <c r="D37" s="34">
        <v>40</v>
      </c>
      <c r="E37" s="35" t="s">
        <v>35</v>
      </c>
      <c r="F37" s="21">
        <v>5300</v>
      </c>
      <c r="G37" s="17">
        <f t="shared" si="7"/>
        <v>212000</v>
      </c>
      <c r="H37" s="21">
        <v>4620</v>
      </c>
      <c r="I37" s="17">
        <f t="shared" si="8"/>
        <v>184800</v>
      </c>
      <c r="J37" s="21">
        <f t="shared" si="1"/>
        <v>2650</v>
      </c>
      <c r="K37" s="17">
        <f t="shared" si="9"/>
        <v>106000</v>
      </c>
      <c r="L37" s="21">
        <f t="shared" si="2"/>
        <v>4190</v>
      </c>
      <c r="M37" s="16">
        <f t="shared" si="3"/>
        <v>167600</v>
      </c>
      <c r="N37" s="36"/>
    </row>
    <row r="38" spans="1:14" x14ac:dyDescent="0.2">
      <c r="A38" s="11"/>
      <c r="B38" s="14">
        <v>28</v>
      </c>
      <c r="C38" s="33" t="s">
        <v>57</v>
      </c>
      <c r="D38" s="34">
        <v>4</v>
      </c>
      <c r="E38" s="35" t="s">
        <v>35</v>
      </c>
      <c r="F38" s="21">
        <v>11000</v>
      </c>
      <c r="G38" s="17">
        <f t="shared" si="7"/>
        <v>44000</v>
      </c>
      <c r="H38" s="21">
        <v>13300</v>
      </c>
      <c r="I38" s="17">
        <f t="shared" si="8"/>
        <v>53200</v>
      </c>
      <c r="J38" s="21">
        <f t="shared" si="1"/>
        <v>5500</v>
      </c>
      <c r="K38" s="17">
        <f t="shared" si="9"/>
        <v>22000</v>
      </c>
      <c r="L38" s="21">
        <f t="shared" si="2"/>
        <v>9933.3333333333339</v>
      </c>
      <c r="M38" s="16">
        <f t="shared" si="3"/>
        <v>39733.333333333336</v>
      </c>
      <c r="N38" s="36"/>
    </row>
    <row r="39" spans="1:14" x14ac:dyDescent="0.2">
      <c r="A39" s="11"/>
      <c r="B39" s="14">
        <v>29</v>
      </c>
      <c r="C39" s="33" t="s">
        <v>58</v>
      </c>
      <c r="D39" s="34">
        <v>14</v>
      </c>
      <c r="E39" s="35" t="s">
        <v>59</v>
      </c>
      <c r="F39" s="21">
        <v>31000</v>
      </c>
      <c r="G39" s="17">
        <f t="shared" si="7"/>
        <v>434000</v>
      </c>
      <c r="H39" s="21">
        <v>31360</v>
      </c>
      <c r="I39" s="17">
        <f t="shared" si="8"/>
        <v>439040</v>
      </c>
      <c r="J39" s="21">
        <f t="shared" si="1"/>
        <v>15500</v>
      </c>
      <c r="K39" s="17">
        <f t="shared" si="9"/>
        <v>217000</v>
      </c>
      <c r="L39" s="21">
        <f t="shared" si="2"/>
        <v>25953.333333333332</v>
      </c>
      <c r="M39" s="16">
        <f t="shared" si="3"/>
        <v>363346.66666666669</v>
      </c>
      <c r="N39" s="36"/>
    </row>
    <row r="40" spans="1:14" x14ac:dyDescent="0.2">
      <c r="A40" s="11"/>
      <c r="B40" s="14">
        <v>30</v>
      </c>
      <c r="C40" s="33" t="s">
        <v>102</v>
      </c>
      <c r="D40" s="34">
        <v>14</v>
      </c>
      <c r="E40" s="35" t="s">
        <v>35</v>
      </c>
      <c r="F40" s="21">
        <v>30000</v>
      </c>
      <c r="G40" s="17">
        <f t="shared" si="7"/>
        <v>420000</v>
      </c>
      <c r="H40" s="21">
        <v>16660</v>
      </c>
      <c r="I40" s="17">
        <f t="shared" si="8"/>
        <v>233240</v>
      </c>
      <c r="J40" s="21">
        <f t="shared" si="1"/>
        <v>15000</v>
      </c>
      <c r="K40" s="17">
        <f t="shared" si="9"/>
        <v>210000</v>
      </c>
      <c r="L40" s="21">
        <f t="shared" si="2"/>
        <v>20553.333333333332</v>
      </c>
      <c r="M40" s="16">
        <f t="shared" si="3"/>
        <v>287746.66666666669</v>
      </c>
      <c r="N40" s="36"/>
    </row>
    <row r="41" spans="1:14" x14ac:dyDescent="0.2">
      <c r="A41" s="11"/>
      <c r="B41" s="14">
        <v>31</v>
      </c>
      <c r="C41" s="33" t="s">
        <v>60</v>
      </c>
      <c r="D41" s="34">
        <v>14</v>
      </c>
      <c r="E41" s="35" t="s">
        <v>35</v>
      </c>
      <c r="F41" s="21">
        <v>26000</v>
      </c>
      <c r="G41" s="17">
        <f t="shared" si="7"/>
        <v>364000</v>
      </c>
      <c r="H41" s="21">
        <v>3220</v>
      </c>
      <c r="I41" s="17">
        <f t="shared" si="8"/>
        <v>45080</v>
      </c>
      <c r="J41" s="21">
        <f t="shared" si="1"/>
        <v>13000</v>
      </c>
      <c r="K41" s="17">
        <f t="shared" si="9"/>
        <v>182000</v>
      </c>
      <c r="L41" s="21">
        <f t="shared" si="2"/>
        <v>14073.333333333334</v>
      </c>
      <c r="M41" s="16">
        <f t="shared" si="3"/>
        <v>197026.66666666666</v>
      </c>
      <c r="N41" s="36"/>
    </row>
    <row r="42" spans="1:14" x14ac:dyDescent="0.2">
      <c r="A42" s="11"/>
      <c r="B42" s="14">
        <v>32</v>
      </c>
      <c r="C42" s="33" t="s">
        <v>61</v>
      </c>
      <c r="D42" s="34">
        <v>8</v>
      </c>
      <c r="E42" s="35" t="s">
        <v>35</v>
      </c>
      <c r="F42" s="21">
        <v>61000</v>
      </c>
      <c r="G42" s="17">
        <f t="shared" si="7"/>
        <v>488000</v>
      </c>
      <c r="H42" s="21">
        <v>19600</v>
      </c>
      <c r="I42" s="17">
        <f t="shared" si="8"/>
        <v>156800</v>
      </c>
      <c r="J42" s="21">
        <f t="shared" si="1"/>
        <v>30500</v>
      </c>
      <c r="K42" s="17">
        <f t="shared" si="9"/>
        <v>244000</v>
      </c>
      <c r="L42" s="21">
        <f t="shared" si="2"/>
        <v>37033.333333333336</v>
      </c>
      <c r="M42" s="16">
        <f t="shared" si="3"/>
        <v>296266.66666666669</v>
      </c>
      <c r="N42" s="36"/>
    </row>
    <row r="43" spans="1:14" x14ac:dyDescent="0.2">
      <c r="A43" s="11"/>
      <c r="B43" s="14">
        <v>33</v>
      </c>
      <c r="C43" s="33" t="s">
        <v>62</v>
      </c>
      <c r="D43" s="34">
        <v>22</v>
      </c>
      <c r="E43" s="35" t="s">
        <v>63</v>
      </c>
      <c r="F43" s="21">
        <v>3500</v>
      </c>
      <c r="G43" s="17">
        <f t="shared" si="7"/>
        <v>77000</v>
      </c>
      <c r="H43" s="21">
        <v>2660</v>
      </c>
      <c r="I43" s="17">
        <f t="shared" si="8"/>
        <v>58520</v>
      </c>
      <c r="J43" s="21">
        <f t="shared" si="1"/>
        <v>1750</v>
      </c>
      <c r="K43" s="17">
        <f t="shared" si="9"/>
        <v>38500</v>
      </c>
      <c r="L43" s="21">
        <f t="shared" si="2"/>
        <v>2636.6666666666665</v>
      </c>
      <c r="M43" s="16">
        <f t="shared" si="3"/>
        <v>58006.666666666664</v>
      </c>
      <c r="N43" s="36"/>
    </row>
    <row r="44" spans="1:14" x14ac:dyDescent="0.2">
      <c r="A44" s="11"/>
      <c r="B44" s="14">
        <v>34</v>
      </c>
      <c r="C44" s="33" t="s">
        <v>64</v>
      </c>
      <c r="D44" s="34">
        <v>22</v>
      </c>
      <c r="E44" s="35" t="s">
        <v>44</v>
      </c>
      <c r="F44" s="21">
        <v>4000</v>
      </c>
      <c r="G44" s="17">
        <f t="shared" si="7"/>
        <v>88000</v>
      </c>
      <c r="H44" s="21">
        <v>28000</v>
      </c>
      <c r="I44" s="17">
        <f t="shared" si="8"/>
        <v>616000</v>
      </c>
      <c r="J44" s="21">
        <f t="shared" si="1"/>
        <v>2000</v>
      </c>
      <c r="K44" s="17">
        <f t="shared" si="9"/>
        <v>44000</v>
      </c>
      <c r="L44" s="21">
        <f t="shared" si="2"/>
        <v>11333.333333333334</v>
      </c>
      <c r="M44" s="16">
        <f t="shared" si="3"/>
        <v>249333.33333333334</v>
      </c>
      <c r="N44" s="36"/>
    </row>
    <row r="45" spans="1:14" x14ac:dyDescent="0.2">
      <c r="A45" s="11"/>
      <c r="B45" s="14">
        <v>35</v>
      </c>
      <c r="C45" s="33" t="s">
        <v>65</v>
      </c>
      <c r="D45" s="34">
        <v>22</v>
      </c>
      <c r="E45" s="35" t="s">
        <v>44</v>
      </c>
      <c r="F45" s="21">
        <v>12000</v>
      </c>
      <c r="G45" s="17">
        <f t="shared" si="7"/>
        <v>264000</v>
      </c>
      <c r="H45" s="21">
        <v>18200</v>
      </c>
      <c r="I45" s="17">
        <f t="shared" si="8"/>
        <v>400400</v>
      </c>
      <c r="J45" s="21">
        <f t="shared" si="1"/>
        <v>6000</v>
      </c>
      <c r="K45" s="17">
        <f t="shared" si="9"/>
        <v>132000</v>
      </c>
      <c r="L45" s="21">
        <f t="shared" si="2"/>
        <v>12066.666666666666</v>
      </c>
      <c r="M45" s="16">
        <f t="shared" si="3"/>
        <v>265466.66666666669</v>
      </c>
      <c r="N45" s="36"/>
    </row>
    <row r="46" spans="1:14" x14ac:dyDescent="0.2">
      <c r="A46" s="11"/>
      <c r="B46" s="14">
        <v>36</v>
      </c>
      <c r="C46" s="33" t="s">
        <v>66</v>
      </c>
      <c r="D46" s="34">
        <v>20</v>
      </c>
      <c r="E46" s="35" t="s">
        <v>44</v>
      </c>
      <c r="F46" s="21">
        <v>6990</v>
      </c>
      <c r="G46" s="17">
        <f t="shared" si="7"/>
        <v>139800</v>
      </c>
      <c r="H46" s="21">
        <v>7000</v>
      </c>
      <c r="I46" s="17">
        <f t="shared" si="8"/>
        <v>140000</v>
      </c>
      <c r="J46" s="21">
        <f t="shared" si="1"/>
        <v>3495</v>
      </c>
      <c r="K46" s="17">
        <f t="shared" si="9"/>
        <v>69900</v>
      </c>
      <c r="L46" s="21">
        <f t="shared" si="2"/>
        <v>5828.333333333333</v>
      </c>
      <c r="M46" s="16">
        <f t="shared" si="3"/>
        <v>116566.66666666667</v>
      </c>
      <c r="N46" s="36"/>
    </row>
    <row r="47" spans="1:14" x14ac:dyDescent="0.2">
      <c r="A47" s="11"/>
      <c r="B47" s="14">
        <v>37</v>
      </c>
      <c r="C47" s="33" t="s">
        <v>67</v>
      </c>
      <c r="D47" s="34">
        <v>20</v>
      </c>
      <c r="E47" s="35" t="s">
        <v>44</v>
      </c>
      <c r="F47" s="21">
        <v>4167</v>
      </c>
      <c r="G47" s="17">
        <f t="shared" si="7"/>
        <v>83340</v>
      </c>
      <c r="H47" s="21">
        <v>5460</v>
      </c>
      <c r="I47" s="17">
        <f t="shared" si="8"/>
        <v>109200</v>
      </c>
      <c r="J47" s="21">
        <f t="shared" si="1"/>
        <v>2083.5</v>
      </c>
      <c r="K47" s="17">
        <f t="shared" si="9"/>
        <v>41670</v>
      </c>
      <c r="L47" s="21">
        <f t="shared" si="2"/>
        <v>3903.5</v>
      </c>
      <c r="M47" s="16">
        <f t="shared" si="3"/>
        <v>78070</v>
      </c>
      <c r="N47" s="36"/>
    </row>
    <row r="48" spans="1:14" x14ac:dyDescent="0.2">
      <c r="A48" s="11"/>
      <c r="B48" s="14">
        <v>38</v>
      </c>
      <c r="C48" s="33" t="s">
        <v>68</v>
      </c>
      <c r="D48" s="34">
        <v>14</v>
      </c>
      <c r="E48" s="35" t="s">
        <v>23</v>
      </c>
      <c r="F48" s="21">
        <v>12000</v>
      </c>
      <c r="G48" s="17">
        <f t="shared" si="7"/>
        <v>168000</v>
      </c>
      <c r="H48" s="21">
        <v>9940</v>
      </c>
      <c r="I48" s="17">
        <f t="shared" si="8"/>
        <v>139160</v>
      </c>
      <c r="J48" s="21">
        <f t="shared" si="1"/>
        <v>6000</v>
      </c>
      <c r="K48" s="17">
        <f t="shared" si="9"/>
        <v>84000</v>
      </c>
      <c r="L48" s="21">
        <f t="shared" si="2"/>
        <v>9313.3333333333339</v>
      </c>
      <c r="M48" s="16">
        <f t="shared" si="3"/>
        <v>130386.66666666667</v>
      </c>
      <c r="N48" s="36"/>
    </row>
    <row r="49" spans="1:14" x14ac:dyDescent="0.2">
      <c r="A49" s="11"/>
      <c r="B49" s="14">
        <v>39</v>
      </c>
      <c r="C49" s="33" t="s">
        <v>69</v>
      </c>
      <c r="D49" s="34">
        <v>30</v>
      </c>
      <c r="E49" s="35" t="s">
        <v>35</v>
      </c>
      <c r="F49" s="21">
        <v>1900</v>
      </c>
      <c r="G49" s="17">
        <f t="shared" si="7"/>
        <v>57000</v>
      </c>
      <c r="H49" s="21">
        <v>1960</v>
      </c>
      <c r="I49" s="17">
        <f t="shared" si="8"/>
        <v>58800</v>
      </c>
      <c r="J49" s="21">
        <f t="shared" si="1"/>
        <v>950</v>
      </c>
      <c r="K49" s="17">
        <f t="shared" si="9"/>
        <v>28500</v>
      </c>
      <c r="L49" s="21">
        <f t="shared" si="2"/>
        <v>1603.3333333333333</v>
      </c>
      <c r="M49" s="16">
        <f t="shared" si="3"/>
        <v>48100</v>
      </c>
      <c r="N49" s="36"/>
    </row>
    <row r="50" spans="1:14" x14ac:dyDescent="0.2">
      <c r="A50" s="11"/>
      <c r="B50" s="14">
        <v>40</v>
      </c>
      <c r="C50" s="33" t="s">
        <v>70</v>
      </c>
      <c r="D50" s="34">
        <v>20</v>
      </c>
      <c r="E50" s="35" t="s">
        <v>23</v>
      </c>
      <c r="F50" s="21">
        <v>10000</v>
      </c>
      <c r="G50" s="17">
        <f t="shared" si="7"/>
        <v>200000</v>
      </c>
      <c r="H50" s="21">
        <v>16100</v>
      </c>
      <c r="I50" s="17">
        <f t="shared" si="8"/>
        <v>322000</v>
      </c>
      <c r="J50" s="21">
        <f t="shared" si="1"/>
        <v>5000</v>
      </c>
      <c r="K50" s="17">
        <f t="shared" si="9"/>
        <v>100000</v>
      </c>
      <c r="L50" s="21">
        <f t="shared" si="2"/>
        <v>10366.666666666666</v>
      </c>
      <c r="M50" s="16">
        <f t="shared" si="3"/>
        <v>207333.33333333334</v>
      </c>
      <c r="N50" s="36"/>
    </row>
    <row r="51" spans="1:14" x14ac:dyDescent="0.2">
      <c r="A51" s="11"/>
      <c r="B51" s="14">
        <v>41</v>
      </c>
      <c r="C51" s="33" t="s">
        <v>71</v>
      </c>
      <c r="D51" s="34">
        <v>20</v>
      </c>
      <c r="E51" s="35" t="s">
        <v>44</v>
      </c>
      <c r="F51" s="21">
        <v>9500</v>
      </c>
      <c r="G51" s="17">
        <f t="shared" si="7"/>
        <v>190000</v>
      </c>
      <c r="H51" s="21">
        <v>9660</v>
      </c>
      <c r="I51" s="17">
        <f t="shared" si="8"/>
        <v>193200</v>
      </c>
      <c r="J51" s="21">
        <f t="shared" si="1"/>
        <v>4750</v>
      </c>
      <c r="K51" s="17">
        <f t="shared" si="9"/>
        <v>95000</v>
      </c>
      <c r="L51" s="21">
        <f t="shared" si="2"/>
        <v>7970</v>
      </c>
      <c r="M51" s="16">
        <f t="shared" si="3"/>
        <v>159400</v>
      </c>
      <c r="N51" s="36"/>
    </row>
    <row r="52" spans="1:14" x14ac:dyDescent="0.2">
      <c r="A52" s="11"/>
      <c r="B52" s="14">
        <v>42</v>
      </c>
      <c r="C52" s="33" t="s">
        <v>72</v>
      </c>
      <c r="D52" s="34">
        <v>14</v>
      </c>
      <c r="E52" s="35" t="s">
        <v>35</v>
      </c>
      <c r="F52" s="21">
        <v>6500</v>
      </c>
      <c r="G52" s="17">
        <f t="shared" si="7"/>
        <v>91000</v>
      </c>
      <c r="H52" s="21">
        <v>1540</v>
      </c>
      <c r="I52" s="17">
        <f t="shared" si="8"/>
        <v>21560</v>
      </c>
      <c r="J52" s="21">
        <f t="shared" si="1"/>
        <v>3250</v>
      </c>
      <c r="K52" s="17">
        <f t="shared" si="9"/>
        <v>45500</v>
      </c>
      <c r="L52" s="21">
        <f t="shared" si="2"/>
        <v>3763.3333333333335</v>
      </c>
      <c r="M52" s="16">
        <f t="shared" si="3"/>
        <v>52686.666666666664</v>
      </c>
      <c r="N52" s="36"/>
    </row>
    <row r="53" spans="1:14" x14ac:dyDescent="0.2">
      <c r="A53" s="11"/>
      <c r="B53" s="14">
        <v>43</v>
      </c>
      <c r="C53" s="33" t="s">
        <v>73</v>
      </c>
      <c r="D53" s="34">
        <v>20</v>
      </c>
      <c r="E53" s="35" t="s">
        <v>35</v>
      </c>
      <c r="F53" s="21">
        <v>4200</v>
      </c>
      <c r="G53" s="17">
        <f t="shared" si="7"/>
        <v>84000</v>
      </c>
      <c r="H53" s="21">
        <v>4200</v>
      </c>
      <c r="I53" s="17">
        <f t="shared" si="8"/>
        <v>84000</v>
      </c>
      <c r="J53" s="21">
        <f t="shared" si="1"/>
        <v>2100</v>
      </c>
      <c r="K53" s="17">
        <f t="shared" si="9"/>
        <v>42000</v>
      </c>
      <c r="L53" s="21">
        <f t="shared" si="2"/>
        <v>3500</v>
      </c>
      <c r="M53" s="16">
        <f t="shared" si="3"/>
        <v>70000</v>
      </c>
      <c r="N53" s="36"/>
    </row>
    <row r="54" spans="1:14" ht="25.5" customHeight="1" x14ac:dyDescent="0.2">
      <c r="A54" s="11"/>
      <c r="B54" s="14">
        <v>44</v>
      </c>
      <c r="C54" s="33" t="s">
        <v>74</v>
      </c>
      <c r="D54" s="34">
        <v>20</v>
      </c>
      <c r="E54" s="35" t="s">
        <v>44</v>
      </c>
      <c r="F54" s="21">
        <v>32000</v>
      </c>
      <c r="G54" s="17">
        <f t="shared" si="7"/>
        <v>640000</v>
      </c>
      <c r="H54" s="21">
        <v>29960</v>
      </c>
      <c r="I54" s="17">
        <f t="shared" si="8"/>
        <v>599200</v>
      </c>
      <c r="J54" s="21">
        <f t="shared" si="1"/>
        <v>16000</v>
      </c>
      <c r="K54" s="17">
        <f t="shared" si="9"/>
        <v>320000</v>
      </c>
      <c r="L54" s="21">
        <f t="shared" si="2"/>
        <v>25986.666666666668</v>
      </c>
      <c r="M54" s="16">
        <f t="shared" si="3"/>
        <v>519733.33333333331</v>
      </c>
      <c r="N54" s="36"/>
    </row>
    <row r="55" spans="1:14" x14ac:dyDescent="0.2">
      <c r="A55" s="11"/>
      <c r="B55" s="14">
        <v>45</v>
      </c>
      <c r="C55" s="33" t="s">
        <v>75</v>
      </c>
      <c r="D55" s="34">
        <v>20</v>
      </c>
      <c r="E55" s="35" t="s">
        <v>35</v>
      </c>
      <c r="F55" s="21">
        <v>28000</v>
      </c>
      <c r="G55" s="17">
        <f t="shared" si="7"/>
        <v>560000</v>
      </c>
      <c r="H55" s="21">
        <v>15400</v>
      </c>
      <c r="I55" s="17">
        <f t="shared" si="8"/>
        <v>308000</v>
      </c>
      <c r="J55" s="21">
        <f t="shared" si="1"/>
        <v>14000</v>
      </c>
      <c r="K55" s="17">
        <f t="shared" si="9"/>
        <v>280000</v>
      </c>
      <c r="L55" s="21">
        <f t="shared" si="2"/>
        <v>19133.333333333332</v>
      </c>
      <c r="M55" s="16">
        <f t="shared" si="3"/>
        <v>382666.66666666669</v>
      </c>
      <c r="N55" s="36"/>
    </row>
    <row r="56" spans="1:14" x14ac:dyDescent="0.2">
      <c r="A56" s="11"/>
      <c r="B56" s="14">
        <v>46</v>
      </c>
      <c r="C56" s="33" t="s">
        <v>76</v>
      </c>
      <c r="D56" s="34">
        <v>20</v>
      </c>
      <c r="E56" s="35" t="s">
        <v>35</v>
      </c>
      <c r="F56" s="21">
        <v>27000</v>
      </c>
      <c r="G56" s="17">
        <f t="shared" si="7"/>
        <v>540000</v>
      </c>
      <c r="H56" s="21">
        <v>17500</v>
      </c>
      <c r="I56" s="17">
        <f t="shared" si="8"/>
        <v>350000</v>
      </c>
      <c r="J56" s="21">
        <f t="shared" si="1"/>
        <v>13500</v>
      </c>
      <c r="K56" s="17">
        <f t="shared" si="9"/>
        <v>270000</v>
      </c>
      <c r="L56" s="21">
        <f t="shared" si="2"/>
        <v>19333.333333333332</v>
      </c>
      <c r="M56" s="16">
        <f t="shared" si="3"/>
        <v>386666.66666666669</v>
      </c>
      <c r="N56" s="36"/>
    </row>
    <row r="57" spans="1:14" x14ac:dyDescent="0.2">
      <c r="A57" s="11"/>
      <c r="B57" s="14">
        <v>47</v>
      </c>
      <c r="C57" s="33" t="s">
        <v>77</v>
      </c>
      <c r="D57" s="34">
        <v>20</v>
      </c>
      <c r="E57" s="35" t="s">
        <v>35</v>
      </c>
      <c r="F57" s="21">
        <v>13500</v>
      </c>
      <c r="G57" s="17">
        <f t="shared" si="7"/>
        <v>270000</v>
      </c>
      <c r="H57" s="21">
        <v>22400</v>
      </c>
      <c r="I57" s="17">
        <f t="shared" si="8"/>
        <v>448000</v>
      </c>
      <c r="J57" s="21">
        <f t="shared" si="1"/>
        <v>6750</v>
      </c>
      <c r="K57" s="17">
        <f t="shared" si="9"/>
        <v>135000</v>
      </c>
      <c r="L57" s="21">
        <f t="shared" si="2"/>
        <v>14216.666666666666</v>
      </c>
      <c r="M57" s="16">
        <f t="shared" si="3"/>
        <v>284333.33333333331</v>
      </c>
      <c r="N57" s="36"/>
    </row>
    <row r="58" spans="1:14" x14ac:dyDescent="0.2">
      <c r="A58" s="11"/>
      <c r="B58" s="14">
        <v>48</v>
      </c>
      <c r="C58" s="33" t="s">
        <v>78</v>
      </c>
      <c r="D58" s="34">
        <v>12</v>
      </c>
      <c r="E58" s="35" t="s">
        <v>35</v>
      </c>
      <c r="F58" s="21">
        <v>5600</v>
      </c>
      <c r="G58" s="17">
        <f t="shared" si="7"/>
        <v>67200</v>
      </c>
      <c r="H58" s="21">
        <v>2800</v>
      </c>
      <c r="I58" s="17">
        <f t="shared" si="8"/>
        <v>33600</v>
      </c>
      <c r="J58" s="21">
        <f t="shared" si="1"/>
        <v>2800</v>
      </c>
      <c r="K58" s="17">
        <f t="shared" si="9"/>
        <v>33600</v>
      </c>
      <c r="L58" s="21">
        <f t="shared" si="2"/>
        <v>3733.3333333333335</v>
      </c>
      <c r="M58" s="16">
        <f t="shared" si="3"/>
        <v>44800</v>
      </c>
      <c r="N58" s="36"/>
    </row>
    <row r="59" spans="1:14" x14ac:dyDescent="0.2">
      <c r="A59" s="11"/>
      <c r="B59" s="14">
        <v>49</v>
      </c>
      <c r="C59" s="33" t="s">
        <v>79</v>
      </c>
      <c r="D59" s="34">
        <v>12</v>
      </c>
      <c r="E59" s="35" t="s">
        <v>44</v>
      </c>
      <c r="F59" s="21">
        <v>9500</v>
      </c>
      <c r="G59" s="17">
        <f t="shared" si="7"/>
        <v>114000</v>
      </c>
      <c r="H59" s="21">
        <v>9660</v>
      </c>
      <c r="I59" s="17">
        <f t="shared" si="8"/>
        <v>115920</v>
      </c>
      <c r="J59" s="21">
        <f t="shared" si="1"/>
        <v>4750</v>
      </c>
      <c r="K59" s="17">
        <f t="shared" si="9"/>
        <v>57000</v>
      </c>
      <c r="L59" s="21">
        <f t="shared" si="2"/>
        <v>7970</v>
      </c>
      <c r="M59" s="16">
        <f t="shared" si="3"/>
        <v>95640</v>
      </c>
      <c r="N59" s="36"/>
    </row>
    <row r="60" spans="1:14" x14ac:dyDescent="0.2">
      <c r="A60" s="11"/>
      <c r="B60" s="14">
        <v>50</v>
      </c>
      <c r="C60" s="33" t="s">
        <v>80</v>
      </c>
      <c r="D60" s="34">
        <v>550</v>
      </c>
      <c r="E60" s="35" t="s">
        <v>81</v>
      </c>
      <c r="F60" s="21">
        <v>500</v>
      </c>
      <c r="G60" s="17">
        <f t="shared" si="7"/>
        <v>275000</v>
      </c>
      <c r="H60" s="21">
        <v>2940</v>
      </c>
      <c r="I60" s="17">
        <f t="shared" si="8"/>
        <v>1617000</v>
      </c>
      <c r="J60" s="21">
        <f t="shared" si="1"/>
        <v>250</v>
      </c>
      <c r="K60" s="17">
        <f t="shared" si="9"/>
        <v>137500</v>
      </c>
      <c r="L60" s="21">
        <f t="shared" si="2"/>
        <v>1230</v>
      </c>
      <c r="M60" s="16">
        <f t="shared" si="3"/>
        <v>676500</v>
      </c>
      <c r="N60" s="36"/>
    </row>
    <row r="61" spans="1:14" x14ac:dyDescent="0.2">
      <c r="A61" s="11"/>
      <c r="B61" s="14">
        <v>51</v>
      </c>
      <c r="C61" s="33" t="s">
        <v>82</v>
      </c>
      <c r="D61" s="34">
        <v>12</v>
      </c>
      <c r="E61" s="35" t="s">
        <v>35</v>
      </c>
      <c r="F61" s="21">
        <v>10000</v>
      </c>
      <c r="G61" s="17">
        <f t="shared" si="7"/>
        <v>120000</v>
      </c>
      <c r="H61" s="21">
        <v>18480</v>
      </c>
      <c r="I61" s="17">
        <f t="shared" si="8"/>
        <v>221760</v>
      </c>
      <c r="J61" s="21">
        <f t="shared" si="1"/>
        <v>5000</v>
      </c>
      <c r="K61" s="17">
        <f t="shared" si="9"/>
        <v>60000</v>
      </c>
      <c r="L61" s="21">
        <f t="shared" si="2"/>
        <v>11160</v>
      </c>
      <c r="M61" s="16">
        <f t="shared" si="3"/>
        <v>133920</v>
      </c>
      <c r="N61" s="36"/>
    </row>
    <row r="62" spans="1:14" x14ac:dyDescent="0.2">
      <c r="A62" s="11"/>
      <c r="B62" s="14">
        <v>52</v>
      </c>
      <c r="C62" s="33" t="s">
        <v>83</v>
      </c>
      <c r="D62" s="34">
        <v>12</v>
      </c>
      <c r="E62" s="35" t="s">
        <v>35</v>
      </c>
      <c r="F62" s="21">
        <v>5000</v>
      </c>
      <c r="G62" s="17">
        <f t="shared" si="7"/>
        <v>60000</v>
      </c>
      <c r="H62" s="21">
        <v>6580</v>
      </c>
      <c r="I62" s="17">
        <f t="shared" si="8"/>
        <v>78960</v>
      </c>
      <c r="J62" s="21">
        <f t="shared" si="1"/>
        <v>2500</v>
      </c>
      <c r="K62" s="17">
        <f t="shared" si="9"/>
        <v>30000</v>
      </c>
      <c r="L62" s="21">
        <f t="shared" si="2"/>
        <v>4693.333333333333</v>
      </c>
      <c r="M62" s="16">
        <f t="shared" si="3"/>
        <v>56320</v>
      </c>
      <c r="N62" s="36"/>
    </row>
    <row r="63" spans="1:14" x14ac:dyDescent="0.2">
      <c r="A63" s="11"/>
      <c r="B63" s="14">
        <v>53</v>
      </c>
      <c r="C63" s="33" t="s">
        <v>84</v>
      </c>
      <c r="D63" s="34">
        <v>12</v>
      </c>
      <c r="E63" s="35" t="s">
        <v>35</v>
      </c>
      <c r="F63" s="21">
        <v>6000</v>
      </c>
      <c r="G63" s="17">
        <f t="shared" si="7"/>
        <v>72000</v>
      </c>
      <c r="H63" s="21">
        <v>6580</v>
      </c>
      <c r="I63" s="17">
        <f t="shared" si="8"/>
        <v>78960</v>
      </c>
      <c r="J63" s="21">
        <f t="shared" si="1"/>
        <v>3000</v>
      </c>
      <c r="K63" s="17">
        <f t="shared" si="9"/>
        <v>36000</v>
      </c>
      <c r="L63" s="21">
        <f t="shared" si="2"/>
        <v>5193.333333333333</v>
      </c>
      <c r="M63" s="16">
        <f t="shared" si="3"/>
        <v>62320</v>
      </c>
      <c r="N63" s="36"/>
    </row>
    <row r="64" spans="1:14" x14ac:dyDescent="0.2">
      <c r="A64" s="11"/>
      <c r="B64" s="14">
        <v>54</v>
      </c>
      <c r="C64" s="33" t="s">
        <v>85</v>
      </c>
      <c r="D64" s="34">
        <v>25</v>
      </c>
      <c r="E64" s="35" t="s">
        <v>22</v>
      </c>
      <c r="F64" s="21">
        <v>2600</v>
      </c>
      <c r="G64" s="17">
        <f t="shared" si="7"/>
        <v>65000</v>
      </c>
      <c r="H64" s="21">
        <v>1400</v>
      </c>
      <c r="I64" s="17">
        <f t="shared" si="8"/>
        <v>35000</v>
      </c>
      <c r="J64" s="21">
        <f t="shared" si="1"/>
        <v>1300</v>
      </c>
      <c r="K64" s="17">
        <f t="shared" si="9"/>
        <v>32500</v>
      </c>
      <c r="L64" s="21">
        <f t="shared" si="2"/>
        <v>1766.6666666666667</v>
      </c>
      <c r="M64" s="16">
        <f t="shared" si="3"/>
        <v>44166.666666666664</v>
      </c>
      <c r="N64" s="36"/>
    </row>
    <row r="65" spans="1:14" x14ac:dyDescent="0.2">
      <c r="A65" s="11"/>
      <c r="B65" s="14">
        <v>55</v>
      </c>
      <c r="C65" s="33" t="s">
        <v>86</v>
      </c>
      <c r="D65" s="34">
        <v>25</v>
      </c>
      <c r="E65" s="35" t="s">
        <v>35</v>
      </c>
      <c r="F65" s="21">
        <v>3500</v>
      </c>
      <c r="G65" s="17">
        <f t="shared" si="7"/>
        <v>87500</v>
      </c>
      <c r="H65" s="21">
        <v>2800</v>
      </c>
      <c r="I65" s="17">
        <f t="shared" si="8"/>
        <v>70000</v>
      </c>
      <c r="J65" s="21">
        <f t="shared" si="1"/>
        <v>1750</v>
      </c>
      <c r="K65" s="17">
        <f t="shared" si="9"/>
        <v>43750</v>
      </c>
      <c r="L65" s="21">
        <f t="shared" si="2"/>
        <v>2683.3333333333335</v>
      </c>
      <c r="M65" s="16">
        <f t="shared" si="3"/>
        <v>67083.333333333328</v>
      </c>
      <c r="N65" s="36"/>
    </row>
    <row r="66" spans="1:14" x14ac:dyDescent="0.2">
      <c r="A66" s="11"/>
      <c r="B66" s="14">
        <v>56</v>
      </c>
      <c r="C66" s="33" t="s">
        <v>87</v>
      </c>
      <c r="D66" s="34">
        <v>25</v>
      </c>
      <c r="E66" s="35" t="s">
        <v>35</v>
      </c>
      <c r="F66" s="21">
        <v>3500</v>
      </c>
      <c r="G66" s="17">
        <f t="shared" si="7"/>
        <v>87500</v>
      </c>
      <c r="H66" s="21">
        <v>2800</v>
      </c>
      <c r="I66" s="17">
        <f t="shared" si="8"/>
        <v>70000</v>
      </c>
      <c r="J66" s="21">
        <f t="shared" si="1"/>
        <v>1750</v>
      </c>
      <c r="K66" s="17">
        <f t="shared" si="9"/>
        <v>43750</v>
      </c>
      <c r="L66" s="21">
        <f t="shared" si="2"/>
        <v>2683.3333333333335</v>
      </c>
      <c r="M66" s="16">
        <f t="shared" si="3"/>
        <v>67083.333333333328</v>
      </c>
      <c r="N66" s="36"/>
    </row>
    <row r="67" spans="1:14" x14ac:dyDescent="0.2">
      <c r="A67" s="11"/>
      <c r="B67" s="14">
        <v>57</v>
      </c>
      <c r="C67" s="33" t="s">
        <v>88</v>
      </c>
      <c r="D67" s="34">
        <v>23</v>
      </c>
      <c r="E67" s="35" t="s">
        <v>35</v>
      </c>
      <c r="F67" s="21">
        <v>3500</v>
      </c>
      <c r="G67" s="17">
        <f t="shared" si="7"/>
        <v>80500</v>
      </c>
      <c r="H67" s="21">
        <v>2800</v>
      </c>
      <c r="I67" s="17">
        <f t="shared" si="8"/>
        <v>64400</v>
      </c>
      <c r="J67" s="21">
        <f t="shared" si="1"/>
        <v>1750</v>
      </c>
      <c r="K67" s="17">
        <f t="shared" si="9"/>
        <v>40250</v>
      </c>
      <c r="L67" s="21">
        <f t="shared" si="2"/>
        <v>2683.3333333333335</v>
      </c>
      <c r="M67" s="16">
        <f t="shared" si="3"/>
        <v>61716.666666666664</v>
      </c>
      <c r="N67" s="36"/>
    </row>
    <row r="68" spans="1:14" x14ac:dyDescent="0.2">
      <c r="A68" s="11"/>
      <c r="B68" s="14">
        <v>58</v>
      </c>
      <c r="C68" s="33" t="s">
        <v>89</v>
      </c>
      <c r="D68" s="34">
        <v>25</v>
      </c>
      <c r="E68" s="35" t="s">
        <v>44</v>
      </c>
      <c r="F68" s="21">
        <v>2000</v>
      </c>
      <c r="G68" s="17">
        <f t="shared" si="7"/>
        <v>50000</v>
      </c>
      <c r="H68" s="21">
        <v>1400</v>
      </c>
      <c r="I68" s="17">
        <f t="shared" si="8"/>
        <v>35000</v>
      </c>
      <c r="J68" s="21">
        <f t="shared" si="1"/>
        <v>1000</v>
      </c>
      <c r="K68" s="17">
        <f t="shared" si="9"/>
        <v>25000</v>
      </c>
      <c r="L68" s="21">
        <f t="shared" si="2"/>
        <v>1466.6666666666667</v>
      </c>
      <c r="M68" s="16">
        <f t="shared" si="3"/>
        <v>36666.666666666664</v>
      </c>
      <c r="N68" s="36"/>
    </row>
    <row r="69" spans="1:14" x14ac:dyDescent="0.2">
      <c r="A69" s="11"/>
      <c r="B69" s="14">
        <v>59</v>
      </c>
      <c r="C69" s="33" t="s">
        <v>90</v>
      </c>
      <c r="D69" s="34">
        <v>14</v>
      </c>
      <c r="E69" s="35" t="s">
        <v>22</v>
      </c>
      <c r="F69" s="21">
        <v>3600</v>
      </c>
      <c r="G69" s="17">
        <f t="shared" si="7"/>
        <v>50400</v>
      </c>
      <c r="H69" s="21">
        <v>8120</v>
      </c>
      <c r="I69" s="17">
        <f t="shared" si="8"/>
        <v>113680</v>
      </c>
      <c r="J69" s="21">
        <f t="shared" si="1"/>
        <v>1800</v>
      </c>
      <c r="K69" s="17">
        <f t="shared" si="9"/>
        <v>25200</v>
      </c>
      <c r="L69" s="21">
        <f t="shared" si="2"/>
        <v>4506.666666666667</v>
      </c>
      <c r="M69" s="16">
        <f t="shared" si="3"/>
        <v>63093.333333333336</v>
      </c>
      <c r="N69" s="36"/>
    </row>
    <row r="70" spans="1:14" x14ac:dyDescent="0.2">
      <c r="A70" s="11"/>
      <c r="B70" s="14">
        <v>60</v>
      </c>
      <c r="C70" s="33" t="s">
        <v>91</v>
      </c>
      <c r="D70" s="34">
        <v>25</v>
      </c>
      <c r="E70" s="35" t="s">
        <v>23</v>
      </c>
      <c r="F70" s="21">
        <v>11000</v>
      </c>
      <c r="G70" s="17">
        <f t="shared" si="7"/>
        <v>275000</v>
      </c>
      <c r="H70" s="21">
        <v>9800</v>
      </c>
      <c r="I70" s="17">
        <f t="shared" si="8"/>
        <v>245000</v>
      </c>
      <c r="J70" s="21">
        <f t="shared" si="1"/>
        <v>5500</v>
      </c>
      <c r="K70" s="17">
        <f t="shared" si="9"/>
        <v>137500</v>
      </c>
      <c r="L70" s="21">
        <f t="shared" si="2"/>
        <v>8766.6666666666661</v>
      </c>
      <c r="M70" s="16">
        <f t="shared" si="3"/>
        <v>219166.66666666666</v>
      </c>
      <c r="N70" s="36"/>
    </row>
    <row r="71" spans="1:14" x14ac:dyDescent="0.2">
      <c r="A71" s="11"/>
      <c r="B71" s="14">
        <v>61</v>
      </c>
      <c r="C71" s="33" t="s">
        <v>92</v>
      </c>
      <c r="D71" s="34">
        <v>25</v>
      </c>
      <c r="E71" s="35" t="s">
        <v>35</v>
      </c>
      <c r="F71" s="21">
        <v>3600</v>
      </c>
      <c r="G71" s="17">
        <f t="shared" si="7"/>
        <v>90000</v>
      </c>
      <c r="H71" s="21">
        <v>3780</v>
      </c>
      <c r="I71" s="17">
        <f t="shared" si="8"/>
        <v>94500</v>
      </c>
      <c r="J71" s="21">
        <f t="shared" si="1"/>
        <v>1800</v>
      </c>
      <c r="K71" s="17">
        <f t="shared" si="9"/>
        <v>45000</v>
      </c>
      <c r="L71" s="21">
        <f t="shared" si="2"/>
        <v>3060</v>
      </c>
      <c r="M71" s="16">
        <f t="shared" si="3"/>
        <v>76500</v>
      </c>
      <c r="N71" s="36"/>
    </row>
    <row r="72" spans="1:14" x14ac:dyDescent="0.2">
      <c r="A72" s="11"/>
      <c r="B72" s="14">
        <v>62</v>
      </c>
      <c r="C72" s="33" t="s">
        <v>93</v>
      </c>
      <c r="D72" s="34">
        <v>15</v>
      </c>
      <c r="E72" s="35" t="s">
        <v>35</v>
      </c>
      <c r="F72" s="21">
        <v>3600</v>
      </c>
      <c r="G72" s="17">
        <f t="shared" si="7"/>
        <v>54000</v>
      </c>
      <c r="H72" s="21">
        <v>3780</v>
      </c>
      <c r="I72" s="17">
        <f t="shared" si="8"/>
        <v>56700</v>
      </c>
      <c r="J72" s="21">
        <f t="shared" si="1"/>
        <v>1800</v>
      </c>
      <c r="K72" s="17">
        <f t="shared" si="9"/>
        <v>27000</v>
      </c>
      <c r="L72" s="21">
        <f t="shared" si="2"/>
        <v>3060</v>
      </c>
      <c r="M72" s="16">
        <f t="shared" si="3"/>
        <v>45900</v>
      </c>
      <c r="N72" s="36"/>
    </row>
    <row r="73" spans="1:14" x14ac:dyDescent="0.2">
      <c r="A73" s="11"/>
      <c r="B73" s="14">
        <v>63</v>
      </c>
      <c r="C73" s="33" t="s">
        <v>94</v>
      </c>
      <c r="D73" s="34">
        <v>20</v>
      </c>
      <c r="E73" s="35" t="s">
        <v>35</v>
      </c>
      <c r="F73" s="21">
        <v>5000</v>
      </c>
      <c r="G73" s="17">
        <f t="shared" si="7"/>
        <v>100000</v>
      </c>
      <c r="H73" s="21">
        <v>3080</v>
      </c>
      <c r="I73" s="17">
        <f t="shared" si="8"/>
        <v>61600</v>
      </c>
      <c r="J73" s="21">
        <f t="shared" si="1"/>
        <v>2500</v>
      </c>
      <c r="K73" s="17">
        <f t="shared" si="9"/>
        <v>50000</v>
      </c>
      <c r="L73" s="21">
        <f t="shared" si="2"/>
        <v>3526.6666666666665</v>
      </c>
      <c r="M73" s="16">
        <f t="shared" si="3"/>
        <v>70533.333333333328</v>
      </c>
      <c r="N73" s="36"/>
    </row>
    <row r="74" spans="1:14" x14ac:dyDescent="0.2">
      <c r="A74" s="11"/>
      <c r="B74" s="14">
        <v>64</v>
      </c>
      <c r="C74" s="33" t="s">
        <v>95</v>
      </c>
      <c r="D74" s="34">
        <v>20</v>
      </c>
      <c r="E74" s="35" t="s">
        <v>35</v>
      </c>
      <c r="F74" s="21">
        <v>3900</v>
      </c>
      <c r="G74" s="17">
        <f t="shared" si="7"/>
        <v>78000</v>
      </c>
      <c r="H74" s="21">
        <v>3780</v>
      </c>
      <c r="I74" s="17">
        <f t="shared" si="8"/>
        <v>75600</v>
      </c>
      <c r="J74" s="21">
        <f t="shared" si="1"/>
        <v>1950</v>
      </c>
      <c r="K74" s="17">
        <f t="shared" si="9"/>
        <v>39000</v>
      </c>
      <c r="L74" s="21">
        <f t="shared" si="2"/>
        <v>3210</v>
      </c>
      <c r="M74" s="16">
        <f t="shared" si="3"/>
        <v>64200</v>
      </c>
      <c r="N74" s="36"/>
    </row>
    <row r="75" spans="1:14" x14ac:dyDescent="0.2">
      <c r="A75" s="11"/>
      <c r="B75" s="14">
        <v>65</v>
      </c>
      <c r="C75" s="33" t="s">
        <v>96</v>
      </c>
      <c r="D75" s="34">
        <v>20</v>
      </c>
      <c r="E75" s="35" t="s">
        <v>44</v>
      </c>
      <c r="F75" s="21">
        <v>2762</v>
      </c>
      <c r="G75" s="17">
        <f t="shared" si="7"/>
        <v>55240</v>
      </c>
      <c r="H75" s="21">
        <v>1400</v>
      </c>
      <c r="I75" s="17">
        <f t="shared" si="8"/>
        <v>28000</v>
      </c>
      <c r="J75" s="21">
        <f t="shared" si="1"/>
        <v>1381</v>
      </c>
      <c r="K75" s="17">
        <f t="shared" si="9"/>
        <v>27620</v>
      </c>
      <c r="L75" s="21">
        <f t="shared" si="2"/>
        <v>1847.6666666666667</v>
      </c>
      <c r="M75" s="16">
        <f t="shared" si="3"/>
        <v>36953.333333333336</v>
      </c>
      <c r="N75" s="36"/>
    </row>
    <row r="76" spans="1:14" x14ac:dyDescent="0.2">
      <c r="A76" s="11"/>
      <c r="B76" s="14">
        <v>66</v>
      </c>
      <c r="C76" s="33" t="s">
        <v>97</v>
      </c>
      <c r="D76" s="34">
        <v>23</v>
      </c>
      <c r="E76" s="35" t="s">
        <v>22</v>
      </c>
      <c r="F76" s="21">
        <v>2500</v>
      </c>
      <c r="G76" s="17">
        <f t="shared" si="7"/>
        <v>57500</v>
      </c>
      <c r="H76" s="21">
        <v>2800</v>
      </c>
      <c r="I76" s="17">
        <f t="shared" si="8"/>
        <v>64400</v>
      </c>
      <c r="J76" s="21">
        <f t="shared" ref="J76:J80" si="10">+F76*0.5</f>
        <v>1250</v>
      </c>
      <c r="K76" s="17">
        <f t="shared" si="9"/>
        <v>28750</v>
      </c>
      <c r="L76" s="21">
        <f t="shared" ref="L76:L80" si="11">AVERAGE(F76,H76,J76)</f>
        <v>2183.3333333333335</v>
      </c>
      <c r="M76" s="16">
        <f t="shared" ref="M76:M80" si="12">AVERAGE(G76,I76,K76)</f>
        <v>50216.666666666664</v>
      </c>
      <c r="N76" s="36"/>
    </row>
    <row r="77" spans="1:14" x14ac:dyDescent="0.2">
      <c r="A77" s="11"/>
      <c r="B77" s="14">
        <v>67</v>
      </c>
      <c r="C77" s="33" t="s">
        <v>98</v>
      </c>
      <c r="D77" s="34">
        <v>23</v>
      </c>
      <c r="E77" s="35" t="s">
        <v>35</v>
      </c>
      <c r="F77" s="21">
        <v>13200</v>
      </c>
      <c r="G77" s="17">
        <f t="shared" si="7"/>
        <v>303600</v>
      </c>
      <c r="H77" s="21">
        <v>14140</v>
      </c>
      <c r="I77" s="17">
        <f t="shared" si="8"/>
        <v>325220</v>
      </c>
      <c r="J77" s="21">
        <f t="shared" si="10"/>
        <v>6600</v>
      </c>
      <c r="K77" s="17">
        <f t="shared" si="9"/>
        <v>151800</v>
      </c>
      <c r="L77" s="21">
        <f t="shared" si="11"/>
        <v>11313.333333333334</v>
      </c>
      <c r="M77" s="16">
        <f t="shared" si="12"/>
        <v>260206.66666666666</v>
      </c>
      <c r="N77" s="36"/>
    </row>
    <row r="78" spans="1:14" x14ac:dyDescent="0.2">
      <c r="A78" s="11"/>
      <c r="B78" s="14">
        <v>68</v>
      </c>
      <c r="C78" s="33" t="s">
        <v>99</v>
      </c>
      <c r="D78" s="34">
        <v>14</v>
      </c>
      <c r="E78" s="35" t="s">
        <v>22</v>
      </c>
      <c r="F78" s="21">
        <v>21000</v>
      </c>
      <c r="G78" s="17">
        <f t="shared" si="7"/>
        <v>294000</v>
      </c>
      <c r="H78" s="21">
        <v>19600</v>
      </c>
      <c r="I78" s="17">
        <f t="shared" si="8"/>
        <v>274400</v>
      </c>
      <c r="J78" s="21">
        <f t="shared" si="10"/>
        <v>10500</v>
      </c>
      <c r="K78" s="17">
        <f t="shared" si="9"/>
        <v>147000</v>
      </c>
      <c r="L78" s="21">
        <f t="shared" si="11"/>
        <v>17033.333333333332</v>
      </c>
      <c r="M78" s="16">
        <f t="shared" si="12"/>
        <v>238466.66666666666</v>
      </c>
      <c r="N78" s="36"/>
    </row>
    <row r="79" spans="1:14" x14ac:dyDescent="0.2">
      <c r="A79" s="11"/>
      <c r="B79" s="14">
        <v>69</v>
      </c>
      <c r="C79" s="33" t="s">
        <v>100</v>
      </c>
      <c r="D79" s="34">
        <v>8</v>
      </c>
      <c r="E79" s="35" t="s">
        <v>35</v>
      </c>
      <c r="F79" s="21">
        <v>34000</v>
      </c>
      <c r="G79" s="17">
        <f t="shared" si="7"/>
        <v>272000</v>
      </c>
      <c r="H79" s="21">
        <v>21000</v>
      </c>
      <c r="I79" s="17">
        <f t="shared" si="8"/>
        <v>168000</v>
      </c>
      <c r="J79" s="21">
        <f t="shared" si="10"/>
        <v>17000</v>
      </c>
      <c r="K79" s="17">
        <f t="shared" si="9"/>
        <v>136000</v>
      </c>
      <c r="L79" s="21">
        <f t="shared" si="11"/>
        <v>24000</v>
      </c>
      <c r="M79" s="16">
        <f t="shared" si="12"/>
        <v>192000</v>
      </c>
      <c r="N79" s="36"/>
    </row>
    <row r="80" spans="1:14" x14ac:dyDescent="0.2">
      <c r="A80" s="11"/>
      <c r="B80" s="14">
        <v>70</v>
      </c>
      <c r="C80" s="33" t="s">
        <v>101</v>
      </c>
      <c r="D80" s="34">
        <v>23</v>
      </c>
      <c r="E80" s="35" t="s">
        <v>22</v>
      </c>
      <c r="F80" s="21">
        <v>7500</v>
      </c>
      <c r="G80" s="17">
        <f t="shared" si="7"/>
        <v>172500</v>
      </c>
      <c r="H80" s="21">
        <v>7000</v>
      </c>
      <c r="I80" s="17">
        <f t="shared" si="8"/>
        <v>161000</v>
      </c>
      <c r="J80" s="21">
        <f t="shared" si="10"/>
        <v>3750</v>
      </c>
      <c r="K80" s="17">
        <f t="shared" si="9"/>
        <v>86250</v>
      </c>
      <c r="L80" s="21">
        <f t="shared" si="11"/>
        <v>6083.333333333333</v>
      </c>
      <c r="M80" s="16">
        <f t="shared" si="12"/>
        <v>139916.66666666666</v>
      </c>
      <c r="N80" s="36"/>
    </row>
    <row r="81" spans="1:16" ht="24" x14ac:dyDescent="0.2">
      <c r="A81" s="11"/>
      <c r="B81" s="23"/>
      <c r="C81" s="24"/>
      <c r="D81" s="25"/>
      <c r="E81" s="26"/>
      <c r="F81" s="28" t="s">
        <v>16</v>
      </c>
      <c r="G81" s="29">
        <f>SUM(G11:G25)</f>
        <v>2705848</v>
      </c>
      <c r="H81" s="28" t="s">
        <v>16</v>
      </c>
      <c r="I81" s="29">
        <f>SUM(I11:I25)</f>
        <v>2955960</v>
      </c>
      <c r="J81" s="28" t="s">
        <v>16</v>
      </c>
      <c r="K81" s="29">
        <f>SUM(K11:K25)</f>
        <v>1352924</v>
      </c>
      <c r="L81" s="28">
        <f>SUM(L11:L80)</f>
        <v>599881.5</v>
      </c>
      <c r="M81" s="27">
        <f>SUM(M11:M80)+892</f>
        <v>11436620</v>
      </c>
      <c r="N81" s="36"/>
    </row>
    <row r="82" spans="1:16" ht="24.75" customHeight="1" x14ac:dyDescent="0.2">
      <c r="A82" s="12"/>
      <c r="B82" s="39" t="s">
        <v>11</v>
      </c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2">
        <f>M81</f>
        <v>11436620</v>
      </c>
      <c r="N82" s="6" t="s">
        <v>12</v>
      </c>
      <c r="O82" s="6" t="s">
        <v>13</v>
      </c>
      <c r="P82" s="6" t="s">
        <v>14</v>
      </c>
    </row>
    <row r="83" spans="1:16" ht="12.75" customHeight="1" x14ac:dyDescent="0.2">
      <c r="A83" s="4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2"/>
      <c r="N83" s="7">
        <v>11436647</v>
      </c>
      <c r="O83" s="8">
        <f>M82</f>
        <v>11436620</v>
      </c>
      <c r="P83" s="9">
        <f>N83-O83</f>
        <v>27</v>
      </c>
    </row>
  </sheetData>
  <autoFilter ref="N1:N83" xr:uid="{713882BB-EAF9-4534-95ED-7B2DED2209C5}"/>
  <mergeCells count="17">
    <mergeCell ref="B2:M2"/>
    <mergeCell ref="B3:M3"/>
    <mergeCell ref="B4:M4"/>
    <mergeCell ref="B5:M5"/>
    <mergeCell ref="B7:M7"/>
    <mergeCell ref="B6:M6"/>
    <mergeCell ref="J8:K8"/>
    <mergeCell ref="L8:M8"/>
    <mergeCell ref="B82:L82"/>
    <mergeCell ref="B83:M83"/>
    <mergeCell ref="B8:B9"/>
    <mergeCell ref="C8:C9"/>
    <mergeCell ref="D8:D9"/>
    <mergeCell ref="E8:E9"/>
    <mergeCell ref="F8:G8"/>
    <mergeCell ref="H8:I8"/>
    <mergeCell ref="B10:M10"/>
  </mergeCells>
  <printOptions horizontalCentered="1" verticalCentered="1"/>
  <pageMargins left="0.74803149606299213" right="0.74803149606299213" top="0" bottom="0.98425196850393704" header="0" footer="0"/>
  <pageSetup paperSize="5" scale="50" fitToHeight="0" orientation="landscape" r:id="rId1"/>
  <rowBreaks count="1" manualBreakCount="1">
    <brk id="81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</vt:lpstr>
      <vt:lpstr>'ESTUDIO DE MERCADO'!Área_de_impresión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Miriam Aide Gil Vargas</dc:creator>
  <cp:keywords/>
  <dc:description/>
  <cp:lastModifiedBy>Jordan Steve Pino Camacho</cp:lastModifiedBy>
  <cp:revision/>
  <cp:lastPrinted>2025-03-06T20:29:42Z</cp:lastPrinted>
  <dcterms:created xsi:type="dcterms:W3CDTF">2022-02-21T04:17:25Z</dcterms:created>
  <dcterms:modified xsi:type="dcterms:W3CDTF">2025-03-20T23:23:29Z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dc41c4-3f95-4020-bedd-cbbd89182633_Enabled">
    <vt:lpwstr>true</vt:lpwstr>
  </property>
  <property fmtid="{D5CDD505-2E9C-101B-9397-08002B2CF9AE}" pid="3" name="MSIP_Label_13dc41c4-3f95-4020-bedd-cbbd89182633_SetDate">
    <vt:lpwstr>2025-02-11T19:50:38Z</vt:lpwstr>
  </property>
  <property fmtid="{D5CDD505-2E9C-101B-9397-08002B2CF9AE}" pid="4" name="MSIP_Label_13dc41c4-3f95-4020-bedd-cbbd89182633_Method">
    <vt:lpwstr>Privileged</vt:lpwstr>
  </property>
  <property fmtid="{D5CDD505-2E9C-101B-9397-08002B2CF9AE}" pid="5" name="MSIP_Label_13dc41c4-3f95-4020-bedd-cbbd89182633_Name">
    <vt:lpwstr>General</vt:lpwstr>
  </property>
  <property fmtid="{D5CDD505-2E9C-101B-9397-08002B2CF9AE}" pid="6" name="MSIP_Label_13dc41c4-3f95-4020-bedd-cbbd89182633_SiteId">
    <vt:lpwstr>cbc2c381-2f2e-4d93-91d1-506c9316ace7</vt:lpwstr>
  </property>
  <property fmtid="{D5CDD505-2E9C-101B-9397-08002B2CF9AE}" pid="7" name="MSIP_Label_13dc41c4-3f95-4020-bedd-cbbd89182633_ActionId">
    <vt:lpwstr>5d9d1d0a-f462-4ae7-a6ac-95eb0c86f0f8</vt:lpwstr>
  </property>
  <property fmtid="{D5CDD505-2E9C-101B-9397-08002B2CF9AE}" pid="8" name="MSIP_Label_13dc41c4-3f95-4020-bedd-cbbd89182633_ContentBits">
    <vt:lpwstr>0</vt:lpwstr>
  </property>
</Properties>
</file>