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steban Diaz\Downloads\"/>
    </mc:Choice>
  </mc:AlternateContent>
  <xr:revisionPtr revIDLastSave="0" documentId="13_ncr:1_{E0394210-35C4-4DE8-9D97-CE2960C6A00C}" xr6:coauthVersionLast="47" xr6:coauthVersionMax="47" xr10:uidLastSave="{00000000-0000-0000-0000-000000000000}"/>
  <bookViews>
    <workbookView xWindow="-110" yWindow="-110" windowWidth="19420" windowHeight="10300" xr2:uid="{7A66C114-B2D9-4015-A87E-3A899F8864B6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1" l="1"/>
  <c r="K21" i="1"/>
  <c r="K15" i="1"/>
  <c r="G9" i="1"/>
  <c r="I9" i="1"/>
  <c r="K9" i="1"/>
  <c r="K17" i="1"/>
  <c r="K16" i="1"/>
  <c r="K11" i="1"/>
  <c r="K10" i="1"/>
  <c r="K5" i="1"/>
  <c r="K4" i="1"/>
  <c r="J17" i="1"/>
  <c r="J16" i="1"/>
  <c r="J11" i="1"/>
  <c r="J10" i="1"/>
  <c r="J5" i="1"/>
  <c r="J4" i="1"/>
  <c r="L4" i="1"/>
  <c r="N4" i="1" s="1"/>
  <c r="J20" i="1"/>
  <c r="J18" i="1"/>
  <c r="J19" i="1"/>
  <c r="J12" i="1"/>
  <c r="J13" i="1"/>
  <c r="J14" i="1"/>
  <c r="L5" i="1"/>
  <c r="N5" i="1" s="1"/>
  <c r="J6" i="1"/>
  <c r="L6" i="1" s="1"/>
  <c r="N6" i="1" s="1"/>
  <c r="J7" i="1"/>
  <c r="L7" i="1" s="1"/>
  <c r="N7" i="1" s="1"/>
  <c r="J8" i="1"/>
  <c r="L8" i="1"/>
  <c r="N8" i="1" s="1"/>
  <c r="N9" i="1" l="1"/>
  <c r="I21" i="1" l="1"/>
  <c r="I15" i="1"/>
  <c r="G21" i="1"/>
  <c r="G15" i="1"/>
  <c r="I23" i="1" l="1"/>
  <c r="G23" i="1"/>
</calcChain>
</file>

<file path=xl/sharedStrings.xml><?xml version="1.0" encoding="utf-8"?>
<sst xmlns="http://schemas.openxmlformats.org/spreadsheetml/2006/main" count="55" uniqueCount="35">
  <si>
    <t>Ref. Artículo</t>
  </si>
  <si>
    <t>Código UNSPSC</t>
  </si>
  <si>
    <t>Descripción</t>
  </si>
  <si>
    <t>Cantidad</t>
  </si>
  <si>
    <t>Unidad</t>
  </si>
  <si>
    <t>Precio unitario</t>
  </si>
  <si>
    <t>A</t>
  </si>
  <si>
    <t>COTIZACIÓN POR DOS (2) AÑOS</t>
  </si>
  <si>
    <t>Renovación de los derechos de actualización y soporte F5-BIG-LTM-I5800, BIG-IP Subscription: Premium (Level 1-X), Serial: f5ynfvfjxk, por 2 años incluido IVA</t>
  </si>
  <si>
    <t>UN</t>
  </si>
  <si>
    <t>Renovación de los derechos de actualización y soporte F5-BIG-LTM-I5800, BIG-IP Subscription: Premium (Level 1-X), Serial: f5mwprwhrb, por 2 años incluido IVA</t>
  </si>
  <si>
    <t>Renovación de los derechos de actualización y soporte F5-ADD-BIG-ROUTING, BIG-IP Subscription: Premium (Level 1-X), Serial: f5ynfvfjxk, por 2 años incluido IVA</t>
  </si>
  <si>
    <t>Renovación de los derechos de actualización y soporte F5-ADD-BIG-ROUTING, BIG-IP Subscription: Premium (Level 1-X), Serial: f5mwprwhrb, por 2 años incluido IVA</t>
  </si>
  <si>
    <t>Servicio de administración, soporte, mantenimiento y actualización F5 incluido IVA</t>
  </si>
  <si>
    <t>M</t>
  </si>
  <si>
    <t>B</t>
  </si>
  <si>
    <t>COTIZACIÓN POR TRES (3) AÑOS</t>
  </si>
  <si>
    <t>Renovación de los derechos de actualización y soporte F5-BIG-LTM-I5800, BIG-IP Subscription: Premium (Level 1-X), Serial: f5ynfvfjxk, por 3 años incluido IVA</t>
  </si>
  <si>
    <t>Renovación de los derechos de actualización y soporte F5-BIG-LTM-I5800, BIG-IP Subscription: Premium (Level 1-X), Serial: f5mwprwhrb, por 3 años incluido IVA</t>
  </si>
  <si>
    <t>Renovación de los derechos de actualización y soporte F5-ADD-BIG-ROUTING, BIG-IP Subscription: Premium (Level 1-X), Serial: f5ynfvfjxk, por 3 años incluido IVA</t>
  </si>
  <si>
    <t>Renovación de los derechos de actualización y soporte F5-ADD-BIG-ROUTING, BIG-IP Subscription: Premium (Level 1-X), Serial: f5mwprwhrb, por 3 años incluido IVA</t>
  </si>
  <si>
    <t>C</t>
  </si>
  <si>
    <t>COTIZACIÓN POR CUATRO (4) AÑOS</t>
  </si>
  <si>
    <t>Renovación de los derechos de actualización y soporte F5-BIG-LTM-I5800, BIG-IP Subscription: Premium (Level 1-X), Serial: f5ynfvfjxk, por 4 años incluido IVA</t>
  </si>
  <si>
    <t>Renovación de los derechos de actualización y soporte F5-BIG-LTM-I5800, BIG-IP Subscription: Premium (Level 1-X), Serial: f5mwprwhrb, por 4 años incluido IVA</t>
  </si>
  <si>
    <t>Renovación de los derechos de actualización y soporte F5-ADD-BIG-ROUTING, BIG-IP Subscription: Premium (Level 1-X), Serial: f5ynfvfjxk, por 4 años incluido IVA</t>
  </si>
  <si>
    <t>Renovación de los derechos de actualización y soporte F5-ADD-BIG-ROUTING, BIG-IP Subscription: Premium (Level 1-X), Serial: f5mwprwhrb, por 4 años incluido IVA</t>
  </si>
  <si>
    <t>Precio total</t>
  </si>
  <si>
    <t>cotización 1</t>
  </si>
  <si>
    <t>cotización 3</t>
  </si>
  <si>
    <t>MEDIANA de
Valores unitarios</t>
  </si>
  <si>
    <t>Cantidades requeridas</t>
  </si>
  <si>
    <t>Precio total presupuestado</t>
  </si>
  <si>
    <t>Análisis</t>
  </si>
  <si>
    <t>Se corrige ítem 1 y 2 según observación CO1.MSG.7540532 del proveedor.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</si>
</sst>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"/>
  </numFmts>
  <fonts count="6" x14ac:knownFonts="1">
    <font>
      <sz val="11"/>
      <color theme="1"/>
      <name val="Aptos Narrow"/>
      <family val="2"/>
      <scheme val="minor"/>
    </font>
    <font>
      <b/>
      <sz val="8"/>
      <color rgb="FF00000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8"/>
      <color rgb="FFFF0000"/>
      <name val="Verdana"/>
      <family val="2"/>
    </font>
    <font>
      <sz val="8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3D7DB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164" fontId="2" fillId="4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164" fontId="3" fillId="4" borderId="1" xfId="0" applyNumberFormat="1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164" fontId="4" fillId="3" borderId="1" xfId="0" applyNumberFormat="1" applyFont="1" applyFill="1" applyBorder="1" applyAlignment="1">
      <alignment horizontal="right" vertical="center" wrapText="1"/>
    </xf>
    <xf numFmtId="164" fontId="5" fillId="4" borderId="1" xfId="0" applyNumberFormat="1" applyFont="1" applyFill="1" applyBorder="1" applyAlignment="1">
      <alignment wrapText="1"/>
    </xf>
    <xf numFmtId="164" fontId="5" fillId="2" borderId="1" xfId="0" applyNumberFormat="1" applyFont="1" applyFill="1" applyBorder="1" applyAlignment="1">
      <alignment horizontal="right" vertical="center" wrapText="1"/>
    </xf>
    <xf numFmtId="164" fontId="4" fillId="4" borderId="1" xfId="0" applyNumberFormat="1" applyFont="1" applyFill="1" applyBorder="1" applyAlignment="1">
      <alignment wrapText="1"/>
    </xf>
    <xf numFmtId="164" fontId="4" fillId="0" borderId="1" xfId="0" applyNumberFormat="1" applyFont="1" applyBorder="1" applyAlignment="1">
      <alignment wrapText="1"/>
    </xf>
    <xf numFmtId="164" fontId="5" fillId="0" borderId="1" xfId="0" applyNumberFormat="1" applyFont="1" applyBorder="1" applyAlignment="1">
      <alignment wrapText="1"/>
    </xf>
    <xf numFmtId="164" fontId="5" fillId="0" borderId="0" xfId="0" applyNumberFormat="1" applyFont="1" applyAlignment="1">
      <alignment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40EC-BC44-4AEC-8D5B-5CE9A8F9E035}">
  <dimension ref="A1:N24"/>
  <sheetViews>
    <sheetView tabSelected="1" topLeftCell="F4" zoomScale="80" zoomScaleNormal="80" workbookViewId="0">
      <selection activeCell="N4" sqref="N4:N7"/>
    </sheetView>
  </sheetViews>
  <sheetFormatPr baseColWidth="10" defaultColWidth="63.6328125" defaultRowHeight="10" x14ac:dyDescent="0.2"/>
  <cols>
    <col min="1" max="1" width="7.36328125" style="1" bestFit="1" customWidth="1"/>
    <col min="2" max="2" width="13.36328125" style="1" bestFit="1" customWidth="1"/>
    <col min="3" max="3" width="64" style="1" bestFit="1" customWidth="1"/>
    <col min="4" max="4" width="7.90625" style="1" bestFit="1" customWidth="1"/>
    <col min="5" max="5" width="6.36328125" style="1" bestFit="1" customWidth="1"/>
    <col min="6" max="6" width="14" style="2" bestFit="1" customWidth="1"/>
    <col min="7" max="7" width="17.1796875" style="2" bestFit="1" customWidth="1"/>
    <col min="8" max="8" width="14" style="2" bestFit="1" customWidth="1"/>
    <col min="9" max="9" width="17.1796875" style="2" bestFit="1" customWidth="1"/>
    <col min="10" max="10" width="14" style="2" bestFit="1" customWidth="1"/>
    <col min="11" max="11" width="17.1796875" style="2" bestFit="1" customWidth="1"/>
    <col min="12" max="12" width="17.1796875" style="22" bestFit="1" customWidth="1"/>
    <col min="13" max="13" width="10.36328125" style="1" bestFit="1" customWidth="1"/>
    <col min="14" max="14" width="15.453125" style="2" bestFit="1" customWidth="1"/>
    <col min="15" max="16384" width="63.6328125" style="1"/>
  </cols>
  <sheetData>
    <row r="1" spans="1:14" x14ac:dyDescent="0.2">
      <c r="A1" s="3"/>
      <c r="B1" s="3"/>
      <c r="C1" s="3"/>
      <c r="D1" s="4"/>
      <c r="E1" s="4"/>
      <c r="F1" s="23" t="s">
        <v>28</v>
      </c>
      <c r="G1" s="24"/>
      <c r="H1" s="23" t="s">
        <v>28</v>
      </c>
      <c r="I1" s="24"/>
      <c r="J1" s="23" t="s">
        <v>29</v>
      </c>
      <c r="K1" s="24"/>
      <c r="L1" s="25" t="s">
        <v>33</v>
      </c>
      <c r="M1" s="26"/>
      <c r="N1" s="27"/>
    </row>
    <row r="2" spans="1:14" ht="20" x14ac:dyDescent="0.2">
      <c r="A2" s="3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5" t="s">
        <v>27</v>
      </c>
      <c r="H2" s="5" t="s">
        <v>5</v>
      </c>
      <c r="I2" s="5" t="s">
        <v>27</v>
      </c>
      <c r="J2" s="5" t="s">
        <v>5</v>
      </c>
      <c r="K2" s="5" t="s">
        <v>27</v>
      </c>
      <c r="L2" s="16" t="s">
        <v>30</v>
      </c>
      <c r="M2" s="4" t="s">
        <v>31</v>
      </c>
      <c r="N2" s="5" t="s">
        <v>32</v>
      </c>
    </row>
    <row r="3" spans="1:14" ht="30" x14ac:dyDescent="0.2">
      <c r="A3" s="6" t="s">
        <v>6</v>
      </c>
      <c r="B3" s="6" t="s">
        <v>7</v>
      </c>
      <c r="C3" s="7"/>
      <c r="D3" s="7"/>
      <c r="E3" s="7"/>
      <c r="F3" s="8"/>
      <c r="G3" s="8"/>
      <c r="H3" s="8"/>
      <c r="I3" s="8"/>
      <c r="J3" s="8"/>
      <c r="K3" s="8"/>
      <c r="L3" s="17"/>
      <c r="M3" s="7"/>
      <c r="N3" s="8"/>
    </row>
    <row r="4" spans="1:14" ht="20" x14ac:dyDescent="0.2">
      <c r="A4" s="9">
        <v>1</v>
      </c>
      <c r="B4" s="9">
        <v>81112200</v>
      </c>
      <c r="C4" s="9" t="s">
        <v>8</v>
      </c>
      <c r="D4" s="10">
        <v>1</v>
      </c>
      <c r="E4" s="10" t="s">
        <v>9</v>
      </c>
      <c r="F4" s="11">
        <v>153935229</v>
      </c>
      <c r="G4" s="11">
        <v>153935229</v>
      </c>
      <c r="H4" s="11">
        <v>112090860</v>
      </c>
      <c r="I4" s="11">
        <v>112090860</v>
      </c>
      <c r="J4" s="11">
        <f>155859419*2</f>
        <v>311718838</v>
      </c>
      <c r="K4" s="11">
        <f>155859419*2</f>
        <v>311718838</v>
      </c>
      <c r="L4" s="18">
        <f>MEDIAN(F4,H4,J4)</f>
        <v>153935229</v>
      </c>
      <c r="M4" s="10">
        <v>1</v>
      </c>
      <c r="N4" s="11">
        <f>L4*M4</f>
        <v>153935229</v>
      </c>
    </row>
    <row r="5" spans="1:14" ht="20" x14ac:dyDescent="0.2">
      <c r="A5" s="9">
        <v>2</v>
      </c>
      <c r="B5" s="9">
        <v>81112200</v>
      </c>
      <c r="C5" s="9" t="s">
        <v>10</v>
      </c>
      <c r="D5" s="10">
        <v>1</v>
      </c>
      <c r="E5" s="10" t="s">
        <v>9</v>
      </c>
      <c r="F5" s="11">
        <v>153935229</v>
      </c>
      <c r="G5" s="11">
        <v>153935229</v>
      </c>
      <c r="H5" s="11">
        <v>112090860</v>
      </c>
      <c r="I5" s="11">
        <v>112090860</v>
      </c>
      <c r="J5" s="11">
        <f>155859419*2</f>
        <v>311718838</v>
      </c>
      <c r="K5" s="11">
        <f>155859419*2</f>
        <v>311718838</v>
      </c>
      <c r="L5" s="18">
        <f t="shared" ref="L5:L8" si="0">MEDIAN(F5,H5,J5)</f>
        <v>153935229</v>
      </c>
      <c r="M5" s="10">
        <v>1</v>
      </c>
      <c r="N5" s="11">
        <f t="shared" ref="N5:N8" si="1">L5*M5</f>
        <v>153935229</v>
      </c>
    </row>
    <row r="6" spans="1:14" ht="20" x14ac:dyDescent="0.2">
      <c r="A6" s="9">
        <v>3</v>
      </c>
      <c r="B6" s="9">
        <v>81112200</v>
      </c>
      <c r="C6" s="9" t="s">
        <v>11</v>
      </c>
      <c r="D6" s="10">
        <v>1</v>
      </c>
      <c r="E6" s="10" t="s">
        <v>9</v>
      </c>
      <c r="F6" s="11">
        <v>6128100</v>
      </c>
      <c r="G6" s="11">
        <v>6128100</v>
      </c>
      <c r="H6" s="11">
        <v>112090860</v>
      </c>
      <c r="I6" s="11">
        <v>112090860</v>
      </c>
      <c r="J6" s="11">
        <f t="shared" ref="J6:J8" si="2">K6/D6</f>
        <v>3064050</v>
      </c>
      <c r="K6" s="11">
        <v>3064050</v>
      </c>
      <c r="L6" s="18">
        <f t="shared" si="0"/>
        <v>6128100</v>
      </c>
      <c r="M6" s="10">
        <v>1</v>
      </c>
      <c r="N6" s="11">
        <f t="shared" si="1"/>
        <v>6128100</v>
      </c>
    </row>
    <row r="7" spans="1:14" ht="20" x14ac:dyDescent="0.2">
      <c r="A7" s="9">
        <v>4</v>
      </c>
      <c r="B7" s="9">
        <v>81112200</v>
      </c>
      <c r="C7" s="9" t="s">
        <v>12</v>
      </c>
      <c r="D7" s="10">
        <v>1</v>
      </c>
      <c r="E7" s="10" t="s">
        <v>9</v>
      </c>
      <c r="F7" s="11">
        <v>6128100</v>
      </c>
      <c r="G7" s="11">
        <v>6128100</v>
      </c>
      <c r="H7" s="11">
        <v>112090860</v>
      </c>
      <c r="I7" s="11">
        <v>112090860</v>
      </c>
      <c r="J7" s="11">
        <f t="shared" si="2"/>
        <v>3064050</v>
      </c>
      <c r="K7" s="11">
        <v>3064050</v>
      </c>
      <c r="L7" s="18">
        <f t="shared" si="0"/>
        <v>6128100</v>
      </c>
      <c r="M7" s="10">
        <v>1</v>
      </c>
      <c r="N7" s="11">
        <f t="shared" si="1"/>
        <v>6128100</v>
      </c>
    </row>
    <row r="8" spans="1:14" x14ac:dyDescent="0.2">
      <c r="A8" s="9">
        <v>5</v>
      </c>
      <c r="B8" s="9">
        <v>81112200</v>
      </c>
      <c r="C8" s="9" t="s">
        <v>13</v>
      </c>
      <c r="D8" s="10">
        <v>10</v>
      </c>
      <c r="E8" s="10" t="s">
        <v>14</v>
      </c>
      <c r="F8" s="11">
        <v>12500000</v>
      </c>
      <c r="G8" s="11">
        <v>125000000</v>
      </c>
      <c r="H8" s="11">
        <v>16271703</v>
      </c>
      <c r="I8" s="11">
        <v>162717030</v>
      </c>
      <c r="J8" s="11">
        <f t="shared" si="2"/>
        <v>6250000</v>
      </c>
      <c r="K8" s="11">
        <v>62500000</v>
      </c>
      <c r="L8" s="18">
        <f t="shared" si="0"/>
        <v>12500000</v>
      </c>
      <c r="M8" s="10">
        <v>8.5</v>
      </c>
      <c r="N8" s="11">
        <f t="shared" si="1"/>
        <v>106250000</v>
      </c>
    </row>
    <row r="9" spans="1:14" ht="30" x14ac:dyDescent="0.2">
      <c r="A9" s="6" t="s">
        <v>15</v>
      </c>
      <c r="B9" s="6" t="s">
        <v>16</v>
      </c>
      <c r="C9" s="7"/>
      <c r="D9" s="7"/>
      <c r="E9" s="7"/>
      <c r="F9" s="8"/>
      <c r="G9" s="12">
        <f>SUM(G4:G8)</f>
        <v>445126658</v>
      </c>
      <c r="H9" s="12"/>
      <c r="I9" s="12">
        <f>SUM(I4:I8)</f>
        <v>611080470</v>
      </c>
      <c r="J9" s="8"/>
      <c r="K9" s="12">
        <f>SUM(K4:K8)</f>
        <v>692065776</v>
      </c>
      <c r="L9" s="19"/>
      <c r="M9" s="7"/>
      <c r="N9" s="19">
        <f>SUM(N4:N8)</f>
        <v>426376658</v>
      </c>
    </row>
    <row r="10" spans="1:14" ht="20" x14ac:dyDescent="0.2">
      <c r="A10" s="9">
        <v>1</v>
      </c>
      <c r="B10" s="9">
        <v>81112200</v>
      </c>
      <c r="C10" s="9" t="s">
        <v>17</v>
      </c>
      <c r="D10" s="10">
        <v>1</v>
      </c>
      <c r="E10" s="10" t="s">
        <v>9</v>
      </c>
      <c r="F10" s="11">
        <v>230902843</v>
      </c>
      <c r="G10" s="11">
        <v>230902843</v>
      </c>
      <c r="H10" s="11">
        <v>161903070</v>
      </c>
      <c r="I10" s="11">
        <v>161903070</v>
      </c>
      <c r="J10" s="11">
        <f>155859419*3</f>
        <v>467578257</v>
      </c>
      <c r="K10" s="11">
        <f>155859419*3</f>
        <v>467578257</v>
      </c>
      <c r="L10" s="18"/>
      <c r="M10" s="10"/>
      <c r="N10" s="11"/>
    </row>
    <row r="11" spans="1:14" ht="20" x14ac:dyDescent="0.2">
      <c r="A11" s="9">
        <v>2</v>
      </c>
      <c r="B11" s="9">
        <v>81112200</v>
      </c>
      <c r="C11" s="9" t="s">
        <v>18</v>
      </c>
      <c r="D11" s="10">
        <v>1</v>
      </c>
      <c r="E11" s="10" t="s">
        <v>9</v>
      </c>
      <c r="F11" s="11">
        <v>230902843</v>
      </c>
      <c r="G11" s="11">
        <v>230902843</v>
      </c>
      <c r="H11" s="11">
        <v>161903070</v>
      </c>
      <c r="I11" s="11">
        <v>161903070</v>
      </c>
      <c r="J11" s="11">
        <f>155859419*3</f>
        <v>467578257</v>
      </c>
      <c r="K11" s="11">
        <f>155859419*3</f>
        <v>467578257</v>
      </c>
      <c r="L11" s="18"/>
      <c r="M11" s="10"/>
      <c r="N11" s="11"/>
    </row>
    <row r="12" spans="1:14" ht="20" x14ac:dyDescent="0.2">
      <c r="A12" s="9">
        <v>3</v>
      </c>
      <c r="B12" s="9">
        <v>81112200</v>
      </c>
      <c r="C12" s="9" t="s">
        <v>19</v>
      </c>
      <c r="D12" s="10">
        <v>1</v>
      </c>
      <c r="E12" s="10" t="s">
        <v>9</v>
      </c>
      <c r="F12" s="11">
        <v>9192150</v>
      </c>
      <c r="G12" s="11">
        <v>9192150</v>
      </c>
      <c r="H12" s="11">
        <v>161903070</v>
      </c>
      <c r="I12" s="11">
        <v>161903070</v>
      </c>
      <c r="J12" s="11">
        <f t="shared" ref="J12:J14" si="3">K12/D12</f>
        <v>4596075</v>
      </c>
      <c r="K12" s="11">
        <v>4596075</v>
      </c>
      <c r="L12" s="18"/>
      <c r="M12" s="10"/>
      <c r="N12" s="11"/>
    </row>
    <row r="13" spans="1:14" ht="20" x14ac:dyDescent="0.2">
      <c r="A13" s="9">
        <v>4</v>
      </c>
      <c r="B13" s="9">
        <v>81112200</v>
      </c>
      <c r="C13" s="9" t="s">
        <v>20</v>
      </c>
      <c r="D13" s="10">
        <v>1</v>
      </c>
      <c r="E13" s="10" t="s">
        <v>9</v>
      </c>
      <c r="F13" s="11">
        <v>9192150</v>
      </c>
      <c r="G13" s="11">
        <v>9192150</v>
      </c>
      <c r="H13" s="11">
        <v>161903070</v>
      </c>
      <c r="I13" s="11">
        <v>161903070</v>
      </c>
      <c r="J13" s="11">
        <f t="shared" si="3"/>
        <v>4596075</v>
      </c>
      <c r="K13" s="11">
        <v>4596075</v>
      </c>
      <c r="L13" s="18"/>
      <c r="M13" s="10"/>
      <c r="N13" s="11"/>
    </row>
    <row r="14" spans="1:14" x14ac:dyDescent="0.2">
      <c r="A14" s="9">
        <v>5</v>
      </c>
      <c r="B14" s="9">
        <v>81112200</v>
      </c>
      <c r="C14" s="9" t="s">
        <v>13</v>
      </c>
      <c r="D14" s="10">
        <v>10</v>
      </c>
      <c r="E14" s="10" t="s">
        <v>14</v>
      </c>
      <c r="F14" s="11">
        <v>12500000</v>
      </c>
      <c r="G14" s="11">
        <v>125000000</v>
      </c>
      <c r="H14" s="11">
        <v>22863708</v>
      </c>
      <c r="I14" s="11">
        <v>228637080</v>
      </c>
      <c r="J14" s="11">
        <f t="shared" si="3"/>
        <v>6250000</v>
      </c>
      <c r="K14" s="11">
        <v>62500000</v>
      </c>
      <c r="L14" s="18"/>
      <c r="M14" s="10"/>
      <c r="N14" s="11"/>
    </row>
    <row r="15" spans="1:14" ht="30" x14ac:dyDescent="0.2">
      <c r="A15" s="6" t="s">
        <v>21</v>
      </c>
      <c r="B15" s="6" t="s">
        <v>22</v>
      </c>
      <c r="C15" s="7"/>
      <c r="D15" s="7"/>
      <c r="E15" s="7"/>
      <c r="F15" s="8"/>
      <c r="G15" s="12">
        <f>SUM(G10:G14)</f>
        <v>605189986</v>
      </c>
      <c r="H15" s="12"/>
      <c r="I15" s="12">
        <f>SUM(I10:I14)</f>
        <v>876249360</v>
      </c>
      <c r="J15" s="8"/>
      <c r="K15" s="12">
        <f>SUM(K10:K14)</f>
        <v>1006848664</v>
      </c>
      <c r="L15" s="19"/>
      <c r="M15" s="7"/>
      <c r="N15" s="12"/>
    </row>
    <row r="16" spans="1:14" ht="20" x14ac:dyDescent="0.2">
      <c r="A16" s="9">
        <v>1</v>
      </c>
      <c r="B16" s="9">
        <v>81112200</v>
      </c>
      <c r="C16" s="9" t="s">
        <v>23</v>
      </c>
      <c r="D16" s="10">
        <v>1</v>
      </c>
      <c r="E16" s="10" t="s">
        <v>9</v>
      </c>
      <c r="F16" s="11">
        <v>311718838</v>
      </c>
      <c r="G16" s="11">
        <v>311718838</v>
      </c>
      <c r="H16" s="11">
        <v>213278940</v>
      </c>
      <c r="I16" s="11">
        <v>213278940</v>
      </c>
      <c r="J16" s="11">
        <f>155859419*4</f>
        <v>623437676</v>
      </c>
      <c r="K16" s="11">
        <f>155859419*4</f>
        <v>623437676</v>
      </c>
      <c r="L16" s="18"/>
      <c r="M16" s="10"/>
      <c r="N16" s="11"/>
    </row>
    <row r="17" spans="1:14" ht="20" x14ac:dyDescent="0.2">
      <c r="A17" s="9">
        <v>2</v>
      </c>
      <c r="B17" s="9">
        <v>81112200</v>
      </c>
      <c r="C17" s="9" t="s">
        <v>24</v>
      </c>
      <c r="D17" s="10">
        <v>1</v>
      </c>
      <c r="E17" s="10" t="s">
        <v>9</v>
      </c>
      <c r="F17" s="11">
        <v>311718838</v>
      </c>
      <c r="G17" s="11">
        <v>311718838</v>
      </c>
      <c r="H17" s="11">
        <v>213278940</v>
      </c>
      <c r="I17" s="11">
        <v>213278940</v>
      </c>
      <c r="J17" s="11">
        <f>155859419*4</f>
        <v>623437676</v>
      </c>
      <c r="K17" s="11">
        <f>155859419*4</f>
        <v>623437676</v>
      </c>
      <c r="L17" s="18"/>
      <c r="M17" s="10"/>
      <c r="N17" s="11"/>
    </row>
    <row r="18" spans="1:14" ht="20" x14ac:dyDescent="0.2">
      <c r="A18" s="9">
        <v>3</v>
      </c>
      <c r="B18" s="9">
        <v>81112200</v>
      </c>
      <c r="C18" s="9" t="s">
        <v>25</v>
      </c>
      <c r="D18" s="10">
        <v>1</v>
      </c>
      <c r="E18" s="10" t="s">
        <v>9</v>
      </c>
      <c r="F18" s="11">
        <v>12869010</v>
      </c>
      <c r="G18" s="11">
        <v>12869010</v>
      </c>
      <c r="H18" s="11">
        <v>213278940</v>
      </c>
      <c r="I18" s="11">
        <v>213278940</v>
      </c>
      <c r="J18" s="11">
        <f t="shared" ref="J18:J20" si="4">K18/D18</f>
        <v>6434505</v>
      </c>
      <c r="K18" s="11">
        <v>6434505</v>
      </c>
      <c r="L18" s="18"/>
      <c r="M18" s="10"/>
      <c r="N18" s="11"/>
    </row>
    <row r="19" spans="1:14" ht="20" x14ac:dyDescent="0.2">
      <c r="A19" s="9">
        <v>4</v>
      </c>
      <c r="B19" s="9">
        <v>81112200</v>
      </c>
      <c r="C19" s="9" t="s">
        <v>26</v>
      </c>
      <c r="D19" s="10">
        <v>1</v>
      </c>
      <c r="E19" s="10" t="s">
        <v>9</v>
      </c>
      <c r="F19" s="11">
        <v>12869010</v>
      </c>
      <c r="G19" s="11">
        <v>12869010</v>
      </c>
      <c r="H19" s="11">
        <v>213278940</v>
      </c>
      <c r="I19" s="11">
        <v>213278940</v>
      </c>
      <c r="J19" s="11">
        <f t="shared" si="4"/>
        <v>6434505</v>
      </c>
      <c r="K19" s="11">
        <v>6434505</v>
      </c>
      <c r="L19" s="18"/>
      <c r="M19" s="10"/>
      <c r="N19" s="11"/>
    </row>
    <row r="20" spans="1:14" x14ac:dyDescent="0.2">
      <c r="A20" s="9">
        <v>5</v>
      </c>
      <c r="B20" s="9">
        <v>81112200</v>
      </c>
      <c r="C20" s="9" t="s">
        <v>13</v>
      </c>
      <c r="D20" s="10">
        <v>10</v>
      </c>
      <c r="E20" s="10" t="s">
        <v>14</v>
      </c>
      <c r="F20" s="11">
        <v>12500000</v>
      </c>
      <c r="G20" s="11">
        <v>125000000</v>
      </c>
      <c r="H20" s="11">
        <v>29455177</v>
      </c>
      <c r="I20" s="11">
        <v>294551770</v>
      </c>
      <c r="J20" s="11">
        <f t="shared" si="4"/>
        <v>6250000</v>
      </c>
      <c r="K20" s="11">
        <v>62500000</v>
      </c>
      <c r="L20" s="18"/>
      <c r="M20" s="10"/>
      <c r="N20" s="11"/>
    </row>
    <row r="21" spans="1:14" x14ac:dyDescent="0.2">
      <c r="A21" s="13"/>
      <c r="B21" s="13"/>
      <c r="C21" s="13"/>
      <c r="D21" s="13"/>
      <c r="E21" s="13"/>
      <c r="F21" s="14"/>
      <c r="G21" s="15">
        <f>SUM(G16:G20)</f>
        <v>774175696</v>
      </c>
      <c r="H21" s="15"/>
      <c r="I21" s="15">
        <f>SUM(I16:I20)</f>
        <v>1147667530</v>
      </c>
      <c r="J21" s="14"/>
      <c r="K21" s="15">
        <f>SUM(K16:K20)</f>
        <v>1322244362</v>
      </c>
      <c r="L21" s="20"/>
      <c r="M21" s="13"/>
      <c r="N21" s="15"/>
    </row>
    <row r="22" spans="1:14" x14ac:dyDescent="0.2">
      <c r="A22" s="13"/>
      <c r="B22" s="13"/>
      <c r="C22" s="13"/>
      <c r="D22" s="13"/>
      <c r="E22" s="13"/>
      <c r="F22" s="14"/>
      <c r="G22" s="14"/>
      <c r="H22" s="14"/>
      <c r="I22" s="14"/>
      <c r="J22" s="14"/>
      <c r="K22" s="14"/>
      <c r="L22" s="21"/>
      <c r="M22" s="13"/>
      <c r="N22" s="14"/>
    </row>
    <row r="23" spans="1:14" x14ac:dyDescent="0.2">
      <c r="A23" s="13"/>
      <c r="B23" s="13"/>
      <c r="C23" s="13"/>
      <c r="D23" s="13"/>
      <c r="E23" s="13"/>
      <c r="F23" s="14"/>
      <c r="G23" s="15">
        <f>SUM(G21+G15+G9)</f>
        <v>1824492340</v>
      </c>
      <c r="H23" s="15"/>
      <c r="I23" s="15">
        <f>SUM(I21+I15+I9)</f>
        <v>2634997360</v>
      </c>
      <c r="J23" s="14"/>
      <c r="K23" s="15">
        <f>SUM(K21+K15+K9)</f>
        <v>3021158802</v>
      </c>
      <c r="L23" s="20"/>
      <c r="M23" s="13"/>
      <c r="N23" s="15"/>
    </row>
    <row r="24" spans="1:14" ht="22.5" customHeight="1" x14ac:dyDescent="0.2">
      <c r="J24" s="28" t="s">
        <v>34</v>
      </c>
      <c r="K24" s="28"/>
    </row>
  </sheetData>
  <mergeCells count="5">
    <mergeCell ref="F1:G1"/>
    <mergeCell ref="H1:I1"/>
    <mergeCell ref="J1:K1"/>
    <mergeCell ref="L1:N1"/>
    <mergeCell ref="J24:K2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B2A0A4B68A2C4EBB2B8380BFC0FAD6" ma:contentTypeVersion="17" ma:contentTypeDescription="Crear nuevo documento." ma:contentTypeScope="" ma:versionID="7a61f4be6545da68693a88a0a0d887c4">
  <xsd:schema xmlns:xsd="http://www.w3.org/2001/XMLSchema" xmlns:xs="http://www.w3.org/2001/XMLSchema" xmlns:p="http://schemas.microsoft.com/office/2006/metadata/properties" xmlns:ns2="db85e803-758d-440f-8a83-8f62a6e8a977" xmlns:ns3="903f7e6d-f91d-4784-82b9-c25114bc48c7" targetNamespace="http://schemas.microsoft.com/office/2006/metadata/properties" ma:root="true" ma:fieldsID="4934aa4598727045002966acf9b874b3" ns2:_="" ns3:_="">
    <xsd:import namespace="db85e803-758d-440f-8a83-8f62a6e8a977"/>
    <xsd:import namespace="903f7e6d-f91d-4784-82b9-c25114bc4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85e803-758d-440f-8a83-8f62a6e8a9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3817780-a7e7-43dc-8598-0ca5cf5285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3f7e6d-f91d-4784-82b9-c25114bc48c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8fbc97-cffc-4376-be22-ef7fb01d2569}" ma:internalName="TaxCatchAll" ma:showField="CatchAllData" ma:web="903f7e6d-f91d-4784-82b9-c25114bc48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85e803-758d-440f-8a83-8f62a6e8a977">
      <Terms xmlns="http://schemas.microsoft.com/office/infopath/2007/PartnerControls"/>
    </lcf76f155ced4ddcb4097134ff3c332f>
    <TaxCatchAll xmlns="903f7e6d-f91d-4784-82b9-c25114bc48c7" xsi:nil="true"/>
  </documentManagement>
</p:properties>
</file>

<file path=customXml/itemProps1.xml><?xml version="1.0" encoding="utf-8"?>
<ds:datastoreItem xmlns:ds="http://schemas.openxmlformats.org/officeDocument/2006/customXml" ds:itemID="{08343FE0-E0B9-480D-8B68-A973698FC3B9}"/>
</file>

<file path=customXml/itemProps2.xml><?xml version="1.0" encoding="utf-8"?>
<ds:datastoreItem xmlns:ds="http://schemas.openxmlformats.org/officeDocument/2006/customXml" ds:itemID="{DE7A0DC9-B19C-4FAF-8048-2C8636ED62B8}"/>
</file>

<file path=customXml/itemProps3.xml><?xml version="1.0" encoding="utf-8"?>
<ds:datastoreItem xmlns:ds="http://schemas.openxmlformats.org/officeDocument/2006/customXml" ds:itemID="{669DD718-100B-42D7-9C3B-F8EEA2FF41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Esteban Diaz Villegas</dc:creator>
  <cp:lastModifiedBy>Esteban Diaz Villegas</cp:lastModifiedBy>
  <dcterms:created xsi:type="dcterms:W3CDTF">2025-02-04T02:56:00Z</dcterms:created>
  <dcterms:modified xsi:type="dcterms:W3CDTF">2025-02-14T20:49:25Z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0x010100D4B2A0A4B68A2C4EBB2B8380BFC0FAD6</vt:lpwstr>
  </property>
</Properties>
</file>